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drawings/drawing3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2333781\Documents\David\"/>
    </mc:Choice>
  </mc:AlternateContent>
  <bookViews>
    <workbookView xWindow="0" yWindow="0" windowWidth="16395" windowHeight="5640" tabRatio="893"/>
  </bookViews>
  <sheets>
    <sheet name="Cover" sheetId="84" r:id="rId1"/>
    <sheet name="Print_Guidance" sheetId="80" r:id="rId2"/>
    <sheet name="Contents" sheetId="1" r:id="rId3"/>
    <sheet name="Introduction" sheetId="15" r:id="rId4"/>
    <sheet name="Summary of Changes" sheetId="83" r:id="rId5"/>
    <sheet name="1.1" sheetId="5" r:id="rId6"/>
    <sheet name="1.2" sheetId="6" r:id="rId7"/>
    <sheet name="2.1" sheetId="2" r:id="rId8"/>
    <sheet name="2.2" sheetId="3" r:id="rId9"/>
    <sheet name="2.3" sheetId="4" r:id="rId10"/>
    <sheet name="2.4" sheetId="45" r:id="rId11"/>
    <sheet name="2.5" sheetId="46" r:id="rId12"/>
    <sheet name="2.6" sheetId="47" r:id="rId13"/>
    <sheet name="3.1" sheetId="8" r:id="rId14"/>
    <sheet name="3.2" sheetId="65" r:id="rId15"/>
    <sheet name="4.1" sheetId="48" r:id="rId16"/>
    <sheet name="4.2" sheetId="49" r:id="rId17"/>
    <sheet name="4.3" sheetId="50" r:id="rId18"/>
    <sheet name="4.4" sheetId="54" r:id="rId19"/>
    <sheet name="4.5" sheetId="55" r:id="rId20"/>
    <sheet name="4.6" sheetId="56" r:id="rId21"/>
    <sheet name="4.7" sheetId="51" r:id="rId22"/>
    <sheet name="4.8" sheetId="53" r:id="rId23"/>
    <sheet name="5.1" sheetId="82" r:id="rId24"/>
    <sheet name="5.2" sheetId="36" r:id="rId25"/>
    <sheet name="5.3" sheetId="37" r:id="rId26"/>
    <sheet name="5.4" sheetId="39" r:id="rId27"/>
    <sheet name="5.5" sheetId="40" r:id="rId28"/>
    <sheet name="5.6" sheetId="44" r:id="rId29"/>
    <sheet name="5.7" sheetId="43" r:id="rId30"/>
    <sheet name="5.8" sheetId="42" r:id="rId31"/>
    <sheet name="6.1" sheetId="9" r:id="rId32"/>
    <sheet name="6.2" sheetId="10" r:id="rId33"/>
    <sheet name="7.1" sheetId="12" r:id="rId34"/>
    <sheet name="7.2" sheetId="11" r:id="rId35"/>
    <sheet name="User guidance" sheetId="41" r:id="rId36"/>
    <sheet name="User guidance power" sheetId="67" r:id="rId37"/>
    <sheet name="User guidance buildings" sheetId="74" r:id="rId38"/>
    <sheet name="User guidance industry" sheetId="75" r:id="rId39"/>
    <sheet name="User guidance transport" sheetId="76" r:id="rId40"/>
    <sheet name="User guidance agriculture" sheetId="77" r:id="rId41"/>
    <sheet name="User guidance waste" sheetId="78" r:id="rId42"/>
    <sheet name="User guidance cross-cutting" sheetId="79" r:id="rId43"/>
  </sheets>
  <definedNames>
    <definedName name="_xlnm.Print_Area" localSheetId="12">'2.6'!$A$1:$X$60</definedName>
  </definedNames>
  <calcPr calcId="152511"/>
</workbook>
</file>

<file path=xl/calcChain.xml><?xml version="1.0" encoding="utf-8"?>
<calcChain xmlns="http://schemas.openxmlformats.org/spreadsheetml/2006/main">
  <c r="H55" i="9" l="1"/>
  <c r="I55" i="9"/>
  <c r="N31" i="2" l="1"/>
  <c r="Q33" i="6" l="1"/>
  <c r="E33" i="6"/>
  <c r="F33" i="6"/>
  <c r="G33" i="6"/>
  <c r="H33" i="6"/>
  <c r="I33" i="6"/>
  <c r="J33" i="6"/>
  <c r="K33" i="6"/>
  <c r="L33" i="6"/>
  <c r="M33" i="6"/>
  <c r="N33" i="6"/>
  <c r="O33" i="6"/>
  <c r="P33" i="6"/>
  <c r="P32" i="48" l="1"/>
  <c r="H32" i="48"/>
  <c r="AC30" i="47" l="1"/>
  <c r="R33" i="47" l="1"/>
  <c r="I56" i="11" l="1"/>
  <c r="I56" i="12"/>
  <c r="D51" i="36" l="1"/>
  <c r="O32" i="48" l="1"/>
  <c r="N32" i="48"/>
  <c r="M32" i="48" l="1"/>
  <c r="M31" i="2" l="1"/>
  <c r="R37" i="5"/>
  <c r="L44" i="11" l="1"/>
  <c r="G44" i="11"/>
  <c r="Q37" i="5" l="1"/>
  <c r="P37" i="5"/>
  <c r="H56" i="11"/>
  <c r="H56" i="12"/>
  <c r="G56" i="12"/>
  <c r="N50" i="12"/>
  <c r="M50" i="12"/>
  <c r="L50" i="12"/>
  <c r="K50" i="12"/>
  <c r="J50" i="12"/>
  <c r="I50" i="12"/>
  <c r="H50" i="12"/>
  <c r="G50" i="12"/>
  <c r="H44" i="12"/>
  <c r="I44" i="12"/>
  <c r="J44" i="12"/>
  <c r="K44" i="12"/>
  <c r="L44" i="12"/>
  <c r="M44" i="12"/>
  <c r="N44" i="12"/>
  <c r="G44" i="12"/>
  <c r="F45" i="39" l="1"/>
  <c r="E45" i="39"/>
  <c r="D45" i="39"/>
  <c r="E39" i="39"/>
  <c r="F39" i="39"/>
  <c r="G39" i="39"/>
  <c r="H39" i="39"/>
  <c r="I39" i="39"/>
  <c r="J39" i="39"/>
  <c r="K39" i="39"/>
  <c r="L39" i="39"/>
  <c r="M39" i="39"/>
  <c r="N39" i="39"/>
  <c r="O39" i="39"/>
  <c r="D39" i="39"/>
  <c r="F33" i="39"/>
  <c r="G33" i="39"/>
  <c r="H33" i="39"/>
  <c r="I33" i="39"/>
  <c r="J33" i="39"/>
  <c r="K33" i="39"/>
  <c r="L33" i="39"/>
  <c r="M33" i="39"/>
  <c r="N33" i="39"/>
  <c r="O33" i="39"/>
  <c r="E33" i="39"/>
  <c r="F39" i="45"/>
  <c r="E39" i="45"/>
  <c r="E30" i="82" l="1"/>
  <c r="U29" i="47" l="1"/>
  <c r="Y30" i="47"/>
  <c r="Z30" i="47"/>
  <c r="AA30" i="47"/>
  <c r="AB30" i="47"/>
  <c r="H33" i="47"/>
  <c r="N33" i="47"/>
  <c r="O33" i="47"/>
  <c r="P33" i="47"/>
  <c r="Q33" i="47"/>
  <c r="M33" i="47"/>
  <c r="G56" i="11"/>
  <c r="G55" i="9" l="1"/>
  <c r="L43" i="9"/>
  <c r="L31" i="2" l="1"/>
  <c r="G43" i="9" l="1"/>
  <c r="I32" i="45" l="1"/>
  <c r="G31" i="2"/>
  <c r="H31" i="2"/>
  <c r="I31" i="2"/>
  <c r="J31" i="2"/>
  <c r="K31" i="2"/>
  <c r="F31" i="2"/>
  <c r="F37" i="5" l="1"/>
  <c r="G37" i="5"/>
  <c r="H37" i="5"/>
  <c r="F31" i="55"/>
  <c r="E31" i="55"/>
  <c r="E36" i="55"/>
  <c r="M31" i="55"/>
  <c r="L31" i="55"/>
  <c r="K31" i="55"/>
  <c r="J31" i="55"/>
  <c r="I31" i="55"/>
  <c r="H31" i="55"/>
  <c r="G31" i="55"/>
  <c r="K36" i="55"/>
  <c r="J36" i="55"/>
  <c r="I36" i="55"/>
  <c r="H36" i="55"/>
  <c r="G36" i="55"/>
  <c r="F33" i="47" l="1"/>
  <c r="G33" i="47"/>
  <c r="E33" i="47"/>
  <c r="R50" i="11"/>
  <c r="Q50" i="11"/>
  <c r="R49" i="9"/>
  <c r="P43" i="9"/>
  <c r="O43" i="9"/>
  <c r="I32" i="48" l="1"/>
  <c r="J32" i="48"/>
  <c r="K32" i="48"/>
  <c r="L32" i="48"/>
  <c r="Q49" i="9" l="1"/>
  <c r="P49" i="9"/>
  <c r="O49" i="9"/>
  <c r="N49" i="9"/>
  <c r="M49" i="9"/>
  <c r="L49" i="9"/>
  <c r="K49" i="9"/>
  <c r="J49" i="9"/>
  <c r="I49" i="9"/>
  <c r="H49" i="9"/>
  <c r="G49" i="9"/>
  <c r="R43" i="9"/>
  <c r="Q43" i="9"/>
  <c r="H32" i="45"/>
  <c r="G32" i="45"/>
  <c r="F32" i="45"/>
  <c r="E32" i="45"/>
  <c r="D32" i="45"/>
  <c r="E30" i="39" l="1"/>
  <c r="N37" i="5" l="1"/>
  <c r="O37" i="5" l="1"/>
  <c r="O44" i="11" l="1"/>
  <c r="P44" i="11"/>
  <c r="Q44" i="11"/>
  <c r="R44" i="11"/>
  <c r="G50" i="11"/>
  <c r="H50" i="11"/>
  <c r="I50" i="11"/>
  <c r="J50" i="11"/>
  <c r="K50" i="11"/>
  <c r="L50" i="11"/>
  <c r="M50" i="11"/>
  <c r="N50" i="11"/>
  <c r="O50" i="11"/>
  <c r="P50" i="11"/>
  <c r="J37" i="5" l="1"/>
  <c r="K37" i="5"/>
  <c r="L37" i="5"/>
  <c r="M37" i="5"/>
  <c r="I37" i="5"/>
</calcChain>
</file>

<file path=xl/sharedStrings.xml><?xml version="1.0" encoding="utf-8"?>
<sst xmlns="http://schemas.openxmlformats.org/spreadsheetml/2006/main" count="1372" uniqueCount="666">
  <si>
    <t>Source:</t>
  </si>
  <si>
    <t>GWh</t>
  </si>
  <si>
    <t>Return to Contents Page</t>
  </si>
  <si>
    <t>Coal</t>
  </si>
  <si>
    <t>Oil</t>
  </si>
  <si>
    <t>Gas</t>
  </si>
  <si>
    <t>Renewables</t>
  </si>
  <si>
    <t>Total</t>
  </si>
  <si>
    <t>Fuel type</t>
  </si>
  <si>
    <t>2010/11</t>
  </si>
  <si>
    <t>2011/12</t>
  </si>
  <si>
    <t>2012/13</t>
  </si>
  <si>
    <t>Full Cavity Wall Insulation</t>
  </si>
  <si>
    <t>Loft Insulation</t>
  </si>
  <si>
    <t>Full Double Glazing</t>
  </si>
  <si>
    <t>Band E (39-54)</t>
  </si>
  <si>
    <t>Band F-G (1-38)</t>
  </si>
  <si>
    <t>Number of dwellings</t>
  </si>
  <si>
    <t>2006/07</t>
  </si>
  <si>
    <t>2007/08</t>
  </si>
  <si>
    <t>2008/09</t>
  </si>
  <si>
    <t>2009/10</t>
  </si>
  <si>
    <t>2013/14</t>
  </si>
  <si>
    <t>Insulation measures</t>
  </si>
  <si>
    <t>Units</t>
  </si>
  <si>
    <t>Waste emissions per capita</t>
  </si>
  <si>
    <t>LAC municipal waste arisings</t>
  </si>
  <si>
    <t>Tonnes</t>
  </si>
  <si>
    <t>LAC municipal waste sent for recycling (inc. composting)</t>
  </si>
  <si>
    <t>LAC municipal waste landfilled</t>
  </si>
  <si>
    <t>Note: Tonnes for recycling/composting/landfill calculated by multiplying percentage recycled/composted/landfilled by total LAC municipal waste arisings.</t>
  </si>
  <si>
    <t>NI GHG emissions per capita</t>
  </si>
  <si>
    <t>£ million</t>
  </si>
  <si>
    <t>Contents</t>
  </si>
  <si>
    <t>-</t>
  </si>
  <si>
    <t>Oats</t>
  </si>
  <si>
    <t>Wheat</t>
  </si>
  <si>
    <t>Spring Barley</t>
  </si>
  <si>
    <t>Winter Barley</t>
  </si>
  <si>
    <t>Potatoes</t>
  </si>
  <si>
    <t>Year</t>
  </si>
  <si>
    <t>Pure dairy</t>
  </si>
  <si>
    <t>Link</t>
  </si>
  <si>
    <t>User Guidance Notes</t>
  </si>
  <si>
    <t xml:space="preserve">Pre-release legislation dictates that only the latest published Official/National Statistics should be used where available. This means that some indicators may be more up-to-date than others although it is the trend that should be of primary interest rather than the most recent data point.  </t>
  </si>
  <si>
    <t>Band D (55-68)</t>
  </si>
  <si>
    <t>All steers</t>
  </si>
  <si>
    <t>All heifers</t>
  </si>
  <si>
    <t>Beef origin steers</t>
  </si>
  <si>
    <t>Beef origin heifers</t>
  </si>
  <si>
    <t>Power</t>
  </si>
  <si>
    <t>Industry</t>
  </si>
  <si>
    <t>Buildings</t>
  </si>
  <si>
    <t>Waste</t>
  </si>
  <si>
    <t>Transport</t>
  </si>
  <si>
    <t>Agriculture</t>
  </si>
  <si>
    <t>Introduction</t>
  </si>
  <si>
    <t>User guidance notes</t>
  </si>
  <si>
    <t>Average daily carcase gain of beef cattle</t>
  </si>
  <si>
    <t>Housing stock with energy efficiency measure</t>
  </si>
  <si>
    <t>Heating measures</t>
  </si>
  <si>
    <t>Number of participants in Carbon Reduction Commitment Energy Efficiency Scheme</t>
  </si>
  <si>
    <t>Natural Gas</t>
  </si>
  <si>
    <t>Electricity</t>
  </si>
  <si>
    <t>LPG</t>
  </si>
  <si>
    <t xml:space="preserve">Total </t>
  </si>
  <si>
    <t>Fuel displaced</t>
  </si>
  <si>
    <t>Car</t>
  </si>
  <si>
    <t>1999-2001</t>
  </si>
  <si>
    <t>2000-2002</t>
  </si>
  <si>
    <t>2001-2003</t>
  </si>
  <si>
    <t>2002-2004</t>
  </si>
  <si>
    <t>2003-2005</t>
  </si>
  <si>
    <t>2004-2006</t>
  </si>
  <si>
    <t>2005-2007</t>
  </si>
  <si>
    <t>2006-2008</t>
  </si>
  <si>
    <t>2007-2009</t>
  </si>
  <si>
    <t>2008-2010</t>
  </si>
  <si>
    <t>2009-2011</t>
  </si>
  <si>
    <t>2010-2012</t>
  </si>
  <si>
    <t>2011-2013</t>
  </si>
  <si>
    <t>Motorcycle</t>
  </si>
  <si>
    <t>Undefined mode</t>
  </si>
  <si>
    <t>Other private</t>
  </si>
  <si>
    <t>All modes</t>
  </si>
  <si>
    <t>2012-2014</t>
  </si>
  <si>
    <t>Age of vehicle fleet</t>
  </si>
  <si>
    <t>Age of vehicle in years</t>
  </si>
  <si>
    <t>1999-00</t>
  </si>
  <si>
    <t>2000-01</t>
  </si>
  <si>
    <t>2001-02</t>
  </si>
  <si>
    <t>2002-03</t>
  </si>
  <si>
    <t>2003-04</t>
  </si>
  <si>
    <t>2004-05</t>
  </si>
  <si>
    <t>2005-06</t>
  </si>
  <si>
    <t>2006-07</t>
  </si>
  <si>
    <t>2007-08</t>
  </si>
  <si>
    <t>2008-09</t>
  </si>
  <si>
    <t>2009-10</t>
  </si>
  <si>
    <t>2010-11</t>
  </si>
  <si>
    <t>2011-12</t>
  </si>
  <si>
    <t>2012-13</t>
  </si>
  <si>
    <t>Cross-Cutting</t>
  </si>
  <si>
    <t>Heating Type</t>
  </si>
  <si>
    <t>Source: Travel Survey for Northern Ireland</t>
  </si>
  <si>
    <t>Source: Forest Service Northern Ireland</t>
  </si>
  <si>
    <t>Proportion of journeys per person by mode of transport</t>
  </si>
  <si>
    <t>Source: Department of Agriculture and Rural Development Northern Ireland</t>
  </si>
  <si>
    <t>2013-14</t>
  </si>
  <si>
    <t>2014-15</t>
  </si>
  <si>
    <t>NISRA mid year population estimates</t>
  </si>
  <si>
    <t>Northern Ireland</t>
  </si>
  <si>
    <t xml:space="preserve">Every new house has to have a SAP rating.  It provides a simple means of reliably estimating the energy efficiency performance of your home. </t>
  </si>
  <si>
    <t xml:space="preserve">SAP ratings are expressed on a scale of 1 to 100 - the higher the number, the better the rating. </t>
  </si>
  <si>
    <t>2014/15</t>
  </si>
  <si>
    <t>Solar thermal</t>
  </si>
  <si>
    <t>Biomass boiler</t>
  </si>
  <si>
    <t>Solar hot water</t>
  </si>
  <si>
    <t>Source: The Environment Agency</t>
  </si>
  <si>
    <t>Number of participants</t>
  </si>
  <si>
    <t>Intensity Indicator</t>
  </si>
  <si>
    <t>All modes of transport</t>
  </si>
  <si>
    <t>Passenger kilometres (millions)</t>
  </si>
  <si>
    <t>Arisings</t>
  </si>
  <si>
    <t>Recycling</t>
  </si>
  <si>
    <t>Penetration of renewable heat</t>
  </si>
  <si>
    <t>Metabolic energy from grass silage</t>
  </si>
  <si>
    <t>Local authority collected municipal waste</t>
  </si>
  <si>
    <t>Area of new forest and woodland plantings</t>
  </si>
  <si>
    <t>Housing stock</t>
  </si>
  <si>
    <t>NI housing stock statistics</t>
  </si>
  <si>
    <t>Residential emissions</t>
  </si>
  <si>
    <t>Emissions per household</t>
  </si>
  <si>
    <t>Energy efficiency measure</t>
  </si>
  <si>
    <t>http://www.nihe.gov.uk/index/corporate/housing_research/house_condition_survey.htm</t>
  </si>
  <si>
    <t>Source: House Condition Survey</t>
  </si>
  <si>
    <t>Band A-C (68+)</t>
  </si>
  <si>
    <t>SAP rating band</t>
  </si>
  <si>
    <t>Proportion of dwellings within each SAP rating band</t>
  </si>
  <si>
    <t>Proportion of dwellings by primary energy source</t>
  </si>
  <si>
    <t>Central heating gas</t>
  </si>
  <si>
    <t>Central heating oil</t>
  </si>
  <si>
    <t>Total non central heating</t>
  </si>
  <si>
    <t>Total central heating</t>
  </si>
  <si>
    <t>20+</t>
  </si>
  <si>
    <t>0-4</t>
  </si>
  <si>
    <t>5-9</t>
  </si>
  <si>
    <t>10-14</t>
  </si>
  <si>
    <t>15-19</t>
  </si>
  <si>
    <t>Number of participants in the Carbon Reduction Commitment Energy Efficiency Scheme</t>
  </si>
  <si>
    <t>persons</t>
  </si>
  <si>
    <t>Loft insulation</t>
  </si>
  <si>
    <t>Full double glazing</t>
  </si>
  <si>
    <t>Source: NI Transport Statistics, Public transport</t>
  </si>
  <si>
    <t>Total new planting</t>
  </si>
  <si>
    <t>LAC municipal waste sent for energy recovery</t>
  </si>
  <si>
    <t>Energy recovery</t>
  </si>
  <si>
    <t>Source: Department for Transport, Vehicle Licensing Statistics, Table VEH0131</t>
  </si>
  <si>
    <t>The location of the registered keeper is based on the contact address held by DVLA, and does not necessarily reflect where the vehicle is kept.</t>
  </si>
  <si>
    <t>Northern Ireland and Great Britain figures are provisional and may be revised for greater consistency with table veh0104.</t>
  </si>
  <si>
    <t>Refers to electric or hybrid electric vehicles eligible for Department for Transport Plug-in Car or Vans grants. For more details, see:</t>
  </si>
  <si>
    <t>https://www.gov.uk/plug-in-car-van-grants/eligibility</t>
  </si>
  <si>
    <t>*pps means percentage points</t>
  </si>
  <si>
    <t>Car, motorcycle</t>
  </si>
  <si>
    <t>&amp; private taxis</t>
  </si>
  <si>
    <t>Walking / cycling</t>
  </si>
  <si>
    <t>Public transport</t>
  </si>
  <si>
    <t>The CIs themselves are further supplemented by a set of associated proxy indicators which, whilst not intensity indicators as such, are logically linked to emissions and/or emissions intensity levels.  Consideration of proxy indicators allows a greater range of indicators to be monitored as the data constraints tend to be less restrictive.  It can also be easier to see how they are linked to various policy initiatives. Examples here could be the proportion of travelling being undertaken by sustainable means such as walking or cycling, or the energy efficiency of the building stock.</t>
  </si>
  <si>
    <t>Note: Whether an increase/decrease in gas use is good or bad with respect to greenhouse gas emissions will depend on the electricity source in the absence of the gas.</t>
  </si>
  <si>
    <t>For example, if it is a result of more car journeys then this would mean higher greenhouse gas emissions, whereas cycling would result in lower emissions.</t>
  </si>
  <si>
    <t>Notes:</t>
  </si>
  <si>
    <t>'pps' means percentage points.</t>
  </si>
  <si>
    <t>Note: Housing stock figures include vacant properties.</t>
  </si>
  <si>
    <t xml:space="preserve">Number of bus passenger journeys (Ulsterbus/Citybus/Metro) </t>
  </si>
  <si>
    <t>..</t>
  </si>
  <si>
    <t>The key points are:</t>
  </si>
  <si>
    <t>User guidance</t>
  </si>
  <si>
    <t>Indicators</t>
  </si>
  <si>
    <t>Full contents table</t>
  </si>
  <si>
    <t>Percentage point changes were calculated using unrounded figures.</t>
  </si>
  <si>
    <t>Note: '..' symbol denotes data not available or insufficient number of cases in the sample.</t>
  </si>
  <si>
    <t xml:space="preserve">This data is supplied by Translink and should be viewed as management information rather than Official Statistics. </t>
  </si>
  <si>
    <t>Conifer</t>
  </si>
  <si>
    <t>Broadleaf</t>
  </si>
  <si>
    <t>Forest Service new planting statistics (hectares)</t>
  </si>
  <si>
    <t>Nitrogen fertiliser input-output ratio (kg N per tonne of output)</t>
  </si>
  <si>
    <t>Nitrogen input total</t>
  </si>
  <si>
    <t>Nitrogen output total</t>
  </si>
  <si>
    <t>Nitrogen balance</t>
  </si>
  <si>
    <t>Note: DNC stands for declared net capacity and is used to measure the maximum power available from generating stations that use renewable resources.</t>
  </si>
  <si>
    <t>Metabolic energy (MJ/kg dry matter)</t>
  </si>
  <si>
    <t>Natural gas</t>
  </si>
  <si>
    <t>Carbon Intensity Indicators</t>
  </si>
  <si>
    <t>Introduction - Carbon Intensity Indicators for Northern Ireland</t>
  </si>
  <si>
    <t>Cover</t>
  </si>
  <si>
    <t>Cover page</t>
  </si>
  <si>
    <t>Source: UK Environment Agency</t>
  </si>
  <si>
    <t>Greenhouse gas (GHG) emissions</t>
  </si>
  <si>
    <t xml:space="preserve">· </t>
  </si>
  <si>
    <t>Mode of transport</t>
  </si>
  <si>
    <t>Standard Assessment Procedure ratings for residential buildings</t>
  </si>
  <si>
    <t>Primary energy source for heating of residential buildings</t>
  </si>
  <si>
    <t>Emissions per unit of electricity generated (Intensity Indicator)</t>
  </si>
  <si>
    <t>Nitrogen use efficiency for arable crops</t>
  </si>
  <si>
    <t>Soil nitrogen balance</t>
  </si>
  <si>
    <t>Electricity from on-farm anaerobic digestion</t>
  </si>
  <si>
    <t>Carcase conformation for beef cattle</t>
  </si>
  <si>
    <t>Greenhouse gas emissions per capita (Intensity Indicator)</t>
  </si>
  <si>
    <r>
      <t xml:space="preserve">Intensity Indicators </t>
    </r>
    <r>
      <rPr>
        <sz val="16"/>
        <color theme="0"/>
        <rFont val="Calibri"/>
        <family val="2"/>
      </rPr>
      <t>are highlighted in blue, and the relevant workbook tabs are also marked in blue.</t>
    </r>
  </si>
  <si>
    <t>Note</t>
  </si>
  <si>
    <t>Sector</t>
  </si>
  <si>
    <t>Cross-cutting</t>
  </si>
  <si>
    <r>
      <t>CO</t>
    </r>
    <r>
      <rPr>
        <vertAlign val="subscript"/>
        <sz val="12"/>
        <rFont val="Calibri"/>
        <family val="2"/>
      </rPr>
      <t>2</t>
    </r>
    <r>
      <rPr>
        <sz val="12"/>
        <rFont val="Calibri"/>
        <family val="2"/>
      </rPr>
      <t xml:space="preserve"> emissions from participants in the Carbon Reduction Commitment Energy Efficiency Scheme</t>
    </r>
  </si>
  <si>
    <r>
      <t xml:space="preserve">The remaining indicators are </t>
    </r>
    <r>
      <rPr>
        <b/>
        <sz val="16"/>
        <rFont val="Calibri"/>
        <family val="2"/>
        <scheme val="minor"/>
      </rPr>
      <t>proxy indicators</t>
    </r>
    <r>
      <rPr>
        <sz val="16"/>
        <rFont val="Calibri"/>
        <family val="2"/>
        <scheme val="minor"/>
      </rPr>
      <t>, which whilst not intensity indicators as such, are logically linked to emissions and/or emissions intensity levels.</t>
    </r>
  </si>
  <si>
    <t>Indicator</t>
  </si>
  <si>
    <t>User guidance for power sector indicators</t>
  </si>
  <si>
    <t>User guidance for buildings sector indicators</t>
  </si>
  <si>
    <t>User guidance for industry sector indicators</t>
  </si>
  <si>
    <t>User guidance for transport sector indicators</t>
  </si>
  <si>
    <t>User guidance for agriculture sector indicators</t>
  </si>
  <si>
    <t>User guidance for waste sector indicators</t>
  </si>
  <si>
    <t>User guidance for cross-cutting indicators</t>
  </si>
  <si>
    <t>The user guidance for each of the indicators outlines the relevance of each indicator to greenhouse gas emissions and highlights any known issues.</t>
  </si>
  <si>
    <t>1.1 Emissions per unit of electricity generated</t>
  </si>
  <si>
    <t>Relevance of indicator to greenhouse gas emissions</t>
  </si>
  <si>
    <t>The emissions per unit of electricity generated indicator is a key carbon intensity indicator for the energy supply / power sector. As the mix of fuel used in Northern Ireland’s power stations changes, the resultant greenhouse gas emissions also change. Coal and oil result in greater emissions per unit electricity generated than natural gas and much more than renewable sources.</t>
  </si>
  <si>
    <t>Any known issues or limitations</t>
  </si>
  <si>
    <t>This indicator has been derived by combining data from two different publications: greenhouse gas emissions for Northern Ireland from the greenhouse gas inventory and electricity consumption from DECC’s energy trends. Neither dataset was designed for this purpose and each will have an inherent uncertainty. It gives a reasonable indication of the carbon intensity of the power sector, and how it has changed over the past decade.</t>
  </si>
  <si>
    <t>Estimates of greenhouse gas emissions have an inherent uncertainty due to uncertainty in the underlying activity data and emissions factors. For more information see:</t>
  </si>
  <si>
    <t>1.2 Electricity generation by fuel type</t>
  </si>
  <si>
    <t>This is a supplementary indicator which is intended to show the fuels used to generate electricity in Northern Ireland. The emissions of carbon dioxide per unit energy produced is lower for natural gas than for coal or oil.</t>
  </si>
  <si>
    <t>Return to user guidance contents page</t>
  </si>
  <si>
    <t>User Guidance Notes for Power Sector</t>
  </si>
  <si>
    <t>User Guidance Notes for Buildings Sector</t>
  </si>
  <si>
    <t>2.1 Emissions per household</t>
  </si>
  <si>
    <t>The emissions per household indicator is a useful carbon intensity indicator for the buildings sector. As new homes are built with additional consideration given to thermal efficiency and carbon emissions e.g. using low-carbon heat, and existing properties are retrofitted to improve their thermal efficiencies, e.g. additional insulation installed, it would be expected that residential emissions per household should decrease, even though more properties could mean more emissions.</t>
  </si>
  <si>
    <t>This indicator has been derived by combining data from two different publications – greenhouse gas emissions for Northern Ireland from the greenhouse gas inventory and housing stock from Land &amp; Property Services. Neither dataset was designed to be used in this way and the estimates of greenhouse gas emissions have an inherent uncertainty due to uncertainty in the underlying activity data and emissions factors. For more information see:</t>
  </si>
  <si>
    <t>2.2 Housing stock with energy efficiency measure</t>
  </si>
  <si>
    <t>This indicator is related to the thermal efficiency of Northern Ireland’s housing stock by considering measures such as full double glazing, full cavity wall insulation and loft insulation. More thermally efficient properties would expect to use less energy to maintain the desired level of heating. Lower fuel use would equate to lower levels of greenhouse gas emissions.</t>
  </si>
  <si>
    <t>Quick links to indicators</t>
  </si>
  <si>
    <t>2.3 Standard Assessment Procedure (SAP) ratings for residential buildings</t>
  </si>
  <si>
    <t>2.4 Installation of energy efficiency measures</t>
  </si>
  <si>
    <t>2.6 Penetration of renewable heat</t>
  </si>
  <si>
    <t>2.5 Primary energy source for heating of residential buildings</t>
  </si>
  <si>
    <t xml:space="preserve">http://www.nihe.gov.uk/index/corporate/housing_research/house_condition_survey.htm
</t>
  </si>
  <si>
    <t>There are a number of ways in which actual observed performance may differ from theoretical expected performance and these may apply here. Particularly the comfort factor, where householders may decide to increase the temperature in their home after installation of such measures.</t>
  </si>
  <si>
    <t>This indicator is concerned with how a dwelling maintains the desired level of heating. Different fuels have different emission factors and will result in different levels of greenhouse gas emissions when supplying a particular level of thermal comfort. Home heating oil, for example, has a higher emission factor than natural gas, meaning to generate a given quantity of energy, oil will result in higher greenhouse gas emissions than natural gas.</t>
  </si>
  <si>
    <t>Greenhouse gas emissions from domestic, commercial and public buildings are primarily a result of space heating via combustion of fossil fuels. These emissions can be reduced by improving the energy efficiency of buildings, for example though insulation, to reduce how much fuel is needed, or from deployment of renewable / low-carbon heating, such as heat pumps. Heat networks with low-carbon sources are a longer-term option.</t>
  </si>
  <si>
    <t>The Renewable Heat Premium Payment (RHPP) scheme was a DETI scheme that provided upfront payments towards the installation costs of alternative renewable technologies to heat buildings and provide hot water. The RHPP scheme has been absorbed into the Renewable Heat Incentive scheme.</t>
  </si>
  <si>
    <t>User Guidance Notes for Industry Sector</t>
  </si>
  <si>
    <t>Return to top</t>
  </si>
  <si>
    <t>3.1 Number of participants in the Carbon Reduction Commitment Energy Efficiency Scheme</t>
  </si>
  <si>
    <t>User Guidance Notes for Transport Sector</t>
  </si>
  <si>
    <t>4.1 Emissions per vehicle kilometre travelled</t>
  </si>
  <si>
    <t>4.3 Average distance travelled per person per year by mode of transport</t>
  </si>
  <si>
    <t>4.4 Mode of transport</t>
  </si>
  <si>
    <t>4.5 Bus passenger journeys</t>
  </si>
  <si>
    <t>4.6 NI Rail service passengers, number of journeys and distance travelled</t>
  </si>
  <si>
    <t>4.7 Age of vehicle fleet</t>
  </si>
  <si>
    <t>4.8 Plug-in cars and vans licensed in Northern Ireland</t>
  </si>
  <si>
    <t>4.1 Emissions per vehicle kilometre travelled (VKT)</t>
  </si>
  <si>
    <t>These indicators give an idea of how the demand for travel has been met. They look at number of journeys and/or distance travelled by vehicle type/mode of transport. From the perspective of lower greenhouse gas emissions a lower distance travelled by car and greater distances by train or bus, or better yet by cycling and walking, would result in lower emissions.</t>
  </si>
  <si>
    <t>These indicators are estimates and are subject to uncertainty because they are collected using a sample survey with associated sampling error margins.</t>
  </si>
  <si>
    <t>The Travel Survey for Northern Ireland typically has a sample size between 856 and 1,037 households per year, so three years of data have been combined to ensure the analysis carried out is robust.</t>
  </si>
  <si>
    <t>Whether a decrease in passenger journeys by bus or train is good or bad for greenhouse gas emissions will depend on why the journeys have decreased. For example, if it is a result of more car journeys then this would mean higher greenhouse gas emissions, whereas cycling would result in lower emissions.</t>
  </si>
  <si>
    <t>Emissions will vary by vehicle but EU road vehicle fuel efficiency regulations designed to improve fuel efficiencies are expected to outpace the increase in demand and result in lower emissions in the short term. This indicator looks at the age distribution of all vehicles registered in Northern Ireland. This will relate to greenhouse gas emissions as a younger vehicle fleet is likely to be more fuel efficienct and result in lower levels of emissions.</t>
  </si>
  <si>
    <t>It has not yet been possible to look at change over time in this indicator.</t>
  </si>
  <si>
    <t>Plug-in cars and vans grants are available for electric vehicles, plug-in hybrid electric vehicles and some other vehicles with technologies such as hydrogen fuel cells. Such vehicles are expected to play an important role in the decarbonisation of the transport sector. This indicator monitors the number of plug-in vehicles registered each quarter in Northern Ireland. Higher numbers of plug-in vehicles should result in lower petrol and diesel consumption and so lower greenhouse gas emissions, as the electricity used to run the vehicles can be generated with lower emissions.</t>
  </si>
  <si>
    <t>The location of the registered keeper is based on the contact address held by DVLA, and does not necessarily reflect where the vehicle is kept. Northern Ireland figures are provisional and may be revised for greater consistency with other tables.</t>
  </si>
  <si>
    <t>User Guidance Notes for Agriculture Sector</t>
  </si>
  <si>
    <t>One of the ways to combat climate change is to sequester carbon through more trees. Young trees, in particular, absorb carbon dioxide quickly while they are actively growing. A stable or increasing area of new plantings, especially of conifers, is consistent with increasing total sequestration potential.</t>
  </si>
  <si>
    <t>This indicator tracks new planting of conifer and broadleaf woodland that is grant aided by Northern Ireland Forest Service. It does not include private planting that is unsupported by grant aid or land in natural conversion from scrub to woodland. Nor does not include restocking of harvested woodland/forest. More information is available from the Forestry Commission.</t>
  </si>
  <si>
    <t xml:space="preserve">http://www.forestry.gov.uk/forestry/infd-7aqknx </t>
  </si>
  <si>
    <t>The nitrogen balance is the difference between nitrogen inputs (including manufactured and organic fertilisers), and off-takes (via crop/livestock production and fodder for livestock, including grass). The overall balance of nitrogen provides a high level indicator of potential environmental pressure allowing comparisons over time and between countries. Other things being equal, more efficient use of manufactured (and organic) nitrogen fertilisers will be observed through a declining nitrogen balance which will in turn lead to a reduced risk of nitrous oxide emissions and other environmental pressures.</t>
  </si>
  <si>
    <t>The methodology for calculating soil nutrient balances has been developed by OECD  and adopted by Eurostat .  Although based on an internationally recognised methodology, the nutrient balance estimates are subject to a level of uncertainty or error margins.  The physical data on which the estimates are based is subject to uncertainty because it is generally collected using a sample survey with associated sampling error margins. Similarly, the coefficients are derived from research but are subject to uncertainty and are, out of necessity, based on average rates (e.g. average amount of nitrogen taken up by the growth of a tonne of wheat).  There can be a considerable amount of variation within these averages with no cost-effective method of taking this variation into account.</t>
  </si>
  <si>
    <t xml:space="preserve">Anaerobic digestion, popularly known as ‘AD’, is the controlled break down of organic matter in the absence of air to produce a combustible biogas and nutrient rich organic by-product. Emissions of methane from the decomposing feedstock are captured within the digester, rather than released into the atmosphere as from conventional manure storage systems. The captured methane can be used instead of conventional energy generated from fossil fuels, reducing emissions of carbon dioxide. However, there are significant start-up and running costs leading to very low levels of current uptake. </t>
  </si>
  <si>
    <t>On-farm AD cumulative generating capacity data is drawn from Ofgem’s Renewables and Combined Heat and Power (CHP) Register.  The quality of this administrative data is high, as it is integral to the system of monitoring under which electricity suppliers are obliged to source electricity from renewable sources. It is important to note that the indicator measures generating capacity and not output.</t>
  </si>
  <si>
    <t>https://www.renewablesandchp.ofgem.gov.uk/Public/ReportManager.aspx</t>
  </si>
  <si>
    <t xml:space="preserve">Beef processing firms in Northern Ireland operate a common pricing framework that links payment rates to the presence of a range of desired carcase characteristics. These include carcase weight, fat cover, conformation and animal age. Cattle that meet the desired specification are likely to have been reared using production systems that have lower than average GHG emissions. Other things being equal, the higher the proportion of carcases achieving the desired specification, the lower the emissions intensity per kilogram of meat produced. </t>
  </si>
  <si>
    <t>Data on carcase specifications is derived from a dataset collected to assist beef producers improve herd breeding programmes and management systems. The quality of the data is high, as the system (AFBI-BoVIS) covers a high proportion of cattle slaughtering in Northern Ireland. However, as the indicator measures the link between a bundle of desirable attributes, that are influenced by environmental and physiological factors, there is considerable variation in the level GHG emissions for individual animals.  As a result there is likely to be a relatively weak correlation between achieving the desired specification and low emissions intensity in production.</t>
  </si>
  <si>
    <t xml:space="preserve">Higher rates of daily weight gain mean that cattle reach the desired slaughter weight at a younger age, reducing lifetime GHG emissions. </t>
  </si>
  <si>
    <t xml:space="preserve">Data on age and carcase weight at slaughter are derived from a dataset collected to assist beef producers improve herd breeding programmes and management systems. The quality of the data is high, as the system (AFBI-BoVIS) covers a high proportion of cattle slaughtering in Northern Ireland. Average daily weight gains, above certain levels, are only likely to be possible by using high levels of concentrate feeds. If this is the case, the benefits of slaughter at a younger age may be offset by increased emissions from animal feeds. However, as average daily weight gains in Northern Ireland are currently below the optimal level, an increase in the mean value can be interpreted as an improvement that will contribute to reducing emissions intensity per kilogram of beef produced. </t>
  </si>
  <si>
    <t>Higher levels of metabolic energy in grass silage, the main forage for housed cattle, reduces the quantity of high energy concentrate feeds that are needed to meet overall dietary requirements. Higher quality grass silage also reduces the volume of enteric methane from cattle, compared with lower quality silage. By reducing the volume of concentrate feed required and decreasing the amount of methane from enteric fermentation, higher quality grass silage reduces the emissions intensity of both beef and milk production.</t>
  </si>
  <si>
    <t>Data on grass silage quality is derived from the AFBI Hillsborough Feeding Information System (HFIS), a dataset consisting of results from analyses of circa 10,000 samples per year of grass silage in Northern Ireland. As farmers pay for the service and the results are used in the development of on-farm nutritional planning, it is possible that farmers utilising the service may have above average farm management skills and that, as a result, energy levels reported by HFIS are higher than the average for all farms in Northern Ireland. Despite this, the trends observed in grass silage energy levels provide a good indicator of change in the efficiency of cattle feeding systems.</t>
  </si>
  <si>
    <t>User Guidance Notes for Waste Sector</t>
  </si>
  <si>
    <t>6.1 Emissions from waste management per capita</t>
  </si>
  <si>
    <t>6.2 Local authority collected municipal waste</t>
  </si>
  <si>
    <t>This indicator gives an indication of the quantities of waste sent to landfill in Northern Ireland, which will become a source of methane when the organic components of the waste material decompose.</t>
  </si>
  <si>
    <t>These figures only include waste collected by councils in Northern Ireland which is not the only source of landfill. However data for commercial &amp; industrial and construction &amp; demolition waste is limited.</t>
  </si>
  <si>
    <t>(limitations of local authority collected municipal waste data)</t>
  </si>
  <si>
    <t>User Guidance Notes for Cross-Cutting Indicators</t>
  </si>
  <si>
    <t>7.1 Ratio of emissions to Gross Value Added</t>
  </si>
  <si>
    <t>7.1 Ratio of emissions to Gross Value Added (GVA)</t>
  </si>
  <si>
    <t>7.2 Greenhouse gas emissions per capita</t>
  </si>
  <si>
    <t>Greenhouse gas emissions are affected by a range of factors including but not limited to economic activity. In the past greenhouse gas emissions and economic growth have been linked due to the structure of the global economy and reliance on fossil fuels. As Northern Ireland transitions towards a low-carbon economy we would expect to see greenhouse gas emissions falling, GVA rising and hence this ratio decreasing further.</t>
  </si>
  <si>
    <t>This indicator has been derived by combining data from two different publications: greenhouse gas emissions for Northern Ireland from the greenhouse gas inventory and gross value added data from ONS’ national accounts. Neither dataset was designed for this purpose and each will have an inherent uncertainty.</t>
  </si>
  <si>
    <t>Other factors affect greenhouse gas emissions, including for example, energy prices and weather. For example a particularly cold winter can result in increased heating demand, e.g. in 2010, and relatively low prices for a particular fuel can increase its use, e.g. coal in 2012 and 2013.</t>
  </si>
  <si>
    <t xml:space="preserve">There is a National Statistics publication which includes greenhouse gas emissions per capita, called UK local authority carbon dioxide emissions estimates. </t>
  </si>
  <si>
    <t>However those figures will be considerably lower because the local authority inventory considers only the industrial &amp; commercial, domestic, transport and land use, land use change &amp; forestry sectors on an end-user basis. This indicator uses emissions on a by source basis for those four sectors, plus energy supply, agriculture and waste management.</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</si>
  <si>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</si>
  <si>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</si>
  <si>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</si>
  <si>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</si>
  <si>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</si>
  <si>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</si>
  <si>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</si>
  <si>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</si>
  <si>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</si>
  <si>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</si>
  <si>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</si>
  <si>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</si>
  <si>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</si>
  <si>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</si>
  <si>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</si>
  <si>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</si>
  <si>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</si>
  <si>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</si>
  <si>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</si>
  <si>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</si>
  <si>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</si>
  <si>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2002/03</t>
  </si>
  <si>
    <t>2003/04</t>
  </si>
  <si>
    <t>2004/05</t>
  </si>
  <si>
    <t>2005/06</t>
  </si>
  <si>
    <t>2001/02</t>
  </si>
  <si>
    <t>Link to user guidance for power sector</t>
  </si>
  <si>
    <t>Recent change</t>
  </si>
  <si>
    <t>Longer term trend</t>
  </si>
  <si>
    <t>Power sector emissions</t>
  </si>
  <si>
    <t>Electricity consumption</t>
  </si>
  <si>
    <t>Emissions intensity</t>
  </si>
  <si>
    <t>Electricity generation by fuel type</t>
  </si>
  <si>
    <t>1.2 - Power sector - electricity generation by fuel type</t>
  </si>
  <si>
    <t>For example, burning less coal and more natural gas would help reduce emissions because natural gas results in lesser emissions than coal.</t>
  </si>
  <si>
    <t>Longer term trends</t>
  </si>
  <si>
    <t>Recent changes</t>
  </si>
  <si>
    <t>Greenhouse gas emissions per unit of electricity generated</t>
  </si>
  <si>
    <t>Electricity generated by fuel type</t>
  </si>
  <si>
    <t>2.1 - Buildings indicator - residential greenhouse gas emissions per household</t>
  </si>
  <si>
    <t>Residential greenhouse gas emissions per household (Intensity Indicator)</t>
  </si>
  <si>
    <t>Residential greenhouse gas emissions per household</t>
  </si>
  <si>
    <t>Link to user guidance for buildings sector</t>
  </si>
  <si>
    <t>2.2 - Buildings indicator - housing stock with energy efficiency measure</t>
  </si>
  <si>
    <t>(i.e. cavity wall insulation, loft insulation, double glazing)</t>
  </si>
  <si>
    <t>Full cavity wall insulation</t>
  </si>
  <si>
    <t>Proportion of housing stock with energy efficiency measure</t>
  </si>
  <si>
    <t>Standard Assessment Procedure (SAP) has been adopted by government as part of the UK national standard for calculating the energy performance of buildings.</t>
  </si>
  <si>
    <t>2.3 - Buildings indicator - Standard Assessment Procedure ratings for residential buildings</t>
  </si>
  <si>
    <t>Warm Homes Scheme grants processed</t>
  </si>
  <si>
    <t>Total grants processed</t>
  </si>
  <si>
    <t>2.5 - Buildings indicator - primary energy source for heating of residential buildings</t>
  </si>
  <si>
    <t>Central heating solid fuel/electric/dual/other</t>
  </si>
  <si>
    <t>electric / dual fuel / other</t>
  </si>
  <si>
    <t>Central heating solid fuel /</t>
  </si>
  <si>
    <t>2.6 - Buildings indicator - penetration of renewable heat</t>
  </si>
  <si>
    <t>Ground source heat pump</t>
  </si>
  <si>
    <t>Air source heat pump</t>
  </si>
  <si>
    <t>3.1 - Industry indicator - number of participants in the Carbon Reduction Commitment Energy Efficiency Scheme</t>
  </si>
  <si>
    <t>Link to user guidance for industry sector</t>
  </si>
  <si>
    <t>Road transportation emissions</t>
  </si>
  <si>
    <t>billion km</t>
  </si>
  <si>
    <t>Vehicle kilometres travelled</t>
  </si>
  <si>
    <t>Emissions per vehicle kilometre travelled (VKT)</t>
  </si>
  <si>
    <t>Link to user guidance for transport sector</t>
  </si>
  <si>
    <t>Unit</t>
  </si>
  <si>
    <t>Emissions per VKT</t>
  </si>
  <si>
    <t>4.3 - Transport indicator - average distance travelled per person per year by mode of transport (including cycling &amp; walking)</t>
  </si>
  <si>
    <t>Average distance travelled per person per year by mode of transport (inc. cycling &amp; walking)</t>
  </si>
  <si>
    <t>Average distance travelled by travel mode (miles per person per year)</t>
  </si>
  <si>
    <t>Transport mode</t>
  </si>
  <si>
    <t>Walking/cycling</t>
  </si>
  <si>
    <t>Private taxis</t>
  </si>
  <si>
    <t>Black taxis</t>
  </si>
  <si>
    <t>Car, motorcycle &amp; private taxis</t>
  </si>
  <si>
    <t>4.5 - Transport indicator - bus passenger journeys</t>
  </si>
  <si>
    <t>Passenger journeys (millions)</t>
  </si>
  <si>
    <t>This data is supplied by Translink and should be viewed as management information rather than Official Statistics.</t>
  </si>
  <si>
    <t>In terms of carbon dioxide emissions, walking and cycling result in the lowest emissions, and public transport is less carbon-intensive than private car use when you consider emissions per passenger kilometre.</t>
  </si>
  <si>
    <t>Whether a decrease in passenger journeys by bus is good or bad for greenhouse gas emissions will depend on why the journeys have decreased.</t>
  </si>
  <si>
    <t>Passenger kilometres</t>
  </si>
  <si>
    <t>4.6 - Transport indicator - NI Rail service passengers, number of journeys and distance travelled</t>
  </si>
  <si>
    <t>NI Rail service passengers, number of journeys and distance travelled</t>
  </si>
  <si>
    <t>Bus passenger journeys</t>
  </si>
  <si>
    <t>NI Rail service passenger journeys and kilometres</t>
  </si>
  <si>
    <t>CityBus became Metro with effect from 2005.</t>
  </si>
  <si>
    <t>Number of vehicles</t>
  </si>
  <si>
    <t>Q4</t>
  </si>
  <si>
    <t>Q1</t>
  </si>
  <si>
    <t>Q2</t>
  </si>
  <si>
    <t>Q3</t>
  </si>
  <si>
    <t>6.1 - Waste indicator - greenhouse gas emissions from waste management per capita</t>
  </si>
  <si>
    <t>Greenhouse gas emissions from waste management per capita</t>
  </si>
  <si>
    <t>Waste management emissions</t>
  </si>
  <si>
    <t>Mid-year population estimate</t>
  </si>
  <si>
    <t>continued...</t>
  </si>
  <si>
    <t>Link to user guidance for waste sector</t>
  </si>
  <si>
    <t>6.2 - Waste indicator - local authority collected municipal waste</t>
  </si>
  <si>
    <t>Landifll</t>
  </si>
  <si>
    <t>7.1 - Cross-cutting indicator - ratio of emissions to gross value added</t>
  </si>
  <si>
    <t>Ratio of greenhouse gas emissions to gross value added (GVA)</t>
  </si>
  <si>
    <t>Ratio of GHG emissions to GVA</t>
  </si>
  <si>
    <t>Link to user guidance for cross-cutting sector</t>
  </si>
  <si>
    <t>Ratio of emissions to gross value added (Intensity Indicator)</t>
  </si>
  <si>
    <t>Greenhouse gas emissions from waste management per capita (Intensity Indicator)</t>
  </si>
  <si>
    <t>7.2 - Cross-cutting indicator - greenhouse gas emissions per capita</t>
  </si>
  <si>
    <t>Greenhouse gas emissions per capita</t>
  </si>
  <si>
    <t>Greenhouse gas emissions</t>
  </si>
  <si>
    <t>Link to user guidance for agriculture sector</t>
  </si>
  <si>
    <t>Nitrogen balance (kg / ha) with livestock feeds at 17% protein level</t>
  </si>
  <si>
    <t>Cumulative number of anaerobic digesters</t>
  </si>
  <si>
    <t>Electricity from on-farm anaerobic digestors</t>
  </si>
  <si>
    <t>Proportion of steers achieving desired carcase specification</t>
  </si>
  <si>
    <t>Proportion of heifers achieving desired carcase specification</t>
  </si>
  <si>
    <t>Average daily carcase gain (kg/day) of steers slaughtered</t>
  </si>
  <si>
    <t>Average daily carcase gain (kg/day) of heifers slaughtered</t>
  </si>
  <si>
    <t>Dairy origin</t>
  </si>
  <si>
    <t>Metabolic energy from grass silage (MJ/kg of dry matter)</t>
  </si>
  <si>
    <t>3 year averages</t>
  </si>
  <si>
    <t>Spring barley</t>
  </si>
  <si>
    <t>Winter barley</t>
  </si>
  <si>
    <t>A User Guidance section has been included in the final tabs of this report which will develop over time. Users are strongly encouraged to consult this when considering particular indicators in order to properly understand what the indicator is measuring, its relevance from an emissions/intensity perspective and any significant limitations.</t>
  </si>
  <si>
    <t>Road transport emissions per vehicle kilometre travelled (Intensity Indicator)</t>
  </si>
  <si>
    <t xml:space="preserve">This report presents a series of indicators, for each of the key emission sectors, with each section generally beginning with an intensity indicator (where available) and supplemented by a set of proxy indicators. For ease of reference the intensity indicators have been highlighted (in blue) in order to distinguish them from the supporting proxy indicators. </t>
  </si>
  <si>
    <t xml:space="preserve">The change in recent and long term trend is also highlighted via the use of colour coded arrows with green signifying movement in a positive direction, red - negative, and amber - no change or unclear (e.g., an increase in total kilometres travelled may not necessarily be viewed as negative from a carbon reduction perspective if a greater proportion of the travel is being undertaken by walking/cycling or public transport rather than by car).  </t>
  </si>
  <si>
    <r>
      <t>gCO</t>
    </r>
    <r>
      <rPr>
        <b/>
        <vertAlign val="subscript"/>
        <sz val="12"/>
        <color theme="0"/>
        <rFont val="Calibri"/>
        <family val="2"/>
        <scheme val="minor"/>
      </rPr>
      <t>2</t>
    </r>
    <r>
      <rPr>
        <b/>
        <sz val="12"/>
        <color theme="0"/>
        <rFont val="Calibri"/>
        <family val="2"/>
        <scheme val="minor"/>
      </rPr>
      <t>/kWh</t>
    </r>
  </si>
  <si>
    <r>
      <t>tCO</t>
    </r>
    <r>
      <rPr>
        <b/>
        <vertAlign val="subscript"/>
        <sz val="12"/>
        <color theme="0"/>
        <rFont val="Calibri"/>
        <family val="2"/>
        <scheme val="minor"/>
      </rPr>
      <t>2</t>
    </r>
    <r>
      <rPr>
        <b/>
        <sz val="12"/>
        <color theme="0"/>
        <rFont val="Calibri"/>
        <family val="2"/>
        <scheme val="minor"/>
      </rPr>
      <t>e</t>
    </r>
  </si>
  <si>
    <t>4.1 - Transport indicator - road transport emissions per vehicle kilometre travelled</t>
  </si>
  <si>
    <t>4.4 - Transport indicator - mode of transport</t>
  </si>
  <si>
    <t>4.7 - Transport indicator - age of vehicle fleet</t>
  </si>
  <si>
    <t>Local authority collected (LAC) municipal waste arisings, recycling (inc. composting) and landfill</t>
  </si>
  <si>
    <t>inc. composting</t>
  </si>
  <si>
    <t>Gross value added</t>
  </si>
  <si>
    <t>Land &amp; Property Services maintains Valuation Lists for all domestic and non-domestic properties in Northern Ireland for the purposes of rating. The housing stock figures show the number of domestic dwellings which have a rates liability. In line with the Rates Order (NI) 1977, housing stock is defined as a count of properties which are valued as domestic or mixed for the purposes of rating. This refers to properties in the Valuation List which are used (or when next in use, will be used) for the purposes of a private dwelling. This includes properties which are temporarily incapable of beneficial occupation, but excludes caravans, domestic garages, domestic stores and car parking spaces.</t>
  </si>
  <si>
    <t>There is uncertainty in the figures taken from the GHG inventory with methane being one of the gases with greater uncertainty. Figures are based on a model of methane production in landfill sites but works at at UK level, rather than being specific to NI.</t>
  </si>
  <si>
    <t>Printing Guidance</t>
  </si>
  <si>
    <t xml:space="preserve">Users are free to change the printing options to their individual preferences. </t>
  </si>
  <si>
    <t>Each individual worksheet within this workbook is formatted for easy printing on a single page or as few pages as possible.</t>
  </si>
  <si>
    <t>This may not work for all users due to differences in software and system settings.</t>
  </si>
  <si>
    <t>Print Guidance</t>
  </si>
  <si>
    <t>Cumulative capacity (DNC, kW)</t>
  </si>
  <si>
    <t>Dwellings with better SAP ratings will be more energy efficient, and will require less energy to maintain a particular standard of living. Using less energy is strongly linked to lower greenhouse gas emissions, unless the energy is provided by renewable sources.</t>
  </si>
  <si>
    <t>https://www.finance-ni.gov.uk/publications/annual-housing-stock-statistics</t>
  </si>
  <si>
    <t>2015/16</t>
  </si>
  <si>
    <t>2014/15 to 2015/16</t>
  </si>
  <si>
    <t>2013-2015</t>
  </si>
  <si>
    <t>2015-16</t>
  </si>
  <si>
    <t>Note: There has been a discontinuity in this series due to a methodological change. Figures for 2013/14 and onwards cannot be compared with earlier years.</t>
  </si>
  <si>
    <t>4.8 - Transport indicator - plug-in cars, vans and quadricycles licensed</t>
  </si>
  <si>
    <t>Number of plug-in cars, vans and quadricycles licensed</t>
  </si>
  <si>
    <t>2016/17</t>
  </si>
  <si>
    <t>10 year change</t>
  </si>
  <si>
    <t>Source: Department of Agriculture, Environment and Rural Affairs Northern Ireland</t>
  </si>
  <si>
    <t>https://www.daera-ni.gov.uk/articles/northern-ireland-local-authority-collected-municipal-waste-management-statistics</t>
  </si>
  <si>
    <t>Source: Northern Ireland LAC Municipal Waste Management Statistics, DAERA</t>
  </si>
  <si>
    <t>Plug-in cars, vans and quadricycles licensed</t>
  </si>
  <si>
    <t>Water source heat pump</t>
  </si>
  <si>
    <t>Source: Energy Efficiency Branch, DfE</t>
  </si>
  <si>
    <t>2015/16 to 2016/17</t>
  </si>
  <si>
    <t>The age of vehicle is determined by using the date of first registration of the vehicle. While there is a known lag between the vehicle being manufactured and the date of registration we believe that the date of registration provides a reliable point from which a proxy age of vehicle can be calculated.</t>
  </si>
  <si>
    <t>Figures exclude SORN which are registered but not licensed at time of extract.</t>
  </si>
  <si>
    <t>* 30 entered for presentation purposes</t>
  </si>
  <si>
    <t>Number of Domestic RHI / RHPP Applications in Receipt of an Upfront Payment</t>
  </si>
  <si>
    <t>Northern Ireland, 2012/13 to 2015/16</t>
  </si>
  <si>
    <t>Northern Ireland, 2015/16</t>
  </si>
  <si>
    <t>Fuel displaced by renewable heat sources under domestic RHI scheme</t>
  </si>
  <si>
    <t>Affordable Warmth Scheme grants processed</t>
  </si>
  <si>
    <t>FBS Sample Average</t>
  </si>
  <si>
    <t>Population Average</t>
  </si>
  <si>
    <t>Emissions intensity of milk production (g CO2e/kg ECM (excl. Sequestration))</t>
  </si>
  <si>
    <t>Source: DfC Strategic Planning &amp; Resources Branch</t>
  </si>
  <si>
    <t>*</t>
  </si>
  <si>
    <t>https://www.daera-ni.gov.uk/articles/carbon-reduction-commitment-energy-efficiency-scheme-crc</t>
  </si>
  <si>
    <t>Cumulative number of installations non domestic Renewable Heat Incentive scheme</t>
  </si>
  <si>
    <t>Number of...</t>
  </si>
  <si>
    <t>domestic RHI scheme applications</t>
  </si>
  <si>
    <t>non domestic RHI scheme installations</t>
  </si>
  <si>
    <t>Emissions intensity of milk production</t>
  </si>
  <si>
    <t>https://www.bre.co.uk/sap2012/page.jsp?id=2759</t>
  </si>
  <si>
    <t>Affordable Warmth Scheme</t>
  </si>
  <si>
    <t>For indicator 4.6 (NI Rail service passengers, number of journeys and distance travelled) there is a discontinuity in this series due to a methodological change.  Figures for NI Rail passenger journeys have been revised and updated back to April 2013. The journey factors used to calculate the estimated number of journeys taken using weekly, monthly and annual rail tickets have been revised down.  Therefore, figures for NI Rail passenger journeys from 2013-14 onwards are not directly comparable with figures in previous years which were calculated using higher journey factors.</t>
  </si>
  <si>
    <t>https://www.daera-ni.gov.uk/articles/crop-yield-production-estimates</t>
  </si>
  <si>
    <t>This indicator has been derived by combining data from two different sources – nitrogen fertiliser inputs to arable cropping from DAERA’s Farm Business Survey and arable crops yields from the DAERA Survey of Crop Yields and Production Estimates. Neither dataset was designed for this purpose and each will have an inherent uncertainty. However, the indicator will still give a reasonable indication of the carbon intensity of arable crop production, and how they have changed over the past 25 years.</t>
  </si>
  <si>
    <t>2015 to 2016</t>
  </si>
  <si>
    <t>In order to complement the emissions data available from the historic GHG Inventory and the NI GHG Projection Tool, and to help Government track the effectiveness of their carbon reduction policies, a set of local Carbon Intensity (CI) indicators has been developed. The indicators were agreed by the Mitigation Sub-Group of the Cross-Departmental Working Group on Climate Change (CDWGCC) and populated by DAERA's Statistics and Analytical Services Branch, taking advice as appropriate, from the CDWGCC Analysts' Sub-Group.</t>
  </si>
  <si>
    <t>Trend data have been presented, in both tabular and graphical format, from as far back as practically available to collect up to the latest year available. For some indicators, data may only recently have become available. In such cases, the current year will be the base year with the trend building from that point onwards.  It is intended to update the indicators on an annual basis and develop commentary over time.</t>
  </si>
  <si>
    <t>1991 to 2016</t>
  </si>
  <si>
    <t>Northern Ireland,1990 - 2016, 3 year averages</t>
  </si>
  <si>
    <t xml:space="preserve">Note: FBS refers to the Farm Business Survey - an annual survey that monitors the physical and financial performance of farms in Northern Ireland. </t>
  </si>
  <si>
    <t>2.4 - Buildings indicator - grants processed for energy efficiency measures</t>
  </si>
  <si>
    <t>Grants processed for energy efficiency measures</t>
  </si>
  <si>
    <t>Northern Ireland, 2014/15 to 2016/17</t>
  </si>
  <si>
    <t>5.1 - Agriculture indicator - Emissions intensity of milk production</t>
  </si>
  <si>
    <t>5.2 - Agriculture indicator - area of new forest and woodland plantings</t>
  </si>
  <si>
    <t>5.3 - Agriculture indicator - nitrogen use efficiency for arable crops</t>
  </si>
  <si>
    <t>5.4 - Agriculture indicator - soil nitrogen balance (3 year average)</t>
  </si>
  <si>
    <t>5.5 - Agriculture sector - electricity from on-farm anaerobic digestion</t>
  </si>
  <si>
    <t>5.6 - Agriculture indicator - carcase conformation for beef cattle</t>
  </si>
  <si>
    <t>5.7 - Agriculture indicator - average daily carcase gain of beef cattle</t>
  </si>
  <si>
    <t>5.8 - Agriculture indicator - metabolic energy from grass silage</t>
  </si>
  <si>
    <t>Summary of changes to indicators since previous publication</t>
  </si>
  <si>
    <t>Summary of Changes</t>
  </si>
  <si>
    <t>Figure Number</t>
  </si>
  <si>
    <t>Details</t>
  </si>
  <si>
    <t>2014-2016</t>
  </si>
  <si>
    <t>Note: Figures in this indicator have been revised since the previous publication of the Carbon Intensity Indicators in 2016.</t>
  </si>
  <si>
    <t>Link to indicator</t>
  </si>
  <si>
    <t>When the report is reviewed, some additional indicators may be added and in some instances indicators may need to be removed.  Details of such changes this year can be seen in the tables below.</t>
  </si>
  <si>
    <t>5.1 Emissions intensity of milk production</t>
  </si>
  <si>
    <t>5.2 Area of new forest and woodland planting</t>
  </si>
  <si>
    <t>5.3 Nitrogen use efficiency for arable crops</t>
  </si>
  <si>
    <t>5.4 Soil nitrogen balance</t>
  </si>
  <si>
    <t>5.5 Electricity from on-farm anaerobic digestion</t>
  </si>
  <si>
    <t>5.6 Carcase conformation for beef cattle</t>
  </si>
  <si>
    <t>5.7 Average daily carcase weight gain of beef cattle</t>
  </si>
  <si>
    <t>5.8 Metabolic energy from grass silage</t>
  </si>
  <si>
    <r>
      <t xml:space="preserve">The complete workbook can be printed by selecting Print and then selecting </t>
    </r>
    <r>
      <rPr>
        <b/>
        <sz val="12"/>
        <rFont val="Arial"/>
        <family val="2"/>
      </rPr>
      <t>'Print Entire workbook'</t>
    </r>
    <r>
      <rPr>
        <sz val="12"/>
        <rFont val="Arial"/>
        <family val="2"/>
      </rPr>
      <t xml:space="preserve"> in the 'Settings' section.</t>
    </r>
  </si>
  <si>
    <t>Source: BEIS Energy Trends Special Feature</t>
  </si>
  <si>
    <t>Note: Figures for greenhouse gas emissions are updated annually due to ongoing improvements to data collection or estimation techniques.</t>
  </si>
  <si>
    <t>GVA at current basic prices on workplace basis.</t>
  </si>
  <si>
    <t>Figures for greenhouse gas emissions are updated annually due to ongoing improvements to data collection or estimation techniques.</t>
  </si>
  <si>
    <t>Total grants processed under Affordable Warmth Scheme</t>
  </si>
  <si>
    <t>Warm Homes Scheme</t>
  </si>
  <si>
    <t>The 2016 House Condition Survey has been completed and preliminary results are available, however, a potential issue has been identified which is under investigation and may result in revised figures being issues. Therefore, we haven’t updated these indicators in this report.  For more information, visit the NIHE website at the link below.</t>
  </si>
  <si>
    <t>The Affordable Warmth Scheme offers a range of insulation measures to eligible households. This includes cavity wall insulation, loft insulation, hot water tank jacket installation, draught-proofing of windows and doors and repairment/ replacement of windows in disrepair. As well as these improvements, householders may also be eligible for installation of a fully controlled energy-efficient oil or gas central heating system where no system currently exists or conversion of an existing bottled gas, solid fuel or Economy 7 heating system to oil or natural gas. Unlike the previous Warm Homes Scheme, the Affordable Warmth Scheme also offers replacement of boilers which are more than 15 years old to eligible households. These heating and insulation measures would improve the energy efficiency of the property and could result in lower greenhouse gas emissions.</t>
  </si>
  <si>
    <t>The Warm Homes Scheme ended on 31 March 2015 and has been replaced by the Affordable Warmth Scheme. The heating options for these schemes are quite different, so they cannot be directly compared.</t>
  </si>
  <si>
    <t>The CRC scheme underwent review in 2016 and will close following the 2018/19 compliance year. For more information see:</t>
  </si>
  <si>
    <t>Notes: Figures for greenhouse gas emissions are updated annually due to ongoing improvements to data collection or estimation techniques.</t>
  </si>
  <si>
    <t>https://www.daera-ni.gov.uk/publications/greenhouse-gas-emissions-northern-ireland-dairy-farms</t>
  </si>
  <si>
    <t>Coverage: Northern Ireland
Theme: Agriculture and Environment</t>
  </si>
  <si>
    <r>
      <rPr>
        <b/>
        <sz val="12"/>
        <color theme="1"/>
        <rFont val="Calibri"/>
        <family val="2"/>
        <scheme val="minor"/>
      </rPr>
      <t>Contact</t>
    </r>
    <r>
      <rPr>
        <sz val="12"/>
        <color theme="1"/>
        <rFont val="Calibri"/>
        <family val="2"/>
        <scheme val="minor"/>
      </rPr>
      <t xml:space="preserve">
David Finlay
Statistics and Analytical Services Branch,
Department of Agriculture, 
Environment and Rural Affairs,
Dundonald House,
BELFAST
BT4 3SB
Telephone: 028 9054 0916</t>
    </r>
  </si>
  <si>
    <t>Reductions in emissions should be treated with caution due to the loss of participants because of mergers, site closures and the economic downturn.</t>
  </si>
  <si>
    <t>Emissions per kilogram of energy corrected milk is a key carbon intensity indicator for the agriculture sector.  With dairying being an major contributor to total emissions from the agriculture sector it is important for the industry to  monitor progress and identify appropriate mitigation strategies.  As farming systems change, the resultant greenhouse gas emissions also change.</t>
  </si>
  <si>
    <t>This indicator has been derived by applying the BovIS Dairy Greenhouse Gas calculator to those dairy farms that participated in DAERA's Farm Business Survey (FBS).   The calculator developed by AFBI uses a life cycle assessment approach to determine carbon footprints for each dairy farm. The calculator takes account of all major on-farm emissions and a number of significant off-farm emissions that can be attributed to the dairy enterprise. Total emissions determined by the calculator are presented in terms of carbon dioxide equivalent per kilogram of energy corrected milk (CO2e/kg ECM). The calculator has been assessed as meeting international standards (PAS 2050).  The FBS is an annual survey that monitors the physical and financial performance of farms in Northern Ireland and is considered representative of the main types and sizes of farms in Northern Ireland.  With the indicator being based on data from a sample of the population it is subject to sampling error.</t>
  </si>
  <si>
    <t>Notes: Figures for the Domestic RHI / RHPP are reported as applications rather than installations as they were in 2016.</t>
  </si>
  <si>
    <t>Due to differences in the way each scheme is run, it is deemed most appropriate to report the domestic scheme in applications and the non domestic scheme in installations.</t>
  </si>
  <si>
    <t>The level of activity for the domestic RHI/ RHPP scheme was quantified by reporting the number of applications there were for the scheme each year which were in receipt of an upfront payment. Conversely, the level of activity for the non-domestic RHI scheme was quantified by reporting the cumulative number of installations there were under the scheme. The schemes are run independently with differing riles and procedures, so comparing data for the schemes should be done with caution.</t>
  </si>
  <si>
    <r>
      <t>Rather than measuring absolute emissions levels, emissions intensity is concerned with capturing the amount of CO</t>
    </r>
    <r>
      <rPr>
        <vertAlign val="subscript"/>
        <sz val="12"/>
        <rFont val="Calibri"/>
        <family val="2"/>
        <scheme val="minor"/>
      </rPr>
      <t>2</t>
    </r>
    <r>
      <rPr>
        <sz val="12"/>
        <rFont val="Calibri"/>
        <family val="2"/>
        <scheme val="minor"/>
      </rPr>
      <t xml:space="preserve"> equivalent generated per unit of output or per capita, e.g., power sector emissions per unit of electricity generated or total NI emissions per head of population.</t>
    </r>
  </si>
  <si>
    <r>
      <t>1.1 - Power sector - emissions per unit of electricity generated, gCO</t>
    </r>
    <r>
      <rPr>
        <b/>
        <vertAlign val="subscript"/>
        <sz val="16"/>
        <rFont val="Calibri"/>
        <family val="2"/>
      </rPr>
      <t>2</t>
    </r>
    <r>
      <rPr>
        <b/>
        <sz val="16"/>
        <rFont val="Calibri"/>
        <family val="2"/>
      </rPr>
      <t>/kWh</t>
    </r>
  </si>
  <si>
    <r>
      <t>ktCO</t>
    </r>
    <r>
      <rPr>
        <vertAlign val="subscript"/>
        <sz val="12"/>
        <rFont val="Calibri"/>
        <family val="2"/>
        <scheme val="minor"/>
      </rPr>
      <t>2</t>
    </r>
    <r>
      <rPr>
        <sz val="12"/>
        <rFont val="Calibri"/>
        <family val="2"/>
        <scheme val="minor"/>
      </rPr>
      <t>e</t>
    </r>
  </si>
  <si>
    <r>
      <t>3.2 - Industry indicator - CO</t>
    </r>
    <r>
      <rPr>
        <b/>
        <vertAlign val="subscript"/>
        <sz val="16"/>
        <rFont val="Calibri"/>
        <family val="2"/>
      </rPr>
      <t>2</t>
    </r>
    <r>
      <rPr>
        <b/>
        <sz val="16"/>
        <rFont val="Calibri"/>
        <family val="2"/>
      </rPr>
      <t xml:space="preserve"> emissions from participants in the Carbon Reduction Commitment Energy Efficiency Scheme</t>
    </r>
  </si>
  <si>
    <r>
      <t>3.2 CO</t>
    </r>
    <r>
      <rPr>
        <vertAlign val="subscript"/>
        <sz val="11"/>
        <rFont val="Calibri"/>
        <family val="2"/>
        <scheme val="minor"/>
      </rPr>
      <t>2</t>
    </r>
    <r>
      <rPr>
        <sz val="11"/>
        <rFont val="Calibri"/>
        <family val="2"/>
        <scheme val="minor"/>
      </rPr>
      <t xml:space="preserve"> emissions from participants in the Carbon Reduction Commitment Energy Efficiency Scheme</t>
    </r>
  </si>
  <si>
    <t>The Carbon Reduction Commitment (CRC) Energy Efficiency Scheme aims to cut greenhouse gas emissions in large, non-energy intensive public and private sector energy users, and in practice includes organisations such as water companies, supermarkets, local authorities, government departments and other public bodies. Phase 1 ran from April 2010 until the end of March 2014, and phase 2 runs from 1 April 2014 to 31 March 2019. The CRC scheme recorded approximately 9% of total UK GHG emissions.</t>
  </si>
  <si>
    <t xml:space="preserve">Nitrogen fertiliser is a key input to arable farming but it contributes to the GHG emissions in Northern Ireland arising from agricultural soils. Minimising emissions from nitrogen fertiliser is important in controlling overall emissions from agriculture, but it’s efficient use is also a good proxy for achieving high standard of general technical efficiency in production. Increasing the yield of arable output per unit of nitrogen input, is therefore indicative of reducing the emissions intensity of arable production. </t>
  </si>
  <si>
    <t>2004 to 2016</t>
  </si>
  <si>
    <t>2008 to 2016</t>
  </si>
  <si>
    <t>http://naei.beis.gov.uk/reports/reports?report_id=958</t>
  </si>
  <si>
    <t>https://assets.publishing.service.gov.uk/government/uploads/system/uploads/attachment_data/file/669719/Regional_Electricity_Generation_and_Supply.pdf</t>
  </si>
  <si>
    <t>https://assets.publishing.service.gov.uk/government/uploads/system/uploads/attachment_data/file/669787/Regional_Electricity_Generation_and_Supply.pdf</t>
  </si>
  <si>
    <t>2001 to 2016</t>
  </si>
  <si>
    <t>2015-2017</t>
  </si>
  <si>
    <t>Northern Ireland, 1999 - 2001 to 2015 - 2017</t>
  </si>
  <si>
    <t>1999-2001 to 2015-2017</t>
  </si>
  <si>
    <t xml:space="preserve"> 2014-2016 to 2015-2017</t>
  </si>
  <si>
    <t>https://www.infrastructure-ni.gov.uk/publications/travel-survey-northern-ireland-tsni-headline-report-2015-2017</t>
  </si>
  <si>
    <t>Northern Ireland, 1999-2001 to 2015-2017</t>
  </si>
  <si>
    <t>2016-17</t>
  </si>
  <si>
    <t xml:space="preserve"> 2015/16 to 2016-2017</t>
  </si>
  <si>
    <t>1999/00 to 2016-2017</t>
  </si>
  <si>
    <t>https://www.infrastructure-ni.gov.uk/publications/northern-ireland-transport-statistics-2016-2017</t>
  </si>
  <si>
    <t>Northern Ireland, 1999-00 to 2016-17</t>
  </si>
  <si>
    <t>1999-00 to 2016-2017</t>
  </si>
  <si>
    <t>2015-16 to 2016-2017</t>
  </si>
  <si>
    <t>2017/18</t>
  </si>
  <si>
    <t>2007/08 to 2017/18</t>
  </si>
  <si>
    <t>Data quality is considered to be very good as all data in this section on vehicle registrations up to transfer of the function to DVLA were derived from a single administrative system (NIVIS) with full coverage and incorporating various validation checks.</t>
  </si>
  <si>
    <t>Northern Ireland, 1990 to 2016</t>
  </si>
  <si>
    <t>1990 to 2016</t>
  </si>
  <si>
    <t>https://www.ons.gov.uk/economy/grossvalueaddedgva/datasets/regionalgrossvalueaddedincomeapproach</t>
  </si>
  <si>
    <t>1998 to 2016</t>
  </si>
  <si>
    <t>2005 to 2017</t>
  </si>
  <si>
    <t>2016 to 2017</t>
  </si>
  <si>
    <t>Northern Ireland, 2004 - 2016</t>
  </si>
  <si>
    <t>Source: Greenhouse Gas Inventories for England, Scotland, Wales and Northern Ireland: 1990-2016 - Table 1</t>
  </si>
  <si>
    <t>Northern Ireland, 2004 to 2016</t>
  </si>
  <si>
    <t>Northern Ireland, 2008 - 2016</t>
  </si>
  <si>
    <t>Northern Ireland, 2001 to 2016</t>
  </si>
  <si>
    <t>Northern Ireland, 1980/81 to 2017/18</t>
  </si>
  <si>
    <t>Northern Ireland, 2005 to 2017</t>
  </si>
  <si>
    <t>Northern Ireland, 1998 to 2016</t>
  </si>
  <si>
    <t xml:space="preserve">Not Obtained </t>
  </si>
  <si>
    <t>Source: Northern Ireland Road Safety Strategy to 2020 Annual Statistical Report 2017</t>
  </si>
  <si>
    <t>https://www.infrastructure-ni.gov.uk/publications/northern-ireland-road-safety-strategy-2020-annual-statistical-report-2017</t>
  </si>
  <si>
    <t>In 2016 the transport sector accounted for 22% of Northern Ireland’s greenhouse gas emissions. Demand for travel is expected to increase, so in order to reduce emissions the demand will need to be met more efficiently. This indicator attempts to consider how efficiently the demand for transport has been met, and how that has changed over time.</t>
  </si>
  <si>
    <t>Northern Ireland, 2016</t>
  </si>
  <si>
    <t>2011 to 2016</t>
  </si>
  <si>
    <r>
      <t>CO</t>
    </r>
    <r>
      <rPr>
        <vertAlign val="subscript"/>
        <sz val="12"/>
        <rFont val="Calibri"/>
        <family val="2"/>
        <scheme val="minor"/>
      </rPr>
      <t>2</t>
    </r>
    <r>
      <rPr>
        <sz val="12"/>
        <rFont val="Calibri"/>
        <family val="2"/>
        <scheme val="minor"/>
      </rPr>
      <t xml:space="preserve"> emissions from participants</t>
    </r>
  </si>
  <si>
    <r>
      <t>gCO</t>
    </r>
    <r>
      <rPr>
        <b/>
        <vertAlign val="subscript"/>
        <sz val="12"/>
        <color theme="0"/>
        <rFont val="Calibri"/>
        <family val="2"/>
        <scheme val="minor"/>
      </rPr>
      <t>2</t>
    </r>
    <r>
      <rPr>
        <b/>
        <sz val="12"/>
        <color theme="0"/>
        <rFont val="Calibri"/>
        <family val="2"/>
        <scheme val="minor"/>
      </rPr>
      <t>e per VKT</t>
    </r>
  </si>
  <si>
    <t>Northern Ireland, 2008 to 2016</t>
  </si>
  <si>
    <t>Northern Ireland, 2011 to 2017</t>
  </si>
  <si>
    <r>
      <t>kgCO</t>
    </r>
    <r>
      <rPr>
        <b/>
        <vertAlign val="subscript"/>
        <sz val="12"/>
        <color theme="0"/>
        <rFont val="Calibri"/>
        <family val="2"/>
        <scheme val="minor"/>
      </rPr>
      <t>2</t>
    </r>
    <r>
      <rPr>
        <b/>
        <sz val="12"/>
        <color theme="0"/>
        <rFont val="Calibri"/>
        <family val="2"/>
        <scheme val="minor"/>
      </rPr>
      <t>e / person</t>
    </r>
  </si>
  <si>
    <r>
      <t>kgCO</t>
    </r>
    <r>
      <rPr>
        <b/>
        <vertAlign val="subscript"/>
        <sz val="12"/>
        <color theme="0"/>
        <rFont val="Calibri"/>
        <family val="2"/>
        <scheme val="minor"/>
      </rPr>
      <t>2</t>
    </r>
    <r>
      <rPr>
        <b/>
        <sz val="12"/>
        <color theme="0"/>
        <rFont val="Calibri"/>
        <family val="2"/>
        <scheme val="minor"/>
      </rPr>
      <t>e per £</t>
    </r>
  </si>
  <si>
    <r>
      <t>tCO</t>
    </r>
    <r>
      <rPr>
        <b/>
        <vertAlign val="subscript"/>
        <sz val="12"/>
        <color theme="0"/>
        <rFont val="Calibri"/>
        <family val="2"/>
        <scheme val="minor"/>
      </rPr>
      <t>2</t>
    </r>
    <r>
      <rPr>
        <b/>
        <sz val="12"/>
        <color theme="0"/>
        <rFont val="Calibri"/>
        <family val="2"/>
        <scheme val="minor"/>
      </rPr>
      <t>e / person</t>
    </r>
  </si>
  <si>
    <t>Source: Greenhouse Gas Inventories for England, Scotland, Wales and Northern Ireland: 1990-2016</t>
  </si>
  <si>
    <t>https://www.nisra.gov.uk/publications/2017-mid-year-population-estimates-northern-ireland</t>
  </si>
  <si>
    <t>https://www.daera-ni.gov.uk/publications/northern-ireland-greenhouse-gas-inventory-1990-2016-statistical-bulletin</t>
  </si>
  <si>
    <t>https://www.communities-ni.gov.uk/publications/northern-ireland-housing-statistics-2016-17</t>
  </si>
  <si>
    <t>For more information see also DfC’s Northern Ireland Housing Statistics 2016/17, Appendix 1: Data Sources – Supply.</t>
  </si>
  <si>
    <t>This indicator is an estimate and is subject to uncertainty because it was collected using a sample survey with associated sampling error margins. This indicator was taken from the Northern Ireland House Condition Survey. The 2016 survey had a sample size of 1,917. The gross response rate for the 2016 House Condition Survey was very high. A total of 1,942 full inspections were successfully carried out giving an overall response rate of 99 per cent.</t>
  </si>
  <si>
    <t>The 2016 House Condition Survey has been completed and results are available, Preliminary results have been revised: the total stock figure for 2016 (which had been reported as 740,000). was investigated, and as a result, the total stock figure for 2016 was corrected to 780,000.</t>
  </si>
  <si>
    <t xml:space="preserve">The SAP rating itself is on a logarithmic scale and provides a comparative measure of the energy efficiency of dwellings. The lower the score the lower the energy efficiency and the higher the score the higher the efficiency; a SAP rating of 100 represents zero energy cost. The rating can be over 100 for dwellings that are net exporters of energy. More detail on the SAP 2002 rating can be found at the following links: </t>
  </si>
  <si>
    <t>Source: Northern Ireland Transport Statistics 2016-17</t>
  </si>
  <si>
    <t>https://www.gov.uk/government/collections/vehicles-statistics#published-in-2018</t>
  </si>
  <si>
    <t>https://www.daera-ni.gov.uk/sites/default/files/publications/daera/ghg-inventory-statistical-bulletin-2016.pdf#page=5</t>
  </si>
  <si>
    <t>Northern Ireland’s population is projected to grow from the current 1.87 million people to 1.96 million people by 2030. You would expect an increase in population to result in an increase in greenhouse gas emissions, due to, for example, a greater energy demand, more buildings, traffic and waste. Hence it is useful to consider greenhouse gas emissions per capita.</t>
  </si>
  <si>
    <t>https://www.gov.uk/government/statistics/uk-local-authority-and-regional-carbon-dioxide-emissions-national-statistics-2005-2016</t>
  </si>
  <si>
    <t>The ratio of total greenhouse gas emissions to gross value added (GVA) in Northern Ireland decreased 57% from 1.26 kgCO2e/£ in 1998 to 0.54kg CO2e/£ in 2016. GVA is used here to measure NI's economic output, and over the 18 years shown it has grown substantially, while greenhouse gas emissions have been in decline.</t>
  </si>
  <si>
    <t>Residential greenhouse gas emissions per household decreased 17% over the past five years from a peak of 4.21 tonnes of CO2 equivalent per household in 2010 to 3.48 tonnes of CO2e in 2016. Fuel switching to natural gas from more carbon-intensive fuels such as coal and oil has reduced emissions, but more households creates greater demand for energy.</t>
  </si>
  <si>
    <r>
      <t>Waste management emissions per capita have decreased 64% from 1,166kgCO</t>
    </r>
    <r>
      <rPr>
        <vertAlign val="subscript"/>
        <sz val="12"/>
        <color theme="0"/>
        <rFont val="Calibri"/>
        <family val="2"/>
        <scheme val="minor"/>
      </rPr>
      <t>2</t>
    </r>
    <r>
      <rPr>
        <sz val="12"/>
        <color theme="0"/>
        <rFont val="Calibri"/>
        <family val="2"/>
        <scheme val="minor"/>
      </rPr>
      <t>e per person in 1990 to 422 kgCO2e per person in 2016. The population increased by 17% over this period while greenhouse gas emissions from waste management have fallen by 58%, due in a large part to the introduction of methane capture and oxidation systems at landfill sites.</t>
    </r>
  </si>
  <si>
    <t>4.2 Vehicle kilometres travelled by car</t>
  </si>
  <si>
    <t xml:space="preserve">Indicator revised </t>
  </si>
  <si>
    <t>Northern Ireland, 2009/10 to 2014/15</t>
  </si>
  <si>
    <t>Note  The Warm Homes Scheme ended on 31 March 2015 and has been replaced by the Affordable Warmth Scheme. The heating options for these schemes are quite different, so they cannot be directly compared.</t>
  </si>
  <si>
    <t>Northern Ireland, 2008-2016</t>
  </si>
  <si>
    <t>1990-2001 to 2015-2017</t>
  </si>
  <si>
    <t>2012 to 2017</t>
  </si>
  <si>
    <t>Northern Ireland, 2010/11 to 2016/17</t>
  </si>
  <si>
    <t>2010/11 to 2016/17</t>
  </si>
  <si>
    <t>https://www.gov.uk/government/publications/crc-annual-report-publication-2016-to-2017</t>
  </si>
  <si>
    <t>Northern Ireland, 1997 to 2017, 3 year averages</t>
  </si>
  <si>
    <t>1997 to 2017</t>
  </si>
  <si>
    <t>https://www.gov.uk/government/publications/crc-annual-report-publication-2016-to-2017/crc-annual-report-publication-2016-to-2017#future-developments</t>
  </si>
  <si>
    <t>https://assets.publishing.service.gov.uk/government/uploads/system/uploads/attachment_data/file/736148/DUKES_2018.pdf#page=130</t>
  </si>
  <si>
    <t>Note: * The Affordable Warmth Scheme started in September 2014, however the numbers between then and March 2015 are too small to report.</t>
  </si>
  <si>
    <t>Northern Ireland, 2012/13 to 2017/18</t>
  </si>
  <si>
    <t>Note: Due to changes to the Carbon Reduction Commitment energy efficiency scheme, it is not possible to directly compare 2010/11 - 2011/12 with 2012/13 - 2013/14 or 2014/15 - 2016-17.</t>
  </si>
  <si>
    <t>Ratio of emissions to gross value added</t>
  </si>
  <si>
    <r>
      <t>Greenhouse gas emissions per capita decreased 28% from 15.3 tonnes CO</t>
    </r>
    <r>
      <rPr>
        <vertAlign val="subscript"/>
        <sz val="12"/>
        <color theme="0"/>
        <rFont val="Calibri"/>
        <family val="2"/>
        <scheme val="minor"/>
      </rPr>
      <t>2</t>
    </r>
    <r>
      <rPr>
        <sz val="12"/>
        <color theme="0"/>
        <rFont val="Calibri"/>
        <family val="2"/>
        <scheme val="minor"/>
      </rPr>
      <t xml:space="preserve"> equivalent per person in 1990 to 11.0 tCO2e per person in 2016. The population increased by 17% over this period, while greenhouse gas emissions decreased by 16%.  </t>
    </r>
  </si>
  <si>
    <t>Greenhouse gas emissions per unit of electricity generated decreased 22% from 631gCO2/kWh in 2004 to 492gCO2/kWh in 2016. This has been driven by the growth of renewable generation in Northern Ireland, a shift away from coal use towards gas for electricity generation, and improvements in energy efficiency.</t>
  </si>
  <si>
    <t xml:space="preserve">The value of taking such an approach is that, whilst overall emissions might be seen to be increasing for a particular sector in line with an expanding economy, the carbon intensity might actually be decreasing which could still be viewed as a positive outcome. The CI indicators are therefore another way of measuring the progress being made in NI towards reducing GHG emissions in terms of intensity as opposed to absolute emissions. Estimated absolute emissions for Northern Ireland can seen in the Northern Ireland greenhouse gas inventory 1990-2016 statistical bulletin -  https://www.daera-ni.gov.uk/sites/default/files/publications/daera/ghg-inventory-statistical-bulletin-2016.pdf      </t>
  </si>
  <si>
    <t>4.1 and 4.2</t>
  </si>
  <si>
    <t xml:space="preserve">There has been a change in the data source used to calculate these indicators. One of the primary sources of data was the Annual road traffic estimates: vehicle kilometres travelled (VKT) in Northern Ireland, however due to budget constraints the survey is no longer being carried out, so the last available year of data for the VKT is 2014. Therefore, an alternative source of data was required to enable continued reporting – the Travel Survey for Northern Ireland (TSNI).
</t>
  </si>
  <si>
    <t>Imports and exports of electricity to or from Scotland and the Republic of Ireland are not considered in this indicator. Greenhouse gas inventory reporting attributes energy supply emissions to the country that the energy was generated in, so for example, electricity generated in Northern Ireland but used in Scotland, will contribute greenhouse gas emissions against Northern Ireland’s total and not Scotland’s. In 2016 Northern Ireland exported electricity to Scotland (252 GWh) and imported from the Republic of Ireland (199 GWh).</t>
  </si>
  <si>
    <t xml:space="preserve">https://assets.publishing.service.gov.uk/government/uploads/system/uploads/attachment_data/file/695470/Annex_1990-2016_UK_GHG_Emissions__final_figures_by_end_user_sector__by_fuel_and_uncertainties_estimates.pdf#page=22 </t>
  </si>
  <si>
    <t>For more information see the House Condition Survey section of the NIHE  website, and DfC’s Northern Ireland Housing Statistics 2016/17, Appendix 2: Data Sources – Energy.</t>
  </si>
  <si>
    <t>For more information see DfC’s Northern Ireland Housing Statistics 2016-17, Appendix 2: Data Sources – Energy.</t>
  </si>
  <si>
    <t>For more information see the House Condition Survey section of the NIHE  website, and DfC’s Northern Ireland Housing Statistics 2016-17, Appendix 2: Data Sources – Energy.</t>
  </si>
  <si>
    <t>In Northern Ireland there were 40 participants in the scheme in 2016/17. They recorded total emissions of 0.5 Mt CO2. In 2016 Northern Ireland produced 20.6 Mt CO2 equivalent. So the CRC scheme recorded approximately 2% of total NI emissions, a lower share than in the UK. This will be partially due to many premises in Northern Ireland reporting their fuel usage through their registered office in England, to the Environment Agency in England, rather than to the NI Environment Agency.</t>
  </si>
  <si>
    <t>In addition, there were significant changes made to the scheme on two occasions, before the 2012/13 and 2014/15 reporting years, which included a reduction in the number of types of energy supplies that had to be reported from 29 to just 2 types (electricity and gas, although these accounted for the majority of all NI CRC emissions in 2011/12). This and other changes means it is not possible to compare the figures for 2010/11 - 2011/12 with 2012/13 - 2013/14 or 2014/15 - 2015/16. However comparisons can still be made between 2010/11 and 2011/12, 2012/13 and 2013/14, and between 2014/15 , 2015/16 and 2016/17.</t>
  </si>
  <si>
    <t>This indicator has been derived by combining data from two different datasets: greenhouse gas emissions and vehicle kilometers travelled, from the Northern Ireland Road Safety Strategy to 2020 Annual Statistical Report 2017. Neither dataset was designed for this purpose and each will have an inherent uncertainty.</t>
  </si>
  <si>
    <t>Most of the greenhouse gas emissions in the waste management sector are emissions from landfill (74%) and from waste water treatment (19%). Both are strongly related to the quantities of waste produced by the population of Northern Ireland.</t>
  </si>
  <si>
    <t>Published 6 December 2018</t>
  </si>
  <si>
    <t>Total emissions (excluding sequestration) related to milk production decreased from a population average of 1,927 (CO2e/kg ECM) in 1990 to 1285 (CO2e/kg ECM) in 2016. Whilst milk production in the dairy sector has expanded by 66% since 1990, the total number of dairy cows over this period has remained relatively static, meaning this improvement has been driven by substantial increases in milk yield per cow.</t>
  </si>
  <si>
    <t>Note:  Cars = 4-wheeled + 3-wheeled vehicles + Land Rovers + Jeeps + minibuses + motor caravans + dormobiles + light vans.</t>
  </si>
  <si>
    <t xml:space="preserve">Vehicle kilometres travelled by car
</t>
  </si>
  <si>
    <t>Source: Department for Infrastructure</t>
  </si>
  <si>
    <t>Vehicle kilometres travelled (billions) by car</t>
  </si>
  <si>
    <t>4.2 - Transport indicator - vehicle kilometres travelled by car</t>
  </si>
  <si>
    <t>2014-2016 to 2015-17</t>
  </si>
  <si>
    <t>Northern Ireland, as at December 2017</t>
  </si>
  <si>
    <t>Source: DVA statistics, as at December 2017</t>
  </si>
  <si>
    <t>https://www.gov.uk/government/statistics/vehicle-licensing-statistics-april-to-june-2018</t>
  </si>
  <si>
    <t>Q2 2017 to Q2 2018</t>
  </si>
  <si>
    <t>Northern Ireland, Q4 2011 to Q2 2018</t>
  </si>
  <si>
    <t>Northern Ireland,1990 - 2016</t>
  </si>
  <si>
    <t>Northern Ireland, 2006-07 to 2017-18</t>
  </si>
  <si>
    <t>2006/07 to 2017/18</t>
  </si>
  <si>
    <t>2009/10 to 2017/18</t>
  </si>
  <si>
    <t xml:space="preserve"> 2016/17 to 2017/18</t>
  </si>
  <si>
    <t>2.4 Grants processed for  energy efficiency measures</t>
  </si>
  <si>
    <t>There has been a change in the source data used to calculate the rates used in this indicator. One of the primary sources of data was the Vehicle Kilometres Travelled (VKT), however the last available year of data for the VKT is 2014; due to budget constraints the survey is no longer being carried out. Therefore an alternative source of data was required to enable continued reporting – the Travel Survey for Northern Ireland (TSNI). The TSNI provides vehicle kilometres for car users, which includes 4-wheeled + 3-wheeled vehicles + Land Rovers + Jeeps + minibuses + motor caravans + dormobiles + light vans. The trend for cars usage in the TSNI closely mirrors the all vehicles previously carried out in the VKT survey.</t>
  </si>
  <si>
    <t>There has been a change in the source data used to calculate the rates used in indicator 4.2. One of the primary sources of data was the Vehicle Kilometres Travelled (VKT), however the last available year of data for the VKT is 2014; due to budget constraints the survey is no longer being carried out. Therefore an alternative source of data was required to enable continued reporting – the Travel Survey for Northern Ireland (TSNI). The TSNI provides vehicle kilometres for car users, which includes 4-wheeled + 3-wheeled vehicles + Land Rovers + Jeeps + minibuses + motor caravans + dormobiles + light vans. The trend for cars usage in the TSNI closely mirrors the all vehicles previously carried out in the VKT survey.</t>
  </si>
  <si>
    <t>https://www.daera-ni.gov.uk/sites/default/files/publications/daera/lac-municipal-waste-management-statistics-2017-18-report.pdf#page=25</t>
  </si>
  <si>
    <t>Vehicle kilometres travelled by car</t>
  </si>
  <si>
    <t>This indicator is an estimate and is subject to uncertainty because it was collected using a sample survey with associated sampling error margins. This indicator was taken from the Northern Ireland House Condition Survey. For the 2016 survey, a total of 1,917 interviews were achieved out of a possible 1,942 interviews (physical inspections excluding vacant dwellings). This gave a very high response rate for the household survey at 99%.</t>
  </si>
  <si>
    <t>2016/17 to 2017/18</t>
  </si>
  <si>
    <t>Road transport emissions per vehicle kilometre travelled increased 1% from 243 gCO2e per vehicle kilometre travelled in 2008 to 246 gCO2e in 2016. The change was driven by a decrease in road transport greenhouse gas emissions which was due to improvements in average fuel efficiency of vehicles. Vehicle kilometres travelled have been steady over the eight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</si>
</sst>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_(* #,##0.00_);_(* \(#,##0.00\);_(* &quot;-&quot;??_);_(@_)"/>
    <numFmt numFmtId="166" formatCode="0_)"/>
    <numFmt numFmtId="167" formatCode="0.0%"/>
    <numFmt numFmtId="168" formatCode="#,##0.0"/>
    <numFmt numFmtId="169" formatCode="0.000"/>
    <numFmt numFmtId="170" formatCode="_-* #,##0_-;\-* #,##0_-;_-* &quot;-&quot;??_-;_-@_-"/>
    <numFmt numFmtId="171" formatCode="#,##0_ ;\-#,##0\ "/>
  </numFmts>
  <fonts count="111" x14ac:knownFonts="1">
    <font>
      <sz val="11"/>
      <color theme="1"/>
      <name val="Calibri"/>
      <family val="2"/>
      <scheme val="minor"/>
    </font>
    <font>
      <b/>
      <sz val="11"/>
      <color theme="1"/>
      <name val="Calibri"/>
      <family val="2"/>
      <scheme val="minor"/>
    </font>
    <font>
      <u/>
      <sz val="11"/>
      <color theme="10"/>
      <name val="Calibri"/>
      <family val="2"/>
    </font>
    <font>
      <u/>
      <sz val="11"/>
      <color theme="1"/>
      <name val="Calibri"/>
      <family val="2"/>
      <scheme val="minor"/>
    </font>
    <font>
      <sz val="10"/>
      <name val="Arial"/>
      <family val="2"/>
    </font>
    <font>
      <sz val="9"/>
      <color theme="1"/>
      <name val="Calibri"/>
      <family val="2"/>
      <scheme val="minor"/>
    </font>
    <font>
      <u/>
      <sz val="9"/>
      <color theme="10"/>
      <name val="Calibri"/>
      <family val="2"/>
    </font>
    <font>
      <sz val="11"/>
      <color rgb="FF000000"/>
      <name val="Verdana"/>
      <family val="2"/>
    </font>
    <font>
      <sz val="11"/>
      <color theme="1"/>
      <name val="Calibri"/>
      <family val="2"/>
      <scheme val="minor"/>
    </font>
    <font>
      <b/>
      <sz val="10"/>
      <color theme="1"/>
      <name val="Calibri"/>
      <family val="2"/>
      <scheme val="minor"/>
    </font>
    <font>
      <sz val="10"/>
      <color theme="1"/>
      <name val="Calibri"/>
      <family val="2"/>
      <scheme val="minor"/>
    </font>
    <font>
      <b/>
      <sz val="11"/>
      <color rgb="FF002060"/>
      <name val="Calibri"/>
      <family val="2"/>
      <scheme val="minor"/>
    </font>
    <font>
      <b/>
      <sz val="11"/>
      <color theme="3"/>
      <name val="Calibri"/>
      <family val="2"/>
      <scheme val="minor"/>
    </font>
    <font>
      <u/>
      <sz val="11"/>
      <color rgb="FFFF0000"/>
      <name val="Calibri"/>
      <family val="2"/>
    </font>
    <font>
      <sz val="11"/>
      <name val="Calibri"/>
      <family val="2"/>
      <scheme val="minor"/>
    </font>
    <font>
      <sz val="10"/>
      <color rgb="FF000000"/>
      <name val="Calibri"/>
      <family val="2"/>
      <scheme val="minor"/>
    </font>
    <font>
      <b/>
      <u/>
      <sz val="11"/>
      <color theme="6" tint="-0.499984740745262"/>
      <name val="Calibri"/>
      <family val="2"/>
    </font>
    <font>
      <b/>
      <u/>
      <sz val="10"/>
      <color theme="1"/>
      <name val="Calibri"/>
      <family val="2"/>
      <scheme val="minor"/>
    </font>
    <font>
      <sz val="11"/>
      <color rgb="FF000000"/>
      <name val="Calibri"/>
      <family val="2"/>
      <scheme val="minor"/>
    </font>
    <font>
      <b/>
      <sz val="10"/>
      <color theme="0"/>
      <name val="Calibri"/>
      <family val="2"/>
      <scheme val="minor"/>
    </font>
    <font>
      <sz val="10"/>
      <name val="Calibri"/>
      <family val="2"/>
      <scheme val="minor"/>
    </font>
    <font>
      <b/>
      <sz val="11"/>
      <name val="Calibri"/>
      <family val="2"/>
      <scheme val="minor"/>
    </font>
    <font>
      <b/>
      <sz val="11"/>
      <color theme="0"/>
      <name val="Calibri"/>
      <family val="2"/>
      <scheme val="minor"/>
    </font>
    <font>
      <sz val="10"/>
      <name val="MS Sans Serif"/>
      <family val="2"/>
    </font>
    <font>
      <sz val="10"/>
      <name val="Courier"/>
      <family val="3"/>
    </font>
    <font>
      <sz val="12"/>
      <color theme="1"/>
      <name val="Arial"/>
      <family val="2"/>
    </font>
    <font>
      <b/>
      <sz val="10"/>
      <color theme="0"/>
      <name val="Arial"/>
      <family val="2"/>
    </font>
    <font>
      <b/>
      <i/>
      <sz val="10"/>
      <color theme="0"/>
      <name val="Arial"/>
      <family val="2"/>
    </font>
    <font>
      <i/>
      <sz val="10"/>
      <name val="Arial"/>
      <family val="2"/>
    </font>
    <font>
      <i/>
      <sz val="10"/>
      <color theme="4"/>
      <name val="Arial"/>
      <family val="2"/>
    </font>
    <font>
      <b/>
      <sz val="11"/>
      <color theme="3"/>
      <name val="Calibri"/>
      <family val="2"/>
    </font>
    <font>
      <b/>
      <u/>
      <sz val="11"/>
      <color rgb="FFFF0000"/>
      <name val="Calibri"/>
      <family val="2"/>
    </font>
    <font>
      <b/>
      <sz val="11"/>
      <color theme="6" tint="-0.499984740745262"/>
      <name val="Calibri"/>
      <family val="2"/>
      <scheme val="minor"/>
    </font>
    <font>
      <b/>
      <i/>
      <sz val="11"/>
      <color theme="3"/>
      <name val="Calibri"/>
      <family val="2"/>
      <scheme val="minor"/>
    </font>
    <font>
      <sz val="11"/>
      <color theme="3"/>
      <name val="Calibri"/>
      <family val="2"/>
      <scheme val="minor"/>
    </font>
    <font>
      <b/>
      <sz val="10"/>
      <name val="Calibri"/>
      <family val="2"/>
      <scheme val="minor"/>
    </font>
    <font>
      <sz val="11"/>
      <color theme="3" tint="-0.499984740745262"/>
      <name val="Calibri"/>
      <family val="2"/>
      <scheme val="minor"/>
    </font>
    <font>
      <b/>
      <sz val="16"/>
      <color theme="6" tint="-0.499984740745262"/>
      <name val="Calibri"/>
      <family val="2"/>
      <scheme val="minor"/>
    </font>
    <font>
      <sz val="12"/>
      <color theme="3" tint="-0.499984740745262"/>
      <name val="Calibri"/>
      <family val="2"/>
      <scheme val="minor"/>
    </font>
    <font>
      <sz val="12"/>
      <color theme="1"/>
      <name val="Calibri"/>
      <family val="2"/>
      <scheme val="minor"/>
    </font>
    <font>
      <b/>
      <sz val="12"/>
      <color theme="3"/>
      <name val="Calibri"/>
      <family val="2"/>
      <scheme val="minor"/>
    </font>
    <font>
      <sz val="12"/>
      <color theme="3"/>
      <name val="Calibri"/>
      <family val="2"/>
      <scheme val="minor"/>
    </font>
    <font>
      <sz val="11"/>
      <color theme="6" tint="-0.499984740745262"/>
      <name val="Calibri"/>
      <family val="2"/>
      <scheme val="minor"/>
    </font>
    <font>
      <b/>
      <sz val="16"/>
      <color theme="6" tint="-0.499984740745262"/>
      <name val="Calibri"/>
      <family val="2"/>
    </font>
    <font>
      <i/>
      <sz val="11"/>
      <color theme="3"/>
      <name val="Calibri"/>
      <family val="2"/>
      <scheme val="minor"/>
    </font>
    <font>
      <sz val="11"/>
      <color rgb="FF1F497D"/>
      <name val="Calibri"/>
      <family val="2"/>
      <scheme val="minor"/>
    </font>
    <font>
      <b/>
      <sz val="10"/>
      <color theme="3"/>
      <name val="Calibri"/>
      <family val="2"/>
      <scheme val="minor"/>
    </font>
    <font>
      <sz val="11"/>
      <color rgb="FFFF0000"/>
      <name val="Calibri"/>
      <family val="2"/>
      <scheme val="minor"/>
    </font>
    <font>
      <b/>
      <sz val="11"/>
      <color rgb="FF000000"/>
      <name val="Calibri"/>
      <family val="2"/>
      <scheme val="minor"/>
    </font>
    <font>
      <b/>
      <sz val="13"/>
      <color rgb="FF000000"/>
      <name val="Calibri"/>
      <family val="2"/>
      <scheme val="minor"/>
    </font>
    <font>
      <sz val="11"/>
      <color theme="1"/>
      <name val="Arial"/>
      <family val="2"/>
    </font>
    <font>
      <b/>
      <u/>
      <sz val="16"/>
      <color theme="3"/>
      <name val="Calibri"/>
      <family val="2"/>
    </font>
    <font>
      <b/>
      <i/>
      <sz val="11"/>
      <color theme="6" tint="-0.499984740745262"/>
      <name val="Calibri"/>
      <family val="2"/>
      <scheme val="minor"/>
    </font>
    <font>
      <b/>
      <i/>
      <sz val="11"/>
      <color theme="3" tint="-0.499984740745262"/>
      <name val="Calibri"/>
      <family val="2"/>
      <scheme val="minor"/>
    </font>
    <font>
      <sz val="12"/>
      <color theme="0"/>
      <name val="Calibri"/>
      <family val="2"/>
    </font>
    <font>
      <sz val="12"/>
      <color theme="0"/>
      <name val="Calibri"/>
      <family val="2"/>
      <scheme val="minor"/>
    </font>
    <font>
      <b/>
      <sz val="18"/>
      <color theme="0"/>
      <name val="Calibri"/>
      <family val="2"/>
      <scheme val="minor"/>
    </font>
    <font>
      <sz val="11"/>
      <color theme="0"/>
      <name val="Arial"/>
      <family val="2"/>
    </font>
    <font>
      <b/>
      <sz val="16"/>
      <color theme="0"/>
      <name val="Calibri"/>
      <family val="2"/>
    </font>
    <font>
      <sz val="11"/>
      <color theme="5"/>
      <name val="Calibri"/>
      <family val="2"/>
      <scheme val="minor"/>
    </font>
    <font>
      <b/>
      <sz val="20"/>
      <color theme="0"/>
      <name val="Calibri"/>
      <family val="2"/>
      <scheme val="minor"/>
    </font>
    <font>
      <sz val="11"/>
      <color theme="0"/>
      <name val="Calibri"/>
      <family val="2"/>
      <scheme val="minor"/>
    </font>
    <font>
      <sz val="16"/>
      <color theme="0"/>
      <name val="Calibri"/>
      <family val="2"/>
    </font>
    <font>
      <b/>
      <sz val="16"/>
      <name val="Calibri"/>
      <family val="2"/>
      <scheme val="minor"/>
    </font>
    <font>
      <sz val="16"/>
      <name val="Calibri"/>
      <family val="2"/>
      <scheme val="minor"/>
    </font>
    <font>
      <sz val="12"/>
      <name val="Calibri"/>
      <family val="2"/>
      <scheme val="minor"/>
    </font>
    <font>
      <b/>
      <sz val="12"/>
      <name val="Calibri"/>
      <family val="2"/>
      <scheme val="minor"/>
    </font>
    <font>
      <b/>
      <sz val="14"/>
      <name val="Calibri"/>
      <family val="2"/>
      <scheme val="minor"/>
    </font>
    <font>
      <u/>
      <sz val="12"/>
      <name val="Calibri"/>
      <family val="2"/>
    </font>
    <font>
      <sz val="12"/>
      <name val="Calibri"/>
      <family val="2"/>
    </font>
    <font>
      <vertAlign val="subscript"/>
      <sz val="12"/>
      <name val="Calibri"/>
      <family val="2"/>
    </font>
    <font>
      <b/>
      <sz val="12"/>
      <color theme="0"/>
      <name val="Calibri"/>
      <family val="2"/>
      <scheme val="minor"/>
    </font>
    <font>
      <sz val="11"/>
      <color theme="3"/>
      <name val="Calibri"/>
      <family val="2"/>
    </font>
    <font>
      <b/>
      <sz val="12"/>
      <color theme="3"/>
      <name val="Calibri"/>
      <family val="2"/>
    </font>
    <font>
      <sz val="11"/>
      <name val="Calibri"/>
      <family val="2"/>
    </font>
    <font>
      <i/>
      <sz val="11"/>
      <color theme="1"/>
      <name val="Calibri"/>
      <family val="2"/>
      <scheme val="minor"/>
    </font>
    <font>
      <sz val="12"/>
      <color theme="3"/>
      <name val="Calibri"/>
      <family val="2"/>
    </font>
    <font>
      <sz val="11"/>
      <color indexed="8"/>
      <name val="Calibri"/>
      <family val="2"/>
      <scheme val="minor"/>
    </font>
    <font>
      <u/>
      <sz val="12"/>
      <color theme="10"/>
      <name val="Calibri"/>
      <family val="2"/>
    </font>
    <font>
      <b/>
      <vertAlign val="subscript"/>
      <sz val="12"/>
      <color theme="0"/>
      <name val="Calibri"/>
      <family val="2"/>
      <scheme val="minor"/>
    </font>
    <font>
      <b/>
      <sz val="12"/>
      <name val="Arial"/>
      <family val="2"/>
    </font>
    <font>
      <sz val="12"/>
      <name val="Arial"/>
      <family val="2"/>
    </font>
    <font>
      <sz val="10"/>
      <name val="Times New Roman"/>
      <family val="1"/>
    </font>
    <font>
      <sz val="12"/>
      <color rgb="FF000000"/>
      <name val="Arial"/>
      <family val="2"/>
    </font>
    <font>
      <sz val="16"/>
      <color rgb="FFFF0000"/>
      <name val="Calibri"/>
      <family val="2"/>
      <scheme val="minor"/>
    </font>
    <font>
      <b/>
      <sz val="11"/>
      <color rgb="FF272558"/>
      <name val="Calibri"/>
      <family val="2"/>
      <scheme val="minor"/>
    </font>
    <font>
      <sz val="11"/>
      <color rgb="FF272558"/>
      <name val="Calibri"/>
      <family val="2"/>
      <scheme val="minor"/>
    </font>
    <font>
      <sz val="10"/>
      <name val="Arial"/>
      <family val="2"/>
    </font>
    <font>
      <u/>
      <sz val="10"/>
      <color indexed="12"/>
      <name val="Arial"/>
      <family val="2"/>
    </font>
    <font>
      <i/>
      <sz val="12"/>
      <color theme="0"/>
      <name val="Calibri"/>
      <family val="2"/>
      <scheme val="minor"/>
    </font>
    <font>
      <i/>
      <u/>
      <sz val="12"/>
      <color theme="0"/>
      <name val="Calibri"/>
      <family val="2"/>
    </font>
    <font>
      <b/>
      <sz val="12"/>
      <color theme="1"/>
      <name val="Calibri"/>
      <family val="2"/>
      <scheme val="minor"/>
    </font>
    <font>
      <u/>
      <sz val="12"/>
      <color rgb="FF0000FF"/>
      <name val="Calibri"/>
      <family val="2"/>
    </font>
    <font>
      <sz val="12"/>
      <color rgb="FFFFFF00"/>
      <name val="Calibri"/>
      <family val="2"/>
      <scheme val="minor"/>
    </font>
    <font>
      <sz val="12"/>
      <color theme="0"/>
      <name val="Symbol"/>
      <family val="1"/>
      <charset val="2"/>
    </font>
    <font>
      <vertAlign val="subscript"/>
      <sz val="12"/>
      <color theme="0"/>
      <name val="Calibri"/>
      <family val="2"/>
      <scheme val="minor"/>
    </font>
    <font>
      <sz val="12"/>
      <color rgb="FFFFFF00"/>
      <name val="Symbol"/>
      <family val="1"/>
      <charset val="2"/>
    </font>
    <font>
      <b/>
      <u/>
      <sz val="20"/>
      <name val="Calibri"/>
      <family val="2"/>
      <scheme val="minor"/>
    </font>
    <font>
      <b/>
      <u/>
      <sz val="20"/>
      <color theme="1"/>
      <name val="Calibri"/>
      <family val="2"/>
      <scheme val="minor"/>
    </font>
    <font>
      <b/>
      <sz val="22"/>
      <name val="Arial"/>
      <family val="2"/>
    </font>
    <font>
      <b/>
      <sz val="16"/>
      <name val="Arial"/>
      <family val="2"/>
    </font>
    <font>
      <u/>
      <sz val="11"/>
      <name val="Calibri"/>
      <family val="2"/>
    </font>
    <font>
      <vertAlign val="subscript"/>
      <sz val="12"/>
      <name val="Calibri"/>
      <family val="2"/>
      <scheme val="minor"/>
    </font>
    <font>
      <b/>
      <sz val="16"/>
      <name val="Calibri"/>
      <family val="2"/>
    </font>
    <font>
      <b/>
      <vertAlign val="subscript"/>
      <sz val="16"/>
      <name val="Calibri"/>
      <family val="2"/>
    </font>
    <font>
      <vertAlign val="subscript"/>
      <sz val="11"/>
      <name val="Calibri"/>
      <family val="2"/>
      <scheme val="minor"/>
    </font>
    <font>
      <b/>
      <i/>
      <sz val="11"/>
      <color theme="1"/>
      <name val="Calibri"/>
      <family val="2"/>
      <scheme val="minor"/>
    </font>
    <font>
      <sz val="11"/>
      <color rgb="FF000000"/>
      <name val="Calibri"/>
      <family val="2"/>
    </font>
    <font>
      <sz val="12"/>
      <color rgb="FF000000"/>
      <name val="Calibri"/>
      <family val="2"/>
    </font>
    <font>
      <u/>
      <sz val="11"/>
      <name val="Calibri"/>
      <family val="2"/>
      <scheme val="minor"/>
    </font>
    <font>
      <b/>
      <sz val="10"/>
      <name val="Arial"/>
      <family val="2"/>
    </font>
  </fonts>
  <fills count="8">
    <fill>
      <patternFill patternType="none"/>
    </fill>
    <fill>
      <patternFill patternType="gray125"/>
    </fill>
    <fill>
      <patternFill patternType="solid">
        <fgColor theme="3"/>
        <bgColor indexed="64"/>
      </patternFill>
    </fill>
    <fill>
      <patternFill patternType="solid">
        <fgColor indexed="9"/>
        <bgColor indexed="9"/>
      </patternFill>
    </fill>
    <fill>
      <patternFill patternType="solid">
        <fgColor rgb="FF00A24B"/>
        <bgColor indexed="64"/>
      </patternFill>
    </fill>
    <fill>
      <patternFill patternType="solid">
        <fgColor rgb="FF272558"/>
        <bgColor indexed="64"/>
      </patternFill>
    </fill>
    <fill>
      <patternFill patternType="solid">
        <fgColor theme="0"/>
        <bgColor indexed="64"/>
      </patternFill>
    </fill>
    <fill>
      <patternFill patternType="solid">
        <fgColor rgb="FF1F497D"/>
        <bgColor indexed="64"/>
      </patternFill>
    </fill>
  </fills>
  <borders count="22">
    <border>
      <left/>
      <right/>
      <top/>
      <bottom/>
      <diagonal/>
    </border>
    <border>
      <left/>
      <right style="thin">
        <color indexed="64"/>
      </right>
      <top style="medium">
        <color indexed="64"/>
      </top>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right/>
      <top style="thin">
        <color theme="0"/>
      </top>
      <bottom/>
      <diagonal/>
    </border>
    <border>
      <left/>
      <right/>
      <top/>
      <bottom style="thin">
        <color theme="0"/>
      </bottom>
      <diagonal/>
    </border>
    <border>
      <left/>
      <right/>
      <top style="thin">
        <color theme="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diagonal/>
    </border>
    <border>
      <left/>
      <right/>
      <top/>
      <bottom style="thin">
        <color theme="8"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3"/>
      </bottom>
      <diagonal/>
    </border>
  </borders>
  <cellStyleXfs count="40">
    <xf numFmtId="0" fontId="0" fillId="0" borderId="0"/>
    <xf numFmtId="0" fontId="2" fillId="0" borderId="0" applyNumberFormat="0" applyFill="0" applyBorder="0" applyAlignment="0" applyProtection="0">
      <alignment vertical="top"/>
      <protection locked="0"/>
    </xf>
    <xf numFmtId="0" fontId="4" fillId="0" borderId="0"/>
    <xf numFmtId="0" fontId="4" fillId="0" borderId="0"/>
    <xf numFmtId="9" fontId="8" fillId="0" borderId="0" applyFont="0" applyFill="0" applyBorder="0" applyAlignment="0" applyProtection="0"/>
    <xf numFmtId="0" fontId="4" fillId="0" borderId="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0" fontId="23" fillId="0" borderId="0" applyFont="0" applyFill="0" applyBorder="0" applyAlignment="0" applyProtection="0"/>
    <xf numFmtId="165" fontId="4" fillId="0" borderId="0" applyFont="0" applyFill="0" applyBorder="0" applyAlignment="0" applyProtection="0"/>
    <xf numFmtId="43" fontId="8" fillId="0" borderId="0" applyFont="0" applyFill="0" applyBorder="0" applyAlignment="0" applyProtection="0"/>
    <xf numFmtId="165" fontId="4" fillId="0" borderId="0" applyFont="0" applyFill="0" applyBorder="0" applyAlignment="0" applyProtection="0"/>
    <xf numFmtId="0" fontId="4" fillId="0" borderId="0" applyNumberFormat="0" applyFill="0" applyBorder="0" applyAlignment="0" applyProtection="0"/>
    <xf numFmtId="0" fontId="4" fillId="0" borderId="0"/>
    <xf numFmtId="1" fontId="23" fillId="0" borderId="1" applyBorder="0"/>
    <xf numFmtId="0" fontId="8" fillId="0" borderId="0"/>
    <xf numFmtId="0" fontId="4" fillId="0" borderId="0"/>
    <xf numFmtId="166" fontId="24" fillId="0" borderId="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3"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87" fillId="0" borderId="0"/>
    <xf numFmtId="0" fontId="88" fillId="0" borderId="0" applyNumberFormat="0" applyFill="0" applyBorder="0" applyAlignment="0" applyProtection="0">
      <alignment vertical="top"/>
      <protection locked="0"/>
    </xf>
    <xf numFmtId="0" fontId="8" fillId="0" borderId="0"/>
    <xf numFmtId="43" fontId="8" fillId="0" borderId="0" applyFont="0" applyFill="0" applyBorder="0" applyAlignment="0" applyProtection="0"/>
  </cellStyleXfs>
  <cellXfs count="625">
    <xf numFmtId="0" fontId="0" fillId="0" borderId="0" xfId="0"/>
    <xf numFmtId="0" fontId="2" fillId="0" borderId="0" xfId="1" applyAlignment="1" applyProtection="1"/>
    <xf numFmtId="0" fontId="3" fillId="0" borderId="0" xfId="0" applyFont="1"/>
    <xf numFmtId="0" fontId="0" fillId="0" borderId="0" xfId="0" applyBorder="1"/>
    <xf numFmtId="0" fontId="0" fillId="0" borderId="0" xfId="0"/>
    <xf numFmtId="0" fontId="0" fillId="0" borderId="0" xfId="0" applyAlignment="1">
      <alignment horizontal="center" vertical="center"/>
    </xf>
    <xf numFmtId="0" fontId="5" fillId="0" borderId="0" xfId="0" applyFont="1"/>
    <xf numFmtId="0" fontId="6" fillId="0" borderId="0" xfId="1" applyFont="1" applyAlignment="1" applyProtection="1"/>
    <xf numFmtId="0" fontId="7" fillId="0" borderId="0" xfId="0" applyFont="1"/>
    <xf numFmtId="0" fontId="0" fillId="0" borderId="0" xfId="0"/>
    <xf numFmtId="0" fontId="0" fillId="0" borderId="0" xfId="0" applyBorder="1" applyAlignment="1">
      <alignment horizontal="center" vertical="center"/>
    </xf>
    <xf numFmtId="1" fontId="0" fillId="0" borderId="0" xfId="0" applyNumberFormat="1" applyBorder="1" applyAlignment="1">
      <alignment horizontal="center" vertical="center" wrapText="1"/>
    </xf>
    <xf numFmtId="9" fontId="0" fillId="0" borderId="0" xfId="4" applyFont="1"/>
    <xf numFmtId="0" fontId="10" fillId="0" borderId="0" xfId="0" applyFont="1"/>
    <xf numFmtId="0" fontId="10" fillId="0" borderId="0" xfId="0" applyFont="1" applyFill="1" applyBorder="1" applyAlignment="1">
      <alignment horizontal="left"/>
    </xf>
    <xf numFmtId="0" fontId="0" fillId="0" borderId="0" xfId="0" applyAlignment="1">
      <alignment horizontal="center"/>
    </xf>
    <xf numFmtId="0" fontId="13" fillId="0" borderId="0" xfId="1" applyFont="1" applyAlignment="1" applyProtection="1"/>
    <xf numFmtId="0" fontId="12" fillId="0" borderId="0" xfId="0" applyFont="1"/>
    <xf numFmtId="0" fontId="0" fillId="0" borderId="0" xfId="0"/>
    <xf numFmtId="0" fontId="16" fillId="0" borderId="0" xfId="1" applyFont="1" applyAlignment="1" applyProtection="1"/>
    <xf numFmtId="0" fontId="1" fillId="0" borderId="0" xfId="0" applyNumberFormat="1" applyFont="1" applyAlignment="1">
      <alignment horizontal="center" vertical="center"/>
    </xf>
    <xf numFmtId="0" fontId="0" fillId="0" borderId="0" xfId="0" applyAlignment="1">
      <alignment horizontal="left" vertical="center"/>
    </xf>
    <xf numFmtId="0" fontId="0" fillId="0" borderId="0" xfId="0" applyAlignment="1">
      <alignment horizontal="left"/>
    </xf>
    <xf numFmtId="0" fontId="0" fillId="0" borderId="0" xfId="0"/>
    <xf numFmtId="0" fontId="0" fillId="0" borderId="0" xfId="0"/>
    <xf numFmtId="0" fontId="16" fillId="0" borderId="0" xfId="1" applyFont="1" applyAlignment="1" applyProtection="1">
      <alignment horizontal="left" vertical="center"/>
    </xf>
    <xf numFmtId="0" fontId="2" fillId="0" borderId="0" xfId="1" applyAlignment="1" applyProtection="1">
      <alignment vertical="center"/>
    </xf>
    <xf numFmtId="0" fontId="0" fillId="0" borderId="0" xfId="0"/>
    <xf numFmtId="9" fontId="10" fillId="0" borderId="0" xfId="4" applyFont="1" applyFill="1" applyBorder="1" applyAlignment="1">
      <alignment horizontal="center" vertical="center"/>
    </xf>
    <xf numFmtId="0" fontId="0" fillId="0" borderId="0" xfId="0" applyFill="1"/>
    <xf numFmtId="0" fontId="31" fillId="0" borderId="0" xfId="1" applyFont="1" applyAlignment="1" applyProtection="1"/>
    <xf numFmtId="0" fontId="30" fillId="0" borderId="0" xfId="1" applyFont="1" applyAlignment="1" applyProtection="1"/>
    <xf numFmtId="0" fontId="32" fillId="0" borderId="0" xfId="0" applyFont="1"/>
    <xf numFmtId="0" fontId="31" fillId="0" borderId="0" xfId="1" applyFont="1" applyAlignment="1" applyProtection="1">
      <alignment horizontal="left" vertical="center"/>
    </xf>
    <xf numFmtId="167" fontId="29" fillId="0" borderId="0" xfId="3" applyNumberFormat="1" applyFont="1" applyBorder="1" applyAlignment="1">
      <alignment horizontal="center"/>
    </xf>
    <xf numFmtId="167" fontId="28" fillId="0" borderId="0" xfId="0" applyNumberFormat="1" applyFont="1" applyBorder="1"/>
    <xf numFmtId="3" fontId="26" fillId="0" borderId="0" xfId="3" applyNumberFormat="1" applyFont="1" applyFill="1" applyBorder="1" applyAlignment="1">
      <alignment horizontal="center" vertical="center" wrapText="1"/>
    </xf>
    <xf numFmtId="3" fontId="27" fillId="0" borderId="0" xfId="3" applyNumberFormat="1" applyFont="1" applyFill="1" applyBorder="1" applyAlignment="1">
      <alignment horizontal="center" vertical="center" wrapText="1"/>
    </xf>
    <xf numFmtId="0" fontId="33" fillId="0" borderId="0" xfId="0" applyFont="1" applyFill="1"/>
    <xf numFmtId="0" fontId="34" fillId="0" borderId="0" xfId="0" applyFont="1"/>
    <xf numFmtId="164" fontId="0" fillId="0" borderId="0" xfId="0" applyNumberFormat="1"/>
    <xf numFmtId="0" fontId="12" fillId="0" borderId="0" xfId="0" applyFont="1" applyFill="1" applyAlignment="1">
      <alignment vertical="center"/>
    </xf>
    <xf numFmtId="0" fontId="0" fillId="0" borderId="0" xfId="0" applyAlignment="1">
      <alignment horizontal="left" vertical="top" wrapText="1"/>
    </xf>
    <xf numFmtId="0" fontId="36" fillId="0" borderId="0" xfId="0" applyFont="1"/>
    <xf numFmtId="0" fontId="18" fillId="0" borderId="0" xfId="0" applyFont="1" applyFill="1" applyBorder="1" applyAlignment="1">
      <alignment horizontal="center" vertical="center"/>
    </xf>
    <xf numFmtId="0" fontId="21" fillId="0" borderId="0" xfId="0" applyFont="1" applyFill="1" applyBorder="1"/>
    <xf numFmtId="0" fontId="37" fillId="0" borderId="0" xfId="0" applyFont="1"/>
    <xf numFmtId="0" fontId="38" fillId="0" borderId="0" xfId="0" applyFont="1"/>
    <xf numFmtId="0" fontId="39" fillId="0" borderId="0" xfId="0" applyFont="1"/>
    <xf numFmtId="0" fontId="0" fillId="0" borderId="0" xfId="0" applyFont="1"/>
    <xf numFmtId="0" fontId="22" fillId="2" borderId="0" xfId="0" applyFont="1" applyFill="1" applyBorder="1" applyAlignment="1">
      <alignment horizontal="center" vertical="center"/>
    </xf>
    <xf numFmtId="167" fontId="0" fillId="0" borderId="0" xfId="4" applyNumberFormat="1" applyFont="1"/>
    <xf numFmtId="164" fontId="0" fillId="0" borderId="0" xfId="0" applyNumberFormat="1" applyFont="1" applyBorder="1"/>
    <xf numFmtId="0" fontId="41" fillId="0" borderId="0" xfId="0" applyFont="1"/>
    <xf numFmtId="0" fontId="43" fillId="0" borderId="0" xfId="1" applyFont="1" applyAlignment="1" applyProtection="1"/>
    <xf numFmtId="0" fontId="42" fillId="0" borderId="0" xfId="0" applyFont="1" applyAlignment="1">
      <alignment horizontal="left"/>
    </xf>
    <xf numFmtId="0" fontId="11" fillId="0" borderId="0" xfId="0" applyFont="1" applyAlignment="1">
      <alignment horizontal="left" vertical="center"/>
    </xf>
    <xf numFmtId="0" fontId="11" fillId="0" borderId="0" xfId="0" applyFont="1" applyAlignment="1">
      <alignment horizontal="right" vertical="center"/>
    </xf>
    <xf numFmtId="0" fontId="12" fillId="0" borderId="0" xfId="0" applyFont="1" applyAlignment="1">
      <alignment horizontal="left" vertical="center"/>
    </xf>
    <xf numFmtId="0" fontId="0" fillId="0" borderId="0" xfId="0"/>
    <xf numFmtId="0" fontId="0" fillId="0" borderId="0" xfId="0"/>
    <xf numFmtId="0" fontId="0" fillId="0" borderId="0" xfId="0"/>
    <xf numFmtId="0" fontId="0" fillId="0" borderId="0" xfId="0" applyFont="1"/>
    <xf numFmtId="0" fontId="34" fillId="0" borderId="0" xfId="0" applyFont="1" applyAlignment="1">
      <alignment horizontal="left"/>
    </xf>
    <xf numFmtId="0" fontId="0" fillId="0" borderId="0" xfId="0"/>
    <xf numFmtId="0" fontId="4" fillId="0" borderId="0" xfId="2" applyFill="1"/>
    <xf numFmtId="0" fontId="0" fillId="0" borderId="0" xfId="0"/>
    <xf numFmtId="0" fontId="0" fillId="0" borderId="0" xfId="0"/>
    <xf numFmtId="0" fontId="0" fillId="0" borderId="0" xfId="0" applyBorder="1"/>
    <xf numFmtId="0" fontId="0" fillId="0" borderId="0" xfId="0"/>
    <xf numFmtId="0" fontId="0" fillId="0" borderId="0" xfId="0"/>
    <xf numFmtId="0" fontId="0" fillId="0" borderId="0" xfId="0"/>
    <xf numFmtId="0" fontId="1" fillId="0" borderId="0" xfId="0" applyFont="1"/>
    <xf numFmtId="0" fontId="0" fillId="0" borderId="0" xfId="0"/>
    <xf numFmtId="0" fontId="1" fillId="0" borderId="0" xfId="0" applyFont="1"/>
    <xf numFmtId="0" fontId="39" fillId="0" borderId="0" xfId="0" applyFont="1"/>
    <xf numFmtId="0" fontId="14" fillId="3" borderId="0" xfId="3" applyFont="1" applyFill="1" applyBorder="1" applyAlignment="1" applyProtection="1">
      <alignment vertical="center"/>
    </xf>
    <xf numFmtId="0" fontId="0" fillId="0" borderId="0" xfId="0" applyFill="1" applyBorder="1"/>
    <xf numFmtId="168" fontId="0" fillId="0" borderId="0" xfId="0" applyNumberFormat="1" applyFill="1" applyBorder="1" applyAlignment="1">
      <alignment horizontal="center"/>
    </xf>
    <xf numFmtId="0" fontId="33" fillId="0" borderId="0" xfId="0" applyFont="1"/>
    <xf numFmtId="0" fontId="34" fillId="0" borderId="0" xfId="0" applyFont="1" applyAlignment="1">
      <alignment horizontal="left" vertical="center"/>
    </xf>
    <xf numFmtId="0" fontId="18" fillId="0" borderId="0" xfId="0" applyFont="1" applyFill="1"/>
    <xf numFmtId="0" fontId="2" fillId="0" borderId="0" xfId="1" applyFill="1" applyAlignment="1" applyProtection="1"/>
    <xf numFmtId="1" fontId="0" fillId="0" borderId="0" xfId="0" applyNumberFormat="1" applyFill="1"/>
    <xf numFmtId="0" fontId="0" fillId="0" borderId="0" xfId="0" applyFont="1" applyFill="1" applyBorder="1"/>
    <xf numFmtId="0" fontId="0" fillId="0" borderId="0" xfId="0" applyFont="1" applyFill="1" applyBorder="1" applyAlignment="1">
      <alignment horizontal="left" indent="1"/>
    </xf>
    <xf numFmtId="0" fontId="35" fillId="0" borderId="0" xfId="0" applyFont="1" applyFill="1" applyBorder="1" applyAlignment="1">
      <alignment horizontal="center" vertical="center"/>
    </xf>
    <xf numFmtId="0" fontId="12" fillId="0" borderId="0" xfId="0" applyFont="1" applyFill="1" applyBorder="1" applyAlignment="1">
      <alignment horizontal="left" vertical="top"/>
    </xf>
    <xf numFmtId="9" fontId="0" fillId="0" borderId="0" xfId="4" applyFont="1" applyFill="1"/>
    <xf numFmtId="0" fontId="22" fillId="0" borderId="0" xfId="0" applyFont="1" applyFill="1" applyBorder="1" applyAlignment="1">
      <alignment horizontal="center" vertical="center"/>
    </xf>
    <xf numFmtId="0" fontId="22" fillId="0" borderId="0" xfId="0" applyFont="1" applyFill="1" applyBorder="1"/>
    <xf numFmtId="0" fontId="0" fillId="0" borderId="0" xfId="0" applyFill="1" applyBorder="1" applyAlignment="1">
      <alignment horizontal="center" vertical="center"/>
    </xf>
    <xf numFmtId="164" fontId="0" fillId="0" borderId="0" xfId="0" applyNumberFormat="1" applyFont="1" applyFill="1" applyBorder="1"/>
    <xf numFmtId="164" fontId="0" fillId="0" borderId="0" xfId="0" applyNumberFormat="1" applyFill="1" applyBorder="1" applyAlignment="1">
      <alignment horizontal="center" vertical="center"/>
    </xf>
    <xf numFmtId="164" fontId="0" fillId="0" borderId="0" xfId="0" applyNumberFormat="1" applyBorder="1" applyAlignment="1">
      <alignment horizontal="center" vertical="center"/>
    </xf>
    <xf numFmtId="0" fontId="35" fillId="0" borderId="0" xfId="0" applyFont="1" applyFill="1" applyBorder="1"/>
    <xf numFmtId="0" fontId="15"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9" fillId="0" borderId="2" xfId="0" applyFont="1" applyBorder="1"/>
    <xf numFmtId="3" fontId="0" fillId="0" borderId="0" xfId="0" applyNumberFormat="1"/>
    <xf numFmtId="0" fontId="47" fillId="0" borderId="0" xfId="0" applyFont="1"/>
    <xf numFmtId="0" fontId="48" fillId="0" borderId="0" xfId="0" applyFont="1"/>
    <xf numFmtId="0" fontId="0" fillId="0" borderId="0" xfId="0" applyAlignment="1">
      <alignment textRotation="45" wrapText="1"/>
    </xf>
    <xf numFmtId="0" fontId="2" fillId="0" borderId="0" xfId="1" applyAlignment="1" applyProtection="1">
      <alignment horizontal="left" vertical="center"/>
    </xf>
    <xf numFmtId="0" fontId="50" fillId="0" borderId="0" xfId="0" applyFont="1"/>
    <xf numFmtId="0" fontId="50" fillId="0" borderId="0" xfId="0" applyFont="1" applyAlignment="1">
      <alignment textRotation="45" wrapText="1"/>
    </xf>
    <xf numFmtId="2" fontId="0" fillId="0" borderId="0" xfId="0" applyNumberFormat="1"/>
    <xf numFmtId="0" fontId="51" fillId="0" borderId="0" xfId="1" applyFont="1" applyFill="1" applyAlignment="1" applyProtection="1"/>
    <xf numFmtId="9" fontId="45" fillId="0" borderId="0" xfId="0" applyNumberFormat="1" applyFont="1"/>
    <xf numFmtId="0" fontId="52" fillId="0" borderId="0" xfId="0" applyFont="1" applyFill="1" applyAlignment="1">
      <alignment horizontal="left"/>
    </xf>
    <xf numFmtId="0" fontId="52" fillId="0" borderId="0" xfId="0" applyFont="1"/>
    <xf numFmtId="0" fontId="19" fillId="0" borderId="0" xfId="0" applyFont="1" applyFill="1" applyBorder="1" applyAlignment="1">
      <alignment horizontal="center" vertical="top" wrapText="1"/>
    </xf>
    <xf numFmtId="0" fontId="0" fillId="0" borderId="0" xfId="0" applyAlignment="1"/>
    <xf numFmtId="0" fontId="33" fillId="0" borderId="0" xfId="0" applyFont="1" applyAlignment="1">
      <alignment horizontal="left"/>
    </xf>
    <xf numFmtId="169" fontId="0" fillId="0" borderId="0" xfId="0" applyNumberFormat="1"/>
    <xf numFmtId="0" fontId="52" fillId="0" borderId="0" xfId="0" applyFont="1" applyAlignment="1">
      <alignment horizontal="left"/>
    </xf>
    <xf numFmtId="9" fontId="0" fillId="0" borderId="0" xfId="0" applyNumberFormat="1"/>
    <xf numFmtId="9" fontId="0" fillId="0" borderId="0" xfId="4" applyNumberFormat="1" applyFont="1"/>
    <xf numFmtId="0" fontId="12" fillId="0" borderId="0" xfId="0" applyFont="1" applyAlignment="1">
      <alignment vertical="center"/>
    </xf>
    <xf numFmtId="0" fontId="44" fillId="0" borderId="0" xfId="0" applyFont="1" applyAlignment="1">
      <alignment horizontal="left"/>
    </xf>
    <xf numFmtId="0" fontId="33" fillId="0" borderId="0" xfId="0" applyFont="1" applyAlignment="1">
      <alignment horizontal="left" vertical="center"/>
    </xf>
    <xf numFmtId="0" fontId="54" fillId="2" borderId="0" xfId="1" applyFont="1" applyFill="1" applyAlignment="1" applyProtection="1">
      <alignment vertical="center"/>
    </xf>
    <xf numFmtId="0" fontId="55" fillId="2" borderId="0" xfId="0" applyFont="1" applyFill="1" applyAlignment="1">
      <alignment vertical="center"/>
    </xf>
    <xf numFmtId="0" fontId="54" fillId="2" borderId="0" xfId="1" applyFont="1" applyFill="1" applyAlignment="1" applyProtection="1">
      <alignment horizontal="left" vertical="center"/>
    </xf>
    <xf numFmtId="0" fontId="56" fillId="2" borderId="0" xfId="0" applyFont="1" applyFill="1"/>
    <xf numFmtId="0" fontId="0" fillId="2" borderId="0" xfId="0" applyFill="1"/>
    <xf numFmtId="0" fontId="14" fillId="0" borderId="0" xfId="0" applyFont="1" applyFill="1"/>
    <xf numFmtId="0" fontId="57" fillId="2" borderId="0" xfId="0" applyFont="1" applyFill="1"/>
    <xf numFmtId="0" fontId="53" fillId="0" borderId="0" xfId="0" applyFont="1" applyAlignment="1">
      <alignment horizontal="left"/>
    </xf>
    <xf numFmtId="0" fontId="0" fillId="0" borderId="0" xfId="0" applyAlignment="1">
      <alignment horizontal="left" vertical="top"/>
    </xf>
    <xf numFmtId="0" fontId="44" fillId="0" borderId="0" xfId="0" applyFont="1" applyAlignment="1"/>
    <xf numFmtId="0" fontId="47" fillId="0" borderId="0" xfId="0" applyFont="1" applyAlignment="1">
      <alignment horizontal="left"/>
    </xf>
    <xf numFmtId="0" fontId="59" fillId="0" borderId="0" xfId="0" applyFont="1"/>
    <xf numFmtId="0" fontId="38" fillId="0" borderId="0" xfId="0" applyFont="1" applyAlignment="1"/>
    <xf numFmtId="0" fontId="60" fillId="4" borderId="0" xfId="0" applyFont="1" applyFill="1"/>
    <xf numFmtId="0" fontId="0" fillId="4" borderId="0" xfId="0" applyFill="1"/>
    <xf numFmtId="0" fontId="0" fillId="0" borderId="0" xfId="0" applyFill="1" applyAlignment="1">
      <alignment horizontal="right"/>
    </xf>
    <xf numFmtId="164" fontId="14" fillId="0" borderId="0" xfId="0" applyNumberFormat="1" applyFont="1" applyFill="1" applyBorder="1"/>
    <xf numFmtId="0" fontId="14" fillId="0" borderId="0" xfId="0" applyFont="1"/>
    <xf numFmtId="0" fontId="0" fillId="0" borderId="0" xfId="0"/>
    <xf numFmtId="0" fontId="1" fillId="0" borderId="0" xfId="0" applyFont="1"/>
    <xf numFmtId="0" fontId="2" fillId="0" borderId="0" xfId="1" applyAlignment="1" applyProtection="1"/>
    <xf numFmtId="0" fontId="0" fillId="0" borderId="0" xfId="0" applyBorder="1"/>
    <xf numFmtId="9" fontId="0" fillId="0" borderId="0" xfId="4" applyFont="1"/>
    <xf numFmtId="0" fontId="12" fillId="0" borderId="0" xfId="0" applyFont="1"/>
    <xf numFmtId="0" fontId="0" fillId="0" borderId="0" xfId="0" applyFill="1"/>
    <xf numFmtId="0" fontId="39" fillId="0" borderId="0" xfId="0" applyFont="1"/>
    <xf numFmtId="0" fontId="33" fillId="0" borderId="0" xfId="0" applyFont="1"/>
    <xf numFmtId="0" fontId="58" fillId="2" borderId="0" xfId="1" applyFont="1" applyFill="1" applyAlignment="1" applyProtection="1">
      <alignment vertical="center"/>
    </xf>
    <xf numFmtId="164" fontId="0" fillId="0" borderId="0" xfId="0" applyNumberFormat="1" applyFill="1" applyBorder="1"/>
    <xf numFmtId="0" fontId="60" fillId="4" borderId="0" xfId="0" applyFont="1" applyFill="1" applyAlignment="1">
      <alignment vertical="center"/>
    </xf>
    <xf numFmtId="0" fontId="63" fillId="0" borderId="0" xfId="0" applyFont="1" applyAlignment="1">
      <alignment horizontal="left" vertical="center"/>
    </xf>
    <xf numFmtId="0" fontId="63" fillId="0" borderId="0" xfId="0" applyFont="1"/>
    <xf numFmtId="0" fontId="65" fillId="0" borderId="0" xfId="0" applyFont="1"/>
    <xf numFmtId="0" fontId="66" fillId="0" borderId="0" xfId="0" applyFont="1" applyAlignment="1">
      <alignment horizontal="left" vertical="center"/>
    </xf>
    <xf numFmtId="0" fontId="67" fillId="0" borderId="0" xfId="0" applyFont="1"/>
    <xf numFmtId="0" fontId="68" fillId="0" borderId="0" xfId="1" applyFont="1" applyAlignment="1" applyProtection="1">
      <alignment horizontal="left" vertical="center"/>
    </xf>
    <xf numFmtId="0" fontId="65" fillId="0" borderId="0" xfId="0" applyFont="1" applyAlignment="1">
      <alignment horizontal="left" vertical="center"/>
    </xf>
    <xf numFmtId="0" fontId="68" fillId="0" borderId="0" xfId="1" applyFont="1" applyFill="1" applyAlignment="1" applyProtection="1">
      <alignment horizontal="left" vertical="center"/>
    </xf>
    <xf numFmtId="0" fontId="65" fillId="0" borderId="0" xfId="0" applyFont="1" applyFill="1" applyAlignment="1">
      <alignment vertical="center"/>
    </xf>
    <xf numFmtId="0" fontId="65" fillId="2" borderId="0" xfId="0" applyFont="1" applyFill="1"/>
    <xf numFmtId="0" fontId="69" fillId="0" borderId="0" xfId="1" applyFont="1" applyAlignment="1" applyProtection="1">
      <alignment vertical="center"/>
    </xf>
    <xf numFmtId="0" fontId="65" fillId="0" borderId="0" xfId="0" applyFont="1" applyAlignment="1">
      <alignment vertical="center"/>
    </xf>
    <xf numFmtId="0" fontId="64" fillId="0" borderId="0" xfId="0" applyFont="1" applyAlignment="1">
      <alignment horizontal="left" vertical="center"/>
    </xf>
    <xf numFmtId="0" fontId="0" fillId="0" borderId="0" xfId="0" applyAlignment="1">
      <alignment horizontal="left" vertical="center" wrapText="1"/>
    </xf>
    <xf numFmtId="0" fontId="2" fillId="0" borderId="0" xfId="1" applyAlignment="1" applyProtection="1">
      <alignment wrapText="1"/>
    </xf>
    <xf numFmtId="0" fontId="0" fillId="0" borderId="0" xfId="0" applyFont="1" applyAlignment="1">
      <alignment horizontal="left" vertical="center" wrapText="1"/>
    </xf>
    <xf numFmtId="0" fontId="2" fillId="0" borderId="0" xfId="1" applyAlignment="1" applyProtection="1">
      <alignment horizontal="left" vertical="center" wrapText="1"/>
    </xf>
    <xf numFmtId="0" fontId="12" fillId="0" borderId="0" xfId="0" applyFont="1" applyAlignment="1">
      <alignment horizontal="center"/>
    </xf>
    <xf numFmtId="0" fontId="40" fillId="0" borderId="0" xfId="0" applyFont="1" applyFill="1" applyBorder="1" applyAlignment="1">
      <alignment horizontal="left" vertical="center"/>
    </xf>
    <xf numFmtId="0" fontId="71" fillId="2" borderId="0" xfId="0" applyFont="1" applyFill="1" applyBorder="1" applyAlignment="1">
      <alignment horizontal="center" vertical="center"/>
    </xf>
    <xf numFmtId="0" fontId="71" fillId="2" borderId="0" xfId="0" applyFont="1" applyFill="1" applyBorder="1" applyAlignment="1">
      <alignment horizontal="left" wrapText="1"/>
    </xf>
    <xf numFmtId="0" fontId="2" fillId="0" borderId="0" xfId="1" applyFont="1" applyAlignment="1" applyProtection="1"/>
    <xf numFmtId="0" fontId="46" fillId="0" borderId="0" xfId="0" applyFont="1" applyFill="1" applyBorder="1" applyAlignment="1">
      <alignment horizontal="left" vertical="center" wrapText="1"/>
    </xf>
    <xf numFmtId="0" fontId="71" fillId="2" borderId="0" xfId="0" applyFont="1" applyFill="1" applyBorder="1" applyAlignment="1">
      <alignment horizontal="left" vertical="center" wrapText="1"/>
    </xf>
    <xf numFmtId="0" fontId="39" fillId="0" borderId="0" xfId="0" applyFont="1" applyFill="1" applyBorder="1"/>
    <xf numFmtId="0" fontId="71" fillId="2" borderId="0" xfId="0" applyFont="1" applyFill="1" applyBorder="1" applyAlignment="1">
      <alignment horizontal="right" vertical="center" wrapText="1"/>
    </xf>
    <xf numFmtId="0" fontId="34" fillId="0" borderId="0" xfId="0" applyFont="1" applyFill="1" applyBorder="1" applyAlignment="1">
      <alignment horizontal="left" vertical="center"/>
    </xf>
    <xf numFmtId="0" fontId="40" fillId="0" borderId="0" xfId="0" applyFont="1"/>
    <xf numFmtId="0" fontId="65" fillId="0" borderId="0" xfId="0" applyFont="1" applyFill="1" applyBorder="1" applyAlignment="1">
      <alignment vertical="center"/>
    </xf>
    <xf numFmtId="0" fontId="39" fillId="0" borderId="0" xfId="0" applyFont="1" applyBorder="1" applyAlignment="1">
      <alignment vertical="center"/>
    </xf>
    <xf numFmtId="0" fontId="65" fillId="0" borderId="0" xfId="0" applyFont="1" applyFill="1" applyBorder="1" applyAlignment="1">
      <alignment horizontal="left" vertical="center" wrapText="1"/>
    </xf>
    <xf numFmtId="0" fontId="39" fillId="0" borderId="0" xfId="0" applyFont="1" applyBorder="1" applyAlignment="1"/>
    <xf numFmtId="0" fontId="2" fillId="0" borderId="0" xfId="1" applyBorder="1" applyAlignment="1" applyProtection="1"/>
    <xf numFmtId="2" fontId="39" fillId="0" borderId="0" xfId="0" applyNumberFormat="1" applyFont="1" applyBorder="1" applyAlignment="1">
      <alignment horizontal="right" vertical="center"/>
    </xf>
    <xf numFmtId="0" fontId="71" fillId="2" borderId="0" xfId="0" applyFont="1" applyFill="1" applyBorder="1" applyAlignment="1">
      <alignment horizontal="left" vertical="center"/>
    </xf>
    <xf numFmtId="0" fontId="65" fillId="0" borderId="0" xfId="0" applyFont="1" applyFill="1" applyBorder="1" applyAlignment="1">
      <alignment horizontal="left" vertical="center"/>
    </xf>
    <xf numFmtId="9" fontId="39" fillId="0" borderId="0" xfId="4" applyFont="1" applyBorder="1" applyAlignment="1">
      <alignment horizontal="center" vertical="center"/>
    </xf>
    <xf numFmtId="0" fontId="33" fillId="0" borderId="0" xfId="0" applyFont="1" applyFill="1" applyAlignment="1">
      <alignment vertical="center"/>
    </xf>
    <xf numFmtId="0" fontId="33" fillId="0" borderId="0" xfId="0" applyFont="1" applyAlignment="1">
      <alignment vertical="center"/>
    </xf>
    <xf numFmtId="0" fontId="34" fillId="0" borderId="0" xfId="0" quotePrefix="1" applyFont="1"/>
    <xf numFmtId="0" fontId="0" fillId="0" borderId="0" xfId="0" applyFont="1" applyBorder="1" applyAlignment="1">
      <alignment horizontal="left" vertical="center"/>
    </xf>
    <xf numFmtId="3" fontId="0" fillId="0" borderId="0" xfId="4" applyNumberFormat="1" applyFont="1" applyBorder="1" applyAlignment="1">
      <alignment horizontal="center" vertical="center" wrapText="1"/>
    </xf>
    <xf numFmtId="0" fontId="22" fillId="2" borderId="0" xfId="0" applyFont="1" applyFill="1" applyBorder="1" applyAlignment="1">
      <alignment horizontal="left" vertical="center"/>
    </xf>
    <xf numFmtId="0" fontId="72" fillId="0" borderId="0" xfId="1" applyFont="1" applyAlignment="1" applyProtection="1"/>
    <xf numFmtId="0" fontId="0" fillId="0" borderId="0" xfId="0" applyFont="1" applyAlignment="1"/>
    <xf numFmtId="0" fontId="0" fillId="0" borderId="0" xfId="0" applyFont="1" applyBorder="1"/>
    <xf numFmtId="0" fontId="40" fillId="0" borderId="0" xfId="0" applyFont="1" applyAlignment="1">
      <alignment horizontal="left" vertical="center"/>
    </xf>
    <xf numFmtId="0" fontId="12" fillId="0" borderId="0" xfId="0" applyFont="1" applyFill="1" applyBorder="1" applyAlignment="1">
      <alignment horizontal="center" vertical="top" wrapText="1"/>
    </xf>
    <xf numFmtId="0" fontId="22" fillId="2" borderId="0" xfId="0" applyFont="1" applyFill="1" applyBorder="1" applyAlignment="1">
      <alignment horizontal="right" vertical="center"/>
    </xf>
    <xf numFmtId="3" fontId="0" fillId="0" borderId="0" xfId="0" applyNumberFormat="1" applyFont="1" applyBorder="1" applyAlignment="1">
      <alignment horizontal="right" vertical="center"/>
    </xf>
    <xf numFmtId="0" fontId="14" fillId="0" borderId="0" xfId="0" applyFont="1" applyFill="1" applyBorder="1" applyAlignment="1">
      <alignment horizontal="left" vertical="center"/>
    </xf>
    <xf numFmtId="0" fontId="34" fillId="0" borderId="0" xfId="0" applyFont="1" applyFill="1" applyBorder="1" applyAlignment="1">
      <alignment horizontal="left" vertical="top"/>
    </xf>
    <xf numFmtId="0" fontId="22" fillId="2" borderId="0" xfId="0" applyFont="1" applyFill="1" applyBorder="1" applyAlignment="1">
      <alignment horizontal="center" vertical="top" wrapText="1"/>
    </xf>
    <xf numFmtId="0" fontId="33" fillId="0" borderId="0" xfId="0" applyFont="1" applyAlignment="1">
      <alignment horizontal="center"/>
    </xf>
    <xf numFmtId="0" fontId="33"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22" fillId="0" borderId="0" xfId="0" applyFont="1" applyFill="1" applyBorder="1" applyAlignment="1">
      <alignment horizontal="center" vertical="center" wrapText="1"/>
    </xf>
    <xf numFmtId="0" fontId="0" fillId="0" borderId="0" xfId="0" applyAlignment="1">
      <alignment horizontal="left" vertical="center"/>
    </xf>
    <xf numFmtId="0" fontId="34" fillId="0" borderId="0" xfId="2" applyFont="1"/>
    <xf numFmtId="0" fontId="40" fillId="0" borderId="0" xfId="2" applyFont="1"/>
    <xf numFmtId="0" fontId="33" fillId="0" borderId="0" xfId="0" applyFont="1" applyAlignment="1"/>
    <xf numFmtId="0" fontId="12" fillId="0" borderId="0" xfId="0" applyFont="1" applyAlignment="1"/>
    <xf numFmtId="0" fontId="73" fillId="0" borderId="0" xfId="1" applyFont="1" applyAlignment="1" applyProtection="1"/>
    <xf numFmtId="0" fontId="14" fillId="0" borderId="0" xfId="3" applyNumberFormat="1" applyFont="1" applyFill="1" applyBorder="1" applyAlignment="1"/>
    <xf numFmtId="49" fontId="22" fillId="2" borderId="0" xfId="0" applyNumberFormat="1" applyFont="1" applyFill="1" applyBorder="1" applyAlignment="1">
      <alignment horizontal="right" vertical="center" wrapText="1"/>
    </xf>
    <xf numFmtId="9" fontId="14" fillId="0" borderId="0" xfId="3" applyNumberFormat="1" applyFont="1" applyFill="1" applyBorder="1" applyAlignment="1">
      <alignment horizontal="right" vertical="center"/>
    </xf>
    <xf numFmtId="0" fontId="75" fillId="0" borderId="0" xfId="0" applyFont="1"/>
    <xf numFmtId="0" fontId="76" fillId="0" borderId="0" xfId="1" applyFont="1" applyAlignment="1" applyProtection="1"/>
    <xf numFmtId="164" fontId="14" fillId="0" borderId="0" xfId="3" applyNumberFormat="1" applyFont="1" applyBorder="1" applyAlignment="1">
      <alignment horizontal="right" vertical="center"/>
    </xf>
    <xf numFmtId="0" fontId="74" fillId="0" borderId="0" xfId="1" applyFont="1" applyAlignment="1" applyProtection="1"/>
    <xf numFmtId="0" fontId="14" fillId="3" borderId="0" xfId="3" applyFont="1" applyFill="1" applyBorder="1" applyAlignment="1" applyProtection="1">
      <alignment horizontal="right" vertical="center"/>
    </xf>
    <xf numFmtId="168" fontId="14" fillId="3" borderId="0" xfId="3" applyNumberFormat="1" applyFont="1" applyFill="1" applyBorder="1" applyAlignment="1" applyProtection="1">
      <alignment horizontal="right" vertical="center"/>
    </xf>
    <xf numFmtId="164" fontId="14" fillId="3" borderId="0" xfId="3" applyNumberFormat="1" applyFont="1" applyFill="1" applyBorder="1" applyAlignment="1" applyProtection="1">
      <alignment horizontal="right" vertical="center"/>
    </xf>
    <xf numFmtId="0" fontId="0" fillId="0" borderId="0" xfId="0" applyFont="1" applyBorder="1" applyAlignment="1">
      <alignment horizontal="right"/>
    </xf>
    <xf numFmtId="0" fontId="10" fillId="0" borderId="0" xfId="0" applyFont="1" applyBorder="1" applyAlignment="1">
      <alignment horizontal="left"/>
    </xf>
    <xf numFmtId="3" fontId="10" fillId="0" borderId="0" xfId="0" applyNumberFormat="1" applyFont="1" applyBorder="1" applyAlignment="1">
      <alignment horizontal="center"/>
    </xf>
    <xf numFmtId="0" fontId="0" fillId="0" borderId="0" xfId="0" applyFont="1" applyBorder="1" applyAlignment="1">
      <alignment horizontal="left"/>
    </xf>
    <xf numFmtId="0" fontId="22" fillId="2" borderId="0" xfId="0" applyNumberFormat="1" applyFont="1" applyFill="1" applyBorder="1" applyAlignment="1">
      <alignment horizontal="right" vertical="center" wrapText="1"/>
    </xf>
    <xf numFmtId="0" fontId="17" fillId="0" borderId="0" xfId="0" applyFont="1" applyBorder="1" applyAlignment="1">
      <alignment vertical="center"/>
    </xf>
    <xf numFmtId="0" fontId="10" fillId="0" borderId="0" xfId="0" applyFont="1" applyBorder="1" applyAlignment="1">
      <alignment horizontal="center" vertical="center"/>
    </xf>
    <xf numFmtId="3" fontId="10" fillId="0" borderId="0" xfId="0" applyNumberFormat="1" applyFont="1" applyBorder="1" applyAlignment="1">
      <alignment horizontal="center" vertical="center"/>
    </xf>
    <xf numFmtId="3" fontId="20" fillId="0" borderId="0" xfId="0" applyNumberFormat="1" applyFont="1" applyBorder="1" applyAlignment="1">
      <alignment horizontal="center" vertical="center"/>
    </xf>
    <xf numFmtId="0" fontId="0" fillId="0" borderId="0" xfId="0" applyFont="1" applyFill="1" applyBorder="1" applyAlignment="1">
      <alignment vertical="center"/>
    </xf>
    <xf numFmtId="0" fontId="0" fillId="0" borderId="0" xfId="0" applyFont="1" applyBorder="1" applyAlignment="1">
      <alignment vertical="center"/>
    </xf>
    <xf numFmtId="0" fontId="34" fillId="0" borderId="0" xfId="0" applyFont="1" applyBorder="1" applyAlignment="1">
      <alignment vertical="center"/>
    </xf>
    <xf numFmtId="0" fontId="9" fillId="0" borderId="0" xfId="0" applyFont="1" applyBorder="1"/>
    <xf numFmtId="0" fontId="10" fillId="0" borderId="0" xfId="0" applyFont="1" applyBorder="1"/>
    <xf numFmtId="0" fontId="1" fillId="0" borderId="0" xfId="0" applyFont="1" applyBorder="1" applyAlignment="1">
      <alignment vertical="center"/>
    </xf>
    <xf numFmtId="4" fontId="0" fillId="0" borderId="0" xfId="4" applyNumberFormat="1" applyFont="1" applyBorder="1" applyAlignment="1">
      <alignment horizontal="right" vertical="center"/>
    </xf>
    <xf numFmtId="0" fontId="40" fillId="0" borderId="0" xfId="3" applyFont="1" applyFill="1" applyBorder="1" applyAlignment="1">
      <alignment vertical="center"/>
    </xf>
    <xf numFmtId="0" fontId="34" fillId="0" borderId="0" xfId="3" applyFont="1" applyFill="1" applyBorder="1" applyAlignment="1">
      <alignment vertical="center"/>
    </xf>
    <xf numFmtId="0" fontId="14" fillId="0" borderId="0" xfId="3" applyFont="1" applyFill="1" applyBorder="1" applyAlignment="1">
      <alignment horizontal="left" vertical="center"/>
    </xf>
    <xf numFmtId="3" fontId="14" fillId="0" borderId="0" xfId="3" applyNumberFormat="1" applyFont="1" applyBorder="1" applyAlignment="1">
      <alignment horizontal="right" vertical="center"/>
    </xf>
    <xf numFmtId="0" fontId="78" fillId="0" borderId="0" xfId="1" applyFont="1" applyAlignment="1" applyProtection="1"/>
    <xf numFmtId="0" fontId="14" fillId="0" borderId="0" xfId="0" applyFont="1" applyFill="1" applyBorder="1"/>
    <xf numFmtId="1" fontId="0" fillId="0" borderId="0" xfId="0" applyNumberFormat="1"/>
    <xf numFmtId="2" fontId="18" fillId="0" borderId="0" xfId="0" applyNumberFormat="1" applyFont="1" applyFill="1" applyBorder="1" applyAlignment="1">
      <alignment horizontal="right" vertical="center"/>
    </xf>
    <xf numFmtId="0" fontId="22" fillId="0" borderId="0" xfId="0" applyFont="1" applyFill="1" applyBorder="1" applyAlignment="1">
      <alignment vertical="center"/>
    </xf>
    <xf numFmtId="164" fontId="34" fillId="0" borderId="0" xfId="0" applyNumberFormat="1" applyFont="1" applyFill="1" applyBorder="1"/>
    <xf numFmtId="0" fontId="71" fillId="2" borderId="0" xfId="0" applyFont="1" applyFill="1" applyBorder="1"/>
    <xf numFmtId="0" fontId="80" fillId="0" borderId="0" xfId="3" applyFont="1" applyFill="1" applyAlignment="1"/>
    <xf numFmtId="3" fontId="82" fillId="0" borderId="0" xfId="2" applyNumberFormat="1" applyFont="1" applyBorder="1"/>
    <xf numFmtId="0" fontId="22" fillId="0" borderId="0" xfId="0" applyFont="1" applyFill="1" applyBorder="1" applyAlignment="1">
      <alignment horizontal="right"/>
    </xf>
    <xf numFmtId="3" fontId="0" fillId="0" borderId="0" xfId="0" applyNumberFormat="1" applyFont="1" applyFill="1" applyBorder="1" applyAlignment="1">
      <alignment horizontal="right"/>
    </xf>
    <xf numFmtId="3" fontId="22" fillId="0" borderId="0" xfId="0" applyNumberFormat="1" applyFont="1" applyFill="1" applyBorder="1" applyAlignment="1">
      <alignment horizontal="right" vertical="center"/>
    </xf>
    <xf numFmtId="0" fontId="2" fillId="0" borderId="0" xfId="1" applyFill="1" applyBorder="1" applyAlignment="1" applyProtection="1"/>
    <xf numFmtId="0" fontId="22" fillId="0" borderId="0" xfId="0" applyFont="1" applyFill="1" applyBorder="1" applyAlignment="1">
      <alignment horizontal="right" vertical="center"/>
    </xf>
    <xf numFmtId="9" fontId="0" fillId="0" borderId="0" xfId="0" applyNumberFormat="1" applyFill="1"/>
    <xf numFmtId="3" fontId="83" fillId="0" borderId="0" xfId="3" applyNumberFormat="1" applyFont="1" applyFill="1" applyAlignment="1" applyProtection="1"/>
    <xf numFmtId="0" fontId="22" fillId="0" borderId="0" xfId="0"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77" fillId="0" borderId="0" xfId="0" applyNumberFormat="1" applyFont="1" applyFill="1" applyBorder="1" applyAlignment="1">
      <alignment horizontal="right" vertical="center"/>
    </xf>
    <xf numFmtId="3" fontId="22" fillId="0" borderId="0" xfId="0" applyNumberFormat="1" applyFont="1" applyFill="1" applyBorder="1" applyAlignment="1">
      <alignment vertical="center"/>
    </xf>
    <xf numFmtId="3" fontId="10" fillId="0" borderId="0" xfId="0" applyNumberFormat="1" applyFont="1" applyFill="1" applyBorder="1" applyAlignment="1">
      <alignment horizontal="center" vertical="center"/>
    </xf>
    <xf numFmtId="2" fontId="22" fillId="0" borderId="0" xfId="0" applyNumberFormat="1" applyFont="1" applyFill="1" applyBorder="1" applyAlignment="1">
      <alignment horizontal="right" vertical="center"/>
    </xf>
    <xf numFmtId="4" fontId="0" fillId="0" borderId="0" xfId="4" applyNumberFormat="1" applyFont="1" applyFill="1" applyBorder="1" applyAlignment="1">
      <alignment horizontal="right" vertical="center"/>
    </xf>
    <xf numFmtId="0" fontId="12" fillId="0" borderId="0" xfId="0" applyFont="1" applyFill="1"/>
    <xf numFmtId="0" fontId="11" fillId="0" borderId="0" xfId="0" applyFont="1" applyFill="1" applyAlignment="1">
      <alignment horizontal="left" vertical="center"/>
    </xf>
    <xf numFmtId="0" fontId="11" fillId="0" borderId="0" xfId="0" applyFont="1" applyFill="1" applyAlignment="1">
      <alignment horizontal="right" vertical="center"/>
    </xf>
    <xf numFmtId="0" fontId="33" fillId="0" borderId="0" xfId="0" applyFont="1" applyFill="1" applyAlignment="1">
      <alignment horizontal="left" vertical="center"/>
    </xf>
    <xf numFmtId="0" fontId="49" fillId="0" borderId="0" xfId="0" applyFont="1" applyFill="1" applyBorder="1" applyAlignment="1">
      <alignment horizontal="center" readingOrder="1"/>
    </xf>
    <xf numFmtId="0" fontId="0" fillId="0" borderId="0" xfId="0" applyFont="1" applyFill="1" applyBorder="1" applyAlignment="1">
      <alignment horizontal="center" vertical="center"/>
    </xf>
    <xf numFmtId="168" fontId="14" fillId="0" borderId="0" xfId="0" applyNumberFormat="1" applyFont="1" applyFill="1" applyBorder="1" applyAlignment="1">
      <alignment horizontal="center"/>
    </xf>
    <xf numFmtId="49" fontId="22" fillId="0" borderId="0" xfId="0" applyNumberFormat="1" applyFont="1" applyFill="1" applyBorder="1" applyAlignment="1">
      <alignment horizontal="right" vertical="center" wrapText="1"/>
    </xf>
    <xf numFmtId="0" fontId="61" fillId="0" borderId="0" xfId="0" applyFont="1" applyFill="1" applyBorder="1" applyAlignment="1">
      <alignment horizontal="left" vertical="center" wrapText="1"/>
    </xf>
    <xf numFmtId="0" fontId="22" fillId="0" borderId="0" xfId="0" applyFont="1" applyFill="1" applyBorder="1" applyAlignment="1">
      <alignment horizontal="right" vertical="center" wrapText="1"/>
    </xf>
    <xf numFmtId="0" fontId="22" fillId="0" borderId="0" xfId="0" applyFont="1" applyFill="1" applyBorder="1" applyAlignment="1">
      <alignment horizontal="left" vertical="center" wrapText="1"/>
    </xf>
    <xf numFmtId="0" fontId="61" fillId="0" borderId="0" xfId="0" applyFont="1" applyFill="1"/>
    <xf numFmtId="0" fontId="61" fillId="0" borderId="0" xfId="0" applyFont="1" applyFill="1" applyBorder="1" applyAlignment="1">
      <alignment horizontal="left" vertical="center"/>
    </xf>
    <xf numFmtId="0" fontId="61" fillId="0" borderId="0" xfId="0" applyFont="1" applyFill="1" applyBorder="1" applyAlignment="1">
      <alignment horizontal="right" vertical="center"/>
    </xf>
    <xf numFmtId="0" fontId="86" fillId="0" borderId="0" xfId="3" applyFont="1" applyBorder="1"/>
    <xf numFmtId="0" fontId="85" fillId="0" borderId="0" xfId="3" applyFont="1" applyBorder="1"/>
    <xf numFmtId="0" fontId="85" fillId="0" borderId="0" xfId="3" applyFont="1" applyBorder="1" applyAlignment="1">
      <alignment horizontal="center" vertical="center" wrapText="1"/>
    </xf>
    <xf numFmtId="0" fontId="85" fillId="0" borderId="0" xfId="3" applyFont="1" applyBorder="1" applyAlignment="1">
      <alignment horizontal="center" vertical="center"/>
    </xf>
    <xf numFmtId="0" fontId="85" fillId="0" borderId="0" xfId="3" applyFont="1" applyBorder="1" applyAlignment="1">
      <alignment vertical="center"/>
    </xf>
    <xf numFmtId="0" fontId="0" fillId="0" borderId="0" xfId="0" applyAlignment="1">
      <alignment vertical="top" wrapText="1"/>
    </xf>
    <xf numFmtId="0" fontId="2" fillId="0" borderId="0" xfId="1" applyAlignment="1" applyProtection="1">
      <alignment horizontal="left"/>
    </xf>
    <xf numFmtId="3" fontId="0" fillId="0" borderId="0" xfId="4" applyNumberFormat="1" applyFont="1" applyBorder="1" applyAlignment="1">
      <alignment horizontal="right" vertical="center"/>
    </xf>
    <xf numFmtId="0" fontId="0" fillId="0" borderId="0" xfId="0" applyFont="1" applyFill="1"/>
    <xf numFmtId="0" fontId="10" fillId="0" borderId="0" xfId="0" applyFont="1" applyFill="1" applyBorder="1" applyAlignment="1">
      <alignment horizontal="left" indent="1"/>
    </xf>
    <xf numFmtId="1" fontId="0" fillId="0" borderId="0" xfId="0" applyNumberFormat="1" applyFont="1" applyFill="1" applyBorder="1" applyAlignment="1">
      <alignment horizontal="right" vertical="center"/>
    </xf>
    <xf numFmtId="1" fontId="0" fillId="0" borderId="0" xfId="0" applyNumberFormat="1" applyFont="1" applyFill="1" applyAlignment="1">
      <alignment horizontal="right" vertical="center"/>
    </xf>
    <xf numFmtId="1" fontId="22" fillId="0" borderId="0" xfId="0" applyNumberFormat="1" applyFont="1" applyFill="1" applyBorder="1" applyAlignment="1">
      <alignment horizontal="right" vertical="center"/>
    </xf>
    <xf numFmtId="0" fontId="54" fillId="0" borderId="0" xfId="1" applyFont="1" applyFill="1" applyBorder="1" applyAlignment="1" applyProtection="1">
      <alignment vertical="center"/>
    </xf>
    <xf numFmtId="0" fontId="65" fillId="0" borderId="0" xfId="0" applyFont="1" applyFill="1" applyBorder="1"/>
    <xf numFmtId="0" fontId="69" fillId="0" borderId="0" xfId="1" applyFont="1" applyFill="1" applyBorder="1" applyAlignment="1" applyProtection="1">
      <alignment vertical="center"/>
    </xf>
    <xf numFmtId="0" fontId="55" fillId="0" borderId="0" xfId="0" applyFont="1" applyFill="1" applyBorder="1" applyAlignment="1">
      <alignment vertical="center"/>
    </xf>
    <xf numFmtId="0" fontId="41" fillId="0" borderId="0" xfId="0" applyFont="1" applyFill="1" applyBorder="1"/>
    <xf numFmtId="0" fontId="54" fillId="0" borderId="0" xfId="1" applyFont="1" applyFill="1" applyBorder="1" applyAlignment="1" applyProtection="1">
      <alignment horizontal="left" vertical="center"/>
    </xf>
    <xf numFmtId="0" fontId="55" fillId="0" borderId="0" xfId="0" applyFont="1" applyFill="1" applyBorder="1"/>
    <xf numFmtId="0" fontId="55" fillId="0" borderId="0" xfId="0" applyFont="1" applyFill="1"/>
    <xf numFmtId="0" fontId="14" fillId="2" borderId="0" xfId="0" applyFont="1" applyFill="1"/>
    <xf numFmtId="1" fontId="14" fillId="0" borderId="0" xfId="0" applyNumberFormat="1" applyFont="1" applyFill="1" applyAlignment="1">
      <alignment horizontal="right" vertical="center"/>
    </xf>
    <xf numFmtId="1" fontId="21" fillId="0" borderId="0" xfId="0" applyNumberFormat="1" applyFont="1" applyFill="1" applyBorder="1" applyAlignment="1">
      <alignment horizontal="right" vertical="center"/>
    </xf>
    <xf numFmtId="9" fontId="14" fillId="0" borderId="0" xfId="0" applyNumberFormat="1" applyFont="1" applyFill="1" applyAlignment="1">
      <alignment horizontal="right" vertical="center"/>
    </xf>
    <xf numFmtId="9" fontId="0" fillId="0" borderId="0" xfId="0" applyNumberFormat="1" applyFont="1"/>
    <xf numFmtId="9" fontId="21" fillId="0" borderId="0" xfId="0" applyNumberFormat="1" applyFont="1" applyFill="1" applyBorder="1" applyAlignment="1">
      <alignment vertical="center"/>
    </xf>
    <xf numFmtId="0" fontId="44" fillId="0" borderId="0" xfId="0" applyFont="1" applyFill="1" applyAlignment="1">
      <alignment horizontal="left"/>
    </xf>
    <xf numFmtId="0" fontId="14" fillId="0" borderId="0" xfId="0" applyFont="1" applyAlignment="1">
      <alignment horizontal="left" vertical="center"/>
    </xf>
    <xf numFmtId="0" fontId="0" fillId="0" borderId="0" xfId="0" applyAlignment="1">
      <alignment horizontal="center"/>
    </xf>
    <xf numFmtId="0" fontId="0" fillId="0" borderId="0" xfId="0" applyAlignment="1">
      <alignment horizontal="left" vertical="top" wrapText="1"/>
    </xf>
    <xf numFmtId="0" fontId="38" fillId="0" borderId="0" xfId="0" applyFont="1" applyAlignment="1">
      <alignment wrapText="1"/>
    </xf>
    <xf numFmtId="1" fontId="14" fillId="0" borderId="0" xfId="3" applyNumberFormat="1" applyFont="1" applyFill="1" applyBorder="1" applyAlignment="1">
      <alignment horizontal="right" vertical="center"/>
    </xf>
    <xf numFmtId="0" fontId="2" fillId="0" borderId="0" xfId="1" applyFont="1" applyFill="1" applyAlignment="1" applyProtection="1"/>
    <xf numFmtId="3" fontId="0" fillId="0" borderId="0" xfId="0" applyNumberFormat="1" applyFill="1"/>
    <xf numFmtId="0" fontId="0" fillId="4" borderId="0" xfId="0" applyFill="1" applyAlignment="1">
      <alignment horizontal="right"/>
    </xf>
    <xf numFmtId="0" fontId="0" fillId="6" borderId="0" xfId="0" applyFill="1"/>
    <xf numFmtId="0" fontId="0" fillId="6" borderId="0" xfId="0" applyFont="1" applyFill="1" applyAlignment="1">
      <alignment vertical="top"/>
    </xf>
    <xf numFmtId="0" fontId="39" fillId="6" borderId="0" xfId="0" applyFont="1" applyFill="1" applyAlignment="1">
      <alignment vertical="top"/>
    </xf>
    <xf numFmtId="0" fontId="39" fillId="0" borderId="0" xfId="0" applyFont="1" applyAlignment="1">
      <alignment vertical="top"/>
    </xf>
    <xf numFmtId="0" fontId="39" fillId="0" borderId="0" xfId="0" applyFont="1" applyAlignment="1">
      <alignment vertical="top" wrapText="1"/>
    </xf>
    <xf numFmtId="0" fontId="89" fillId="5" borderId="0" xfId="0" applyFont="1" applyFill="1"/>
    <xf numFmtId="0" fontId="90" fillId="5" borderId="0" xfId="1" applyFont="1" applyFill="1" applyAlignment="1" applyProtection="1">
      <alignment vertical="top" wrapText="1"/>
    </xf>
    <xf numFmtId="0" fontId="89" fillId="5" borderId="0" xfId="0" applyFont="1" applyFill="1" applyAlignment="1"/>
    <xf numFmtId="0" fontId="89" fillId="5" borderId="0" xfId="0" applyFont="1" applyFill="1" applyAlignment="1">
      <alignment horizontal="right" vertical="top"/>
    </xf>
    <xf numFmtId="0" fontId="89" fillId="5" borderId="0" xfId="0" applyFont="1" applyFill="1" applyAlignment="1">
      <alignment vertical="top"/>
    </xf>
    <xf numFmtId="0" fontId="91" fillId="0" borderId="0" xfId="0" applyFont="1" applyAlignment="1">
      <alignment horizontal="right"/>
    </xf>
    <xf numFmtId="0" fontId="39" fillId="0" borderId="0" xfId="0" applyFont="1" applyAlignment="1"/>
    <xf numFmtId="0" fontId="92" fillId="0" borderId="0" xfId="1" applyFont="1" applyAlignment="1" applyProtection="1">
      <alignment horizontal="right"/>
    </xf>
    <xf numFmtId="0" fontId="47" fillId="0" borderId="0" xfId="0" applyFont="1" applyFill="1"/>
    <xf numFmtId="0" fontId="55" fillId="5" borderId="0" xfId="0" applyFont="1" applyFill="1"/>
    <xf numFmtId="0" fontId="39" fillId="0" borderId="0" xfId="0" applyFont="1" applyAlignment="1">
      <alignment horizontal="right"/>
    </xf>
    <xf numFmtId="0" fontId="93" fillId="5" borderId="0" xfId="0" applyFont="1" applyFill="1"/>
    <xf numFmtId="0" fontId="39" fillId="5" borderId="0" xfId="0" applyFont="1" applyFill="1" applyAlignment="1">
      <alignment horizontal="right"/>
    </xf>
    <xf numFmtId="0" fontId="94" fillId="5" borderId="0" xfId="0" applyFont="1" applyFill="1" applyAlignment="1">
      <alignment horizontal="right"/>
    </xf>
    <xf numFmtId="0" fontId="39" fillId="5" borderId="0" xfId="0" applyFont="1" applyFill="1"/>
    <xf numFmtId="0" fontId="55" fillId="5" borderId="0" xfId="0" applyFont="1" applyFill="1" applyAlignment="1">
      <alignment horizontal="right"/>
    </xf>
    <xf numFmtId="0" fontId="96" fillId="5" borderId="0" xfId="0" applyFont="1" applyFill="1" applyAlignment="1">
      <alignment horizontal="right"/>
    </xf>
    <xf numFmtId="0" fontId="0" fillId="5" borderId="0" xfId="0" applyFill="1" applyAlignment="1"/>
    <xf numFmtId="0" fontId="14" fillId="0" borderId="0" xfId="0" applyFont="1" applyAlignment="1">
      <alignment horizontal="left" vertical="top" wrapText="1"/>
    </xf>
    <xf numFmtId="0" fontId="97" fillId="0" borderId="0" xfId="0" applyFont="1"/>
    <xf numFmtId="0" fontId="98" fillId="0" borderId="0" xfId="0" applyFont="1"/>
    <xf numFmtId="0" fontId="65" fillId="0" borderId="0" xfId="0" applyFont="1" applyAlignment="1">
      <alignment wrapText="1"/>
    </xf>
    <xf numFmtId="0" fontId="65" fillId="0" borderId="0" xfId="0" applyFont="1" applyAlignment="1">
      <alignment horizontal="right"/>
    </xf>
    <xf numFmtId="0" fontId="99" fillId="0" borderId="0" xfId="0" applyFont="1" applyAlignment="1">
      <alignment horizontal="left" vertical="center"/>
    </xf>
    <xf numFmtId="0" fontId="100" fillId="0" borderId="0" xfId="0" applyFont="1" applyAlignment="1">
      <alignment horizontal="left" vertical="center"/>
    </xf>
    <xf numFmtId="0" fontId="101" fillId="0" borderId="0" xfId="1" applyFont="1" applyAlignment="1" applyProtection="1"/>
    <xf numFmtId="0" fontId="66" fillId="0" borderId="0" xfId="0" applyFont="1" applyFill="1" applyAlignment="1">
      <alignment vertical="center"/>
    </xf>
    <xf numFmtId="0" fontId="65" fillId="0" borderId="0" xfId="0" applyFont="1" applyAlignment="1">
      <alignment horizontal="left" vertical="top" wrapText="1"/>
    </xf>
    <xf numFmtId="0" fontId="65" fillId="0" borderId="0" xfId="0" applyFont="1" applyAlignment="1"/>
    <xf numFmtId="0" fontId="0" fillId="0" borderId="0" xfId="0" applyFont="1" applyAlignment="1">
      <alignment horizontal="left" vertical="top" wrapText="1"/>
    </xf>
    <xf numFmtId="0" fontId="39" fillId="0" borderId="0" xfId="0" applyFont="1" applyAlignment="1">
      <alignment wrapText="1"/>
    </xf>
    <xf numFmtId="0" fontId="103" fillId="0" borderId="0" xfId="1" applyFont="1" applyFill="1" applyAlignment="1" applyProtection="1"/>
    <xf numFmtId="0" fontId="14" fillId="0" borderId="0" xfId="0" applyFont="1" applyBorder="1" applyAlignment="1"/>
    <xf numFmtId="0" fontId="65" fillId="0" borderId="0" xfId="0" applyFont="1" applyBorder="1" applyAlignment="1">
      <alignment horizontal="left"/>
    </xf>
    <xf numFmtId="0" fontId="103" fillId="0" borderId="0" xfId="1" applyFont="1" applyAlignment="1" applyProtection="1"/>
    <xf numFmtId="0" fontId="65" fillId="0" borderId="0" xfId="0" applyFont="1" applyBorder="1" applyAlignment="1">
      <alignment vertical="center"/>
    </xf>
    <xf numFmtId="0" fontId="66" fillId="0" borderId="0" xfId="0" applyFont="1" applyFill="1" applyBorder="1" applyAlignment="1">
      <alignment horizontal="left" vertical="center" wrapText="1"/>
    </xf>
    <xf numFmtId="0" fontId="65" fillId="0" borderId="0" xfId="0" applyFont="1" applyBorder="1" applyAlignment="1"/>
    <xf numFmtId="9" fontId="65" fillId="0" borderId="0" xfId="4" applyFont="1" applyBorder="1" applyAlignment="1">
      <alignment horizontal="right" vertical="center"/>
    </xf>
    <xf numFmtId="9" fontId="65" fillId="0" borderId="0" xfId="4" applyNumberFormat="1" applyFont="1" applyBorder="1" applyAlignment="1">
      <alignment horizontal="right" vertical="center"/>
    </xf>
    <xf numFmtId="0" fontId="14" fillId="0" borderId="0" xfId="0" applyFont="1" applyBorder="1" applyAlignment="1">
      <alignment horizontal="left" vertical="center"/>
    </xf>
    <xf numFmtId="0" fontId="14" fillId="0" borderId="0" xfId="0" applyFont="1" applyAlignment="1">
      <alignment horizontal="center" vertical="center"/>
    </xf>
    <xf numFmtId="0" fontId="14" fillId="0" borderId="0" xfId="0" applyFont="1" applyBorder="1" applyAlignment="1">
      <alignment horizontal="center" vertical="top"/>
    </xf>
    <xf numFmtId="0" fontId="21" fillId="0" borderId="0" xfId="0" applyFont="1" applyBorder="1" applyAlignment="1">
      <alignment horizontal="left" vertical="center"/>
    </xf>
    <xf numFmtId="3" fontId="14" fillId="0" borderId="0" xfId="0" applyNumberFormat="1" applyFont="1" applyFill="1" applyBorder="1" applyAlignment="1">
      <alignment horizontal="center" vertical="top"/>
    </xf>
    <xf numFmtId="9" fontId="14" fillId="0" borderId="0" xfId="4" applyFont="1"/>
    <xf numFmtId="3" fontId="14" fillId="0" borderId="0" xfId="0" applyNumberFormat="1" applyFont="1"/>
    <xf numFmtId="3" fontId="14" fillId="0" borderId="0" xfId="0" applyNumberFormat="1" applyFont="1" applyBorder="1" applyAlignment="1">
      <alignment horizontal="center" vertical="top"/>
    </xf>
    <xf numFmtId="9" fontId="14" fillId="0" borderId="0" xfId="4" applyFont="1" applyBorder="1" applyAlignment="1">
      <alignment horizontal="center" vertical="top"/>
    </xf>
    <xf numFmtId="0" fontId="14" fillId="0" borderId="0" xfId="0" applyFont="1" applyAlignment="1">
      <alignment vertical="center"/>
    </xf>
    <xf numFmtId="3" fontId="14" fillId="0" borderId="0" xfId="0" applyNumberFormat="1" applyFont="1" applyBorder="1" applyAlignment="1">
      <alignment horizontal="right" vertical="center"/>
    </xf>
    <xf numFmtId="0" fontId="14" fillId="0" borderId="0" xfId="0" applyFont="1" applyAlignment="1">
      <alignment horizontal="right" vertical="center"/>
    </xf>
    <xf numFmtId="0" fontId="14" fillId="0" borderId="0" xfId="0" applyFont="1" applyBorder="1" applyAlignment="1">
      <alignment horizontal="right"/>
    </xf>
    <xf numFmtId="0" fontId="14" fillId="0" borderId="0" xfId="0" applyFont="1" applyBorder="1" applyAlignment="1">
      <alignment horizontal="left"/>
    </xf>
    <xf numFmtId="0" fontId="20" fillId="0" borderId="0" xfId="0" applyFont="1" applyBorder="1" applyAlignment="1">
      <alignment horizontal="left"/>
    </xf>
    <xf numFmtId="3" fontId="20" fillId="0" borderId="0" xfId="0" applyNumberFormat="1" applyFont="1" applyBorder="1" applyAlignment="1">
      <alignment horizontal="center"/>
    </xf>
    <xf numFmtId="2" fontId="14" fillId="0" borderId="0" xfId="0" applyNumberFormat="1" applyFont="1" applyFill="1" applyBorder="1" applyAlignment="1">
      <alignment horizontal="right" vertical="center"/>
    </xf>
    <xf numFmtId="0" fontId="21" fillId="0" borderId="0" xfId="0" applyFont="1" applyBorder="1" applyAlignment="1">
      <alignment horizontal="center" vertical="center"/>
    </xf>
    <xf numFmtId="2" fontId="14" fillId="0" borderId="0" xfId="0" applyNumberFormat="1" applyFont="1" applyBorder="1" applyAlignment="1">
      <alignment horizontal="right" vertical="center"/>
    </xf>
    <xf numFmtId="0" fontId="14" fillId="0" borderId="0" xfId="0" applyFont="1" applyAlignment="1">
      <alignment horizontal="left"/>
    </xf>
    <xf numFmtId="0" fontId="21" fillId="0" borderId="0" xfId="0" applyFont="1"/>
    <xf numFmtId="0" fontId="14" fillId="0" borderId="0" xfId="0" applyFont="1" applyAlignment="1">
      <alignment horizontal="left" vertical="center" wrapText="1"/>
    </xf>
    <xf numFmtId="0" fontId="21" fillId="0" borderId="0" xfId="0" applyFont="1" applyFill="1"/>
    <xf numFmtId="0" fontId="14" fillId="0" borderId="0" xfId="0" applyFont="1" applyFill="1" applyAlignment="1">
      <alignment horizontal="left" wrapText="1"/>
    </xf>
    <xf numFmtId="0" fontId="97" fillId="0" borderId="0" xfId="0" applyFont="1" applyFill="1"/>
    <xf numFmtId="0" fontId="14" fillId="0" borderId="0" xfId="0" applyFont="1" applyFill="1" applyAlignment="1">
      <alignment horizontal="left" vertical="center" wrapText="1"/>
    </xf>
    <xf numFmtId="0" fontId="101" fillId="0" borderId="0" xfId="1" applyFont="1" applyAlignment="1" applyProtection="1">
      <alignment horizontal="left" vertical="center" wrapText="1"/>
    </xf>
    <xf numFmtId="0" fontId="14" fillId="0" borderId="0" xfId="0" applyFont="1" applyBorder="1" applyAlignment="1">
      <alignment horizontal="left" vertical="center"/>
    </xf>
    <xf numFmtId="0" fontId="0" fillId="0" borderId="0" xfId="0" applyAlignment="1">
      <alignment vertical="center"/>
    </xf>
    <xf numFmtId="0" fontId="33" fillId="0" borderId="0" xfId="0" applyFont="1" applyFill="1" applyAlignment="1">
      <alignment vertical="center"/>
    </xf>
    <xf numFmtId="43" fontId="0" fillId="0" borderId="0" xfId="0" applyNumberFormat="1"/>
    <xf numFmtId="43" fontId="0" fillId="0" borderId="0" xfId="0" applyNumberFormat="1" applyFill="1"/>
    <xf numFmtId="9" fontId="39" fillId="0" borderId="0" xfId="0" applyNumberFormat="1" applyFont="1"/>
    <xf numFmtId="168" fontId="0" fillId="0" borderId="0" xfId="0" applyNumberFormat="1" applyFill="1"/>
    <xf numFmtId="3" fontId="21" fillId="0" borderId="0" xfId="0" applyNumberFormat="1" applyFont="1" applyAlignment="1"/>
    <xf numFmtId="0" fontId="107" fillId="0" borderId="0" xfId="0" applyFont="1" applyAlignment="1">
      <alignment horizontal="right" vertical="center"/>
    </xf>
    <xf numFmtId="0" fontId="106" fillId="0" borderId="0" xfId="0" applyFont="1" applyFill="1"/>
    <xf numFmtId="0" fontId="14" fillId="0" borderId="0" xfId="0" applyFont="1" applyBorder="1" applyAlignment="1">
      <alignment horizontal="left" vertical="center"/>
    </xf>
    <xf numFmtId="0" fontId="21" fillId="0" borderId="0" xfId="0" applyFont="1" applyFill="1" applyBorder="1" applyAlignment="1">
      <alignment horizontal="right" vertical="center" wrapText="1"/>
    </xf>
    <xf numFmtId="0" fontId="2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65" fillId="0" borderId="7" xfId="0" applyFont="1" applyBorder="1"/>
    <xf numFmtId="0" fontId="65" fillId="0" borderId="7" xfId="0" applyFont="1" applyBorder="1" applyAlignment="1">
      <alignment horizontal="left" readingOrder="1"/>
    </xf>
    <xf numFmtId="0" fontId="65" fillId="0" borderId="6" xfId="0" applyFont="1" applyBorder="1"/>
    <xf numFmtId="0" fontId="65" fillId="0" borderId="6" xfId="0" applyFont="1" applyBorder="1" applyAlignment="1">
      <alignment horizontal="left"/>
    </xf>
    <xf numFmtId="0" fontId="71" fillId="2" borderId="0" xfId="0" applyFont="1" applyFill="1" applyBorder="1" applyAlignment="1">
      <alignment horizontal="right" vertical="center"/>
    </xf>
    <xf numFmtId="170" fontId="65" fillId="0" borderId="8" xfId="14" applyNumberFormat="1" applyFont="1" applyBorder="1" applyAlignment="1"/>
    <xf numFmtId="3" fontId="65" fillId="0" borderId="6" xfId="0" applyNumberFormat="1" applyFont="1" applyBorder="1" applyAlignment="1">
      <alignment horizontal="right" readingOrder="1"/>
    </xf>
    <xf numFmtId="3" fontId="65" fillId="0" borderId="6" xfId="0" applyNumberFormat="1" applyFont="1" applyBorder="1" applyAlignment="1">
      <alignment horizontal="right" vertical="center" readingOrder="1"/>
    </xf>
    <xf numFmtId="3" fontId="39" fillId="0" borderId="6" xfId="0" applyNumberFormat="1" applyFont="1" applyFill="1" applyBorder="1"/>
    <xf numFmtId="1" fontId="71" fillId="2" borderId="0" xfId="0" applyNumberFormat="1" applyFont="1" applyFill="1" applyBorder="1" applyAlignment="1">
      <alignment horizontal="right" vertical="center" wrapText="1" readingOrder="1"/>
    </xf>
    <xf numFmtId="170" fontId="71" fillId="2" borderId="0" xfId="0" applyNumberFormat="1" applyFont="1" applyFill="1" applyBorder="1"/>
    <xf numFmtId="3" fontId="71" fillId="2" borderId="0" xfId="0" applyNumberFormat="1" applyFont="1" applyFill="1" applyBorder="1" applyAlignment="1">
      <alignment horizontal="right" vertical="center" wrapText="1"/>
    </xf>
    <xf numFmtId="3" fontId="65" fillId="0" borderId="0" xfId="0" applyNumberFormat="1" applyFont="1" applyBorder="1" applyAlignment="1">
      <alignment horizontal="right"/>
    </xf>
    <xf numFmtId="3" fontId="65" fillId="0" borderId="0" xfId="0" applyNumberFormat="1" applyFont="1" applyBorder="1" applyAlignment="1">
      <alignment horizontal="right" vertical="center"/>
    </xf>
    <xf numFmtId="3" fontId="65" fillId="0" borderId="0" xfId="0" applyNumberFormat="1" applyFont="1" applyFill="1" applyBorder="1" applyAlignment="1">
      <alignment horizontal="right" vertical="center"/>
    </xf>
    <xf numFmtId="3" fontId="39" fillId="0" borderId="0" xfId="0" applyNumberFormat="1" applyFont="1" applyFill="1"/>
    <xf numFmtId="0" fontId="71" fillId="2" borderId="0" xfId="0" applyNumberFormat="1" applyFont="1" applyFill="1" applyBorder="1" applyAlignment="1">
      <alignment horizontal="right" vertical="center" wrapText="1"/>
    </xf>
    <xf numFmtId="3" fontId="65" fillId="0" borderId="0" xfId="0" applyNumberFormat="1" applyFont="1" applyFill="1" applyBorder="1" applyAlignment="1">
      <alignment horizontal="right" vertical="center" wrapText="1"/>
    </xf>
    <xf numFmtId="3" fontId="65" fillId="0" borderId="0" xfId="0" applyNumberFormat="1" applyFont="1" applyAlignment="1">
      <alignment horizontal="right" vertical="center"/>
    </xf>
    <xf numFmtId="3" fontId="65" fillId="0" borderId="0" xfId="0" applyNumberFormat="1" applyFont="1" applyFill="1" applyAlignment="1">
      <alignment horizontal="right" vertical="center"/>
    </xf>
    <xf numFmtId="2" fontId="71" fillId="2" borderId="0" xfId="0" applyNumberFormat="1" applyFont="1" applyFill="1" applyBorder="1" applyAlignment="1">
      <alignment horizontal="right" vertical="center" wrapText="1"/>
    </xf>
    <xf numFmtId="0" fontId="65" fillId="0" borderId="0" xfId="0" applyFont="1" applyBorder="1" applyAlignment="1">
      <alignment horizontal="left" vertical="center"/>
    </xf>
    <xf numFmtId="0" fontId="71" fillId="2" borderId="0" xfId="0" applyFont="1" applyFill="1" applyBorder="1" applyAlignment="1">
      <alignment horizontal="right"/>
    </xf>
    <xf numFmtId="0" fontId="71" fillId="2" borderId="0" xfId="0" applyFont="1" applyFill="1" applyBorder="1" applyAlignment="1">
      <alignment vertical="center"/>
    </xf>
    <xf numFmtId="3" fontId="71" fillId="2" borderId="0" xfId="0" applyNumberFormat="1" applyFont="1" applyFill="1" applyBorder="1" applyAlignment="1">
      <alignment horizontal="right" vertical="center"/>
    </xf>
    <xf numFmtId="0" fontId="71" fillId="2" borderId="4" xfId="0" applyFont="1" applyFill="1" applyBorder="1" applyAlignment="1">
      <alignment horizontal="left" vertical="center"/>
    </xf>
    <xf numFmtId="0" fontId="71" fillId="2" borderId="4" xfId="0" applyFont="1" applyFill="1" applyBorder="1" applyAlignment="1">
      <alignment horizontal="left" vertical="center" wrapText="1"/>
    </xf>
    <xf numFmtId="0" fontId="71" fillId="2" borderId="4" xfId="0" applyFont="1" applyFill="1" applyBorder="1" applyAlignment="1">
      <alignment horizontal="right" vertical="center" wrapText="1"/>
    </xf>
    <xf numFmtId="0" fontId="65" fillId="0" borderId="0" xfId="0" applyFont="1" applyBorder="1"/>
    <xf numFmtId="9" fontId="65" fillId="0" borderId="0" xfId="4" applyNumberFormat="1" applyFont="1" applyAlignment="1">
      <alignment horizontal="right" vertical="center"/>
    </xf>
    <xf numFmtId="9" fontId="65" fillId="0" borderId="0" xfId="4" applyFont="1" applyAlignment="1">
      <alignment horizontal="right" vertical="center"/>
    </xf>
    <xf numFmtId="0" fontId="65" fillId="0" borderId="0" xfId="0" applyFont="1" applyBorder="1" applyAlignment="1">
      <alignment horizontal="right" vertical="center"/>
    </xf>
    <xf numFmtId="0" fontId="55" fillId="2" borderId="0" xfId="0" applyFont="1" applyFill="1" applyBorder="1" applyAlignment="1">
      <alignment horizontal="left" vertical="center" wrapText="1"/>
    </xf>
    <xf numFmtId="0" fontId="65" fillId="0" borderId="9" xfId="0" applyFont="1" applyFill="1" applyBorder="1" applyAlignment="1">
      <alignment horizontal="left" vertical="center"/>
    </xf>
    <xf numFmtId="0" fontId="65" fillId="0" borderId="10" xfId="0" applyFont="1" applyFill="1" applyBorder="1" applyAlignment="1">
      <alignment horizontal="left" vertical="center"/>
    </xf>
    <xf numFmtId="0" fontId="81" fillId="0" borderId="10" xfId="19" applyFont="1" applyBorder="1"/>
    <xf numFmtId="0" fontId="65" fillId="0" borderId="10" xfId="0" applyFont="1" applyFill="1" applyBorder="1" applyAlignment="1">
      <alignment horizontal="right" vertical="center"/>
    </xf>
    <xf numFmtId="0" fontId="65" fillId="0" borderId="11" xfId="0" applyFont="1" applyBorder="1"/>
    <xf numFmtId="0" fontId="65" fillId="0" borderId="0" xfId="0" applyFont="1" applyBorder="1" applyAlignment="1">
      <alignment horizontal="center" vertical="top"/>
    </xf>
    <xf numFmtId="0" fontId="65" fillId="0" borderId="0" xfId="0" applyFont="1" applyBorder="1" applyAlignment="1">
      <alignment horizontal="right" vertical="top"/>
    </xf>
    <xf numFmtId="0" fontId="71" fillId="2" borderId="0" xfId="0" applyFont="1" applyFill="1" applyBorder="1" applyAlignment="1">
      <alignment horizontal="center" vertical="top" wrapText="1"/>
    </xf>
    <xf numFmtId="0" fontId="71" fillId="2" borderId="0" xfId="0" applyFont="1" applyFill="1" applyBorder="1" applyAlignment="1">
      <alignment horizontal="left" vertical="top" wrapText="1"/>
    </xf>
    <xf numFmtId="0" fontId="71" fillId="7" borderId="0" xfId="0" applyFont="1" applyFill="1" applyBorder="1" applyAlignment="1">
      <alignment horizontal="center" vertical="top" wrapText="1"/>
    </xf>
    <xf numFmtId="0" fontId="71" fillId="2" borderId="0" xfId="0" applyFont="1" applyFill="1" applyBorder="1" applyAlignment="1">
      <alignment horizontal="right" vertical="top" wrapText="1"/>
    </xf>
    <xf numFmtId="0" fontId="71" fillId="7" borderId="0" xfId="0" applyFont="1" applyFill="1"/>
    <xf numFmtId="3" fontId="65" fillId="0" borderId="0" xfId="0" applyNumberFormat="1" applyFont="1" applyFill="1" applyBorder="1" applyAlignment="1">
      <alignment vertical="center"/>
    </xf>
    <xf numFmtId="1" fontId="39" fillId="0" borderId="0" xfId="0" applyNumberFormat="1" applyFont="1" applyFill="1" applyAlignment="1"/>
    <xf numFmtId="1" fontId="39" fillId="0" borderId="0" xfId="0" applyNumberFormat="1" applyFont="1" applyFill="1" applyBorder="1" applyAlignment="1"/>
    <xf numFmtId="164" fontId="65" fillId="0" borderId="0" xfId="0" applyNumberFormat="1" applyFont="1" applyFill="1" applyBorder="1" applyAlignment="1">
      <alignment vertical="center"/>
    </xf>
    <xf numFmtId="168" fontId="39" fillId="0" borderId="0" xfId="0" applyNumberFormat="1" applyFont="1" applyFill="1" applyAlignment="1"/>
    <xf numFmtId="168" fontId="39" fillId="0" borderId="0" xfId="0" applyNumberFormat="1" applyFont="1" applyFill="1" applyBorder="1" applyAlignment="1"/>
    <xf numFmtId="0" fontId="71" fillId="2" borderId="0" xfId="0" applyFont="1" applyFill="1" applyBorder="1" applyAlignment="1">
      <alignment horizontal="left" vertical="top"/>
    </xf>
    <xf numFmtId="0" fontId="71" fillId="2" borderId="0" xfId="0" applyFont="1" applyFill="1" applyBorder="1" applyAlignment="1">
      <alignment horizontal="center" vertical="top"/>
    </xf>
    <xf numFmtId="3" fontId="71" fillId="2" borderId="0" xfId="0" applyNumberFormat="1" applyFont="1" applyFill="1" applyBorder="1" applyAlignment="1">
      <alignment horizontal="right" vertical="top"/>
    </xf>
    <xf numFmtId="0" fontId="65" fillId="0" borderId="0" xfId="2" applyFont="1" applyFill="1" applyBorder="1" applyAlignment="1">
      <alignment horizontal="left" vertical="center"/>
    </xf>
    <xf numFmtId="3" fontId="65" fillId="0" borderId="0" xfId="2" applyNumberFormat="1" applyFont="1" applyFill="1" applyBorder="1" applyAlignment="1">
      <alignment horizontal="right" vertical="center"/>
    </xf>
    <xf numFmtId="49" fontId="71" fillId="2" borderId="0" xfId="0" applyNumberFormat="1" applyFont="1" applyFill="1" applyBorder="1" applyAlignment="1">
      <alignment horizontal="right" vertical="center" wrapText="1"/>
    </xf>
    <xf numFmtId="3" fontId="65" fillId="0" borderId="0" xfId="0" applyNumberFormat="1" applyFont="1"/>
    <xf numFmtId="3" fontId="65" fillId="0" borderId="0" xfId="3" applyNumberFormat="1" applyFont="1" applyFill="1" applyBorder="1" applyAlignment="1">
      <alignment horizontal="right" vertical="center"/>
    </xf>
    <xf numFmtId="3" fontId="39" fillId="0" borderId="0" xfId="0" applyNumberFormat="1" applyFont="1"/>
    <xf numFmtId="3" fontId="39" fillId="0" borderId="0" xfId="0" applyNumberFormat="1" applyFont="1" applyAlignment="1">
      <alignment horizontal="right"/>
    </xf>
    <xf numFmtId="49" fontId="71" fillId="2" borderId="0" xfId="0" applyNumberFormat="1" applyFont="1" applyFill="1" applyBorder="1" applyAlignment="1">
      <alignment horizontal="center" vertical="center" wrapText="1"/>
    </xf>
    <xf numFmtId="0" fontId="65" fillId="0" borderId="0" xfId="3" applyNumberFormat="1" applyFont="1" applyFill="1" applyBorder="1" applyAlignment="1"/>
    <xf numFmtId="9" fontId="65" fillId="0" borderId="0" xfId="3" applyNumberFormat="1" applyFont="1" applyFill="1" applyBorder="1" applyAlignment="1">
      <alignment horizontal="right" vertical="center"/>
    </xf>
    <xf numFmtId="0" fontId="39" fillId="0" borderId="0" xfId="0" applyFont="1" applyBorder="1"/>
    <xf numFmtId="164" fontId="65" fillId="0" borderId="0" xfId="3" applyNumberFormat="1" applyFont="1" applyBorder="1" applyAlignment="1">
      <alignment horizontal="right" vertical="center"/>
    </xf>
    <xf numFmtId="49" fontId="71" fillId="2" borderId="0" xfId="0" applyNumberFormat="1" applyFont="1" applyFill="1" applyBorder="1" applyAlignment="1">
      <alignment horizontal="center" vertical="center"/>
    </xf>
    <xf numFmtId="0" fontId="65" fillId="3" borderId="0" xfId="3" applyFont="1" applyFill="1" applyBorder="1" applyAlignment="1" applyProtection="1">
      <alignment vertical="center"/>
    </xf>
    <xf numFmtId="0" fontId="65" fillId="3" borderId="0" xfId="3" applyFont="1" applyFill="1" applyBorder="1" applyAlignment="1" applyProtection="1">
      <alignment horizontal="right" vertical="center"/>
    </xf>
    <xf numFmtId="164" fontId="65" fillId="3" borderId="0" xfId="3" applyNumberFormat="1" applyFont="1" applyFill="1" applyBorder="1" applyAlignment="1" applyProtection="1">
      <alignment horizontal="right" vertical="center"/>
    </xf>
    <xf numFmtId="168" fontId="65" fillId="3" borderId="0" xfId="3" applyNumberFormat="1" applyFont="1" applyFill="1" applyBorder="1" applyAlignment="1" applyProtection="1">
      <alignment horizontal="right" vertical="center"/>
    </xf>
    <xf numFmtId="168" fontId="39" fillId="3" borderId="0" xfId="19" applyNumberFormat="1" applyFont="1" applyFill="1" applyBorder="1" applyAlignment="1" applyProtection="1">
      <alignment horizontal="right" vertical="center"/>
    </xf>
    <xf numFmtId="0" fontId="65" fillId="0" borderId="0" xfId="0" applyFont="1" applyBorder="1" applyAlignment="1">
      <alignment horizontal="right"/>
    </xf>
    <xf numFmtId="168" fontId="39" fillId="0" borderId="0" xfId="0" applyNumberFormat="1" applyFont="1" applyFill="1"/>
    <xf numFmtId="0" fontId="2" fillId="0" borderId="0" xfId="1" applyAlignment="1" applyProtection="1">
      <alignment horizontal="left" wrapText="1"/>
    </xf>
    <xf numFmtId="0" fontId="14" fillId="0" borderId="0" xfId="0" applyFont="1" applyFill="1" applyAlignment="1">
      <alignment horizontal="left" vertical="center" wrapText="1"/>
    </xf>
    <xf numFmtId="0" fontId="2" fillId="0" borderId="0" xfId="1" applyAlignment="1" applyProtection="1">
      <alignment horizontal="left"/>
    </xf>
    <xf numFmtId="3" fontId="108" fillId="0" borderId="0" xfId="0" applyNumberFormat="1" applyFont="1" applyFill="1" applyAlignment="1">
      <alignment horizontal="right" vertical="center" wrapText="1"/>
    </xf>
    <xf numFmtId="0" fontId="71" fillId="7" borderId="0" xfId="0" applyFont="1" applyFill="1" applyBorder="1" applyAlignment="1">
      <alignment horizontal="right" vertical="center"/>
    </xf>
    <xf numFmtId="1" fontId="65" fillId="0" borderId="0" xfId="0" applyNumberFormat="1" applyFont="1" applyBorder="1" applyAlignment="1">
      <alignment horizontal="right" vertical="center"/>
    </xf>
    <xf numFmtId="1" fontId="65" fillId="0" borderId="0" xfId="0" applyNumberFormat="1" applyFont="1" applyAlignment="1">
      <alignment horizontal="right" vertical="center"/>
    </xf>
    <xf numFmtId="0" fontId="71" fillId="2" borderId="0" xfId="3" applyFont="1" applyFill="1" applyBorder="1" applyAlignment="1">
      <alignment horizontal="left" vertical="center" wrapText="1"/>
    </xf>
    <xf numFmtId="3" fontId="71" fillId="2" borderId="0" xfId="3" applyNumberFormat="1" applyFont="1" applyFill="1" applyBorder="1" applyAlignment="1">
      <alignment horizontal="right" vertical="center" wrapText="1"/>
    </xf>
    <xf numFmtId="0" fontId="71" fillId="2" borderId="0" xfId="3" applyFont="1" applyFill="1" applyBorder="1" applyAlignment="1">
      <alignment horizontal="right" vertical="center" wrapText="1"/>
    </xf>
    <xf numFmtId="3" fontId="65" fillId="0" borderId="0" xfId="3" applyNumberFormat="1" applyFont="1" applyBorder="1" applyAlignment="1">
      <alignment horizontal="right" vertical="center"/>
    </xf>
    <xf numFmtId="49" fontId="71" fillId="2" borderId="0" xfId="3" applyNumberFormat="1" applyFont="1" applyFill="1" applyBorder="1" applyAlignment="1">
      <alignment horizontal="right" vertical="center" wrapText="1"/>
    </xf>
    <xf numFmtId="0" fontId="71" fillId="7" borderId="0" xfId="3" applyFont="1" applyFill="1" applyBorder="1" applyAlignment="1">
      <alignment horizontal="left" vertical="center" wrapText="1"/>
    </xf>
    <xf numFmtId="0" fontId="71" fillId="2" borderId="0" xfId="3" applyNumberFormat="1" applyFont="1" applyFill="1" applyBorder="1" applyAlignment="1">
      <alignment horizontal="right" vertical="center" wrapText="1"/>
    </xf>
    <xf numFmtId="164" fontId="65" fillId="0" borderId="0" xfId="0" applyNumberFormat="1" applyFont="1" applyFill="1" applyBorder="1"/>
    <xf numFmtId="164" fontId="65" fillId="0" borderId="0" xfId="0" applyNumberFormat="1" applyFont="1" applyBorder="1" applyAlignment="1">
      <alignment horizontal="right"/>
    </xf>
    <xf numFmtId="164" fontId="65" fillId="0" borderId="0" xfId="0" applyNumberFormat="1" applyFont="1" applyBorder="1" applyAlignment="1">
      <alignment horizontal="right" vertical="center"/>
    </xf>
    <xf numFmtId="164" fontId="39" fillId="0" borderId="0" xfId="0" applyNumberFormat="1" applyFont="1" applyFill="1"/>
    <xf numFmtId="0" fontId="71" fillId="7" borderId="0" xfId="0" applyFont="1" applyFill="1" applyBorder="1" applyAlignment="1">
      <alignment horizontal="center" vertical="center"/>
    </xf>
    <xf numFmtId="0" fontId="65" fillId="0" borderId="0" xfId="0" applyFont="1" applyAlignment="1">
      <alignment horizontal="right" vertical="center"/>
    </xf>
    <xf numFmtId="1" fontId="71" fillId="2" borderId="0" xfId="0" applyNumberFormat="1" applyFont="1" applyFill="1" applyBorder="1" applyAlignment="1">
      <alignment horizontal="right" vertical="center"/>
    </xf>
    <xf numFmtId="0" fontId="66" fillId="0" borderId="0" xfId="0" applyFont="1" applyFill="1" applyBorder="1"/>
    <xf numFmtId="164" fontId="65" fillId="0" borderId="0" xfId="0" applyNumberFormat="1" applyFont="1" applyFill="1" applyBorder="1" applyAlignment="1">
      <alignment horizontal="right" vertical="center"/>
    </xf>
    <xf numFmtId="0" fontId="108" fillId="0" borderId="0" xfId="0" applyFont="1" applyAlignment="1">
      <alignment horizontal="right" vertical="center"/>
    </xf>
    <xf numFmtId="2" fontId="65" fillId="0" borderId="0" xfId="0" applyNumberFormat="1" applyFont="1" applyFill="1" applyBorder="1" applyAlignment="1">
      <alignment horizontal="right" vertical="center"/>
    </xf>
    <xf numFmtId="2" fontId="108" fillId="0" borderId="0" xfId="0" applyNumberFormat="1" applyFont="1" applyAlignment="1">
      <alignment horizontal="right" vertical="center"/>
    </xf>
    <xf numFmtId="0" fontId="55" fillId="2" borderId="0" xfId="0" applyFont="1" applyFill="1" applyBorder="1" applyAlignment="1">
      <alignment vertical="center"/>
    </xf>
    <xf numFmtId="0" fontId="71" fillId="2" borderId="0" xfId="0" applyNumberFormat="1" applyFont="1" applyFill="1" applyBorder="1" applyAlignment="1">
      <alignment horizontal="right" vertical="center"/>
    </xf>
    <xf numFmtId="3" fontId="71" fillId="2" borderId="0" xfId="0" applyNumberFormat="1" applyFont="1" applyFill="1" applyBorder="1" applyAlignment="1">
      <alignment vertical="center"/>
    </xf>
    <xf numFmtId="3" fontId="65" fillId="0" borderId="0" xfId="0" applyNumberFormat="1" applyFont="1" applyAlignment="1"/>
    <xf numFmtId="3" fontId="65" fillId="6" borderId="5" xfId="19" applyNumberFormat="1" applyFont="1" applyFill="1" applyBorder="1"/>
    <xf numFmtId="3" fontId="65" fillId="0" borderId="0" xfId="0" applyNumberFormat="1" applyFont="1" applyBorder="1"/>
    <xf numFmtId="170" fontId="39" fillId="0" borderId="0" xfId="39" applyNumberFormat="1" applyFont="1" applyFill="1" applyAlignment="1">
      <alignment vertical="center"/>
    </xf>
    <xf numFmtId="0" fontId="71" fillId="2" borderId="11" xfId="0" applyFont="1" applyFill="1" applyBorder="1" applyAlignment="1">
      <alignment vertical="center"/>
    </xf>
    <xf numFmtId="0" fontId="71" fillId="2" borderId="2" xfId="0" applyFont="1" applyFill="1" applyBorder="1" applyAlignment="1">
      <alignment vertical="center"/>
    </xf>
    <xf numFmtId="0" fontId="71" fillId="2" borderId="2" xfId="0" applyNumberFormat="1" applyFont="1" applyFill="1" applyBorder="1" applyAlignment="1">
      <alignment horizontal="right" vertical="center"/>
    </xf>
    <xf numFmtId="0" fontId="71" fillId="2" borderId="9" xfId="0" applyNumberFormat="1" applyFont="1" applyFill="1" applyBorder="1" applyAlignment="1">
      <alignment horizontal="right" vertical="center"/>
    </xf>
    <xf numFmtId="2" fontId="71" fillId="2" borderId="2" xfId="0" applyNumberFormat="1" applyFont="1" applyFill="1" applyBorder="1" applyAlignment="1">
      <alignment horizontal="right" vertical="center"/>
    </xf>
    <xf numFmtId="2" fontId="71" fillId="2" borderId="9" xfId="0" applyNumberFormat="1" applyFont="1" applyFill="1" applyBorder="1" applyAlignment="1">
      <alignment horizontal="right" vertical="center"/>
    </xf>
    <xf numFmtId="0" fontId="71" fillId="2" borderId="9" xfId="0" applyFont="1" applyFill="1" applyBorder="1" applyAlignment="1">
      <alignment vertical="center"/>
    </xf>
    <xf numFmtId="170" fontId="65" fillId="0" borderId="0" xfId="0" applyNumberFormat="1" applyFont="1" applyFill="1" applyBorder="1" applyAlignment="1">
      <alignment horizontal="right" vertical="center"/>
    </xf>
    <xf numFmtId="164" fontId="71" fillId="2" borderId="0" xfId="0" applyNumberFormat="1" applyFont="1" applyFill="1" applyBorder="1" applyAlignment="1">
      <alignment horizontal="right" vertical="center"/>
    </xf>
    <xf numFmtId="0" fontId="41" fillId="0" borderId="0" xfId="0" applyFont="1" applyBorder="1" applyAlignment="1">
      <alignment vertical="center"/>
    </xf>
    <xf numFmtId="0" fontId="39" fillId="0" borderId="0" xfId="0" applyFont="1" applyAlignment="1">
      <alignment horizontal="left" vertical="center"/>
    </xf>
    <xf numFmtId="3" fontId="39" fillId="0" borderId="13" xfId="0" applyNumberFormat="1" applyFont="1" applyFill="1" applyBorder="1"/>
    <xf numFmtId="0" fontId="0" fillId="0" borderId="12" xfId="0" applyBorder="1"/>
    <xf numFmtId="3" fontId="66" fillId="0" borderId="0" xfId="4" applyNumberFormat="1" applyFont="1" applyBorder="1" applyAlignment="1">
      <alignment horizontal="right" vertical="center"/>
    </xf>
    <xf numFmtId="3" fontId="91" fillId="0" borderId="0" xfId="0" applyNumberFormat="1" applyFont="1" applyBorder="1"/>
    <xf numFmtId="0" fontId="14" fillId="0" borderId="0" xfId="0" applyFont="1" applyFill="1" applyAlignment="1">
      <alignment horizontal="left" vertical="center"/>
    </xf>
    <xf numFmtId="0" fontId="109" fillId="0" borderId="0" xfId="0" applyFont="1" applyFill="1" applyAlignment="1">
      <alignment horizontal="left" vertical="center" wrapText="1"/>
    </xf>
    <xf numFmtId="0" fontId="75" fillId="0" borderId="0" xfId="0" applyFont="1" applyFill="1"/>
    <xf numFmtId="3" fontId="65" fillId="6" borderId="0" xfId="19" applyNumberFormat="1" applyFont="1" applyFill="1" applyBorder="1"/>
    <xf numFmtId="0" fontId="2" fillId="0" borderId="0" xfId="1" applyAlignment="1" applyProtection="1">
      <alignment horizontal="left"/>
    </xf>
    <xf numFmtId="3" fontId="14" fillId="3" borderId="0" xfId="3" applyNumberFormat="1" applyFont="1" applyFill="1" applyBorder="1" applyAlignment="1" applyProtection="1">
      <alignment horizontal="right" vertical="center"/>
    </xf>
    <xf numFmtId="1" fontId="14" fillId="0" borderId="0" xfId="0" applyNumberFormat="1" applyFont="1" applyFill="1" applyBorder="1" applyAlignment="1">
      <alignment horizontal="right" vertical="center"/>
    </xf>
    <xf numFmtId="3" fontId="39" fillId="0" borderId="0" xfId="0" applyNumberFormat="1" applyFont="1" applyBorder="1"/>
    <xf numFmtId="3" fontId="110" fillId="0" borderId="0" xfId="0" applyNumberFormat="1" applyFont="1" applyAlignment="1"/>
    <xf numFmtId="1" fontId="21" fillId="0" borderId="0" xfId="0" applyNumberFormat="1" applyFont="1" applyFill="1" applyBorder="1" applyAlignment="1">
      <alignment vertical="center"/>
    </xf>
    <xf numFmtId="171" fontId="39" fillId="0" borderId="0" xfId="0" applyNumberFormat="1" applyFont="1" applyFill="1" applyBorder="1"/>
    <xf numFmtId="1" fontId="14" fillId="0" borderId="0" xfId="0" applyNumberFormat="1" applyFont="1" applyFill="1"/>
    <xf numFmtId="0" fontId="55" fillId="2" borderId="21" xfId="0" applyFont="1" applyFill="1" applyBorder="1" applyAlignment="1">
      <alignment horizontal="left" vertical="center"/>
    </xf>
    <xf numFmtId="0" fontId="71" fillId="2" borderId="21" xfId="0" applyFont="1" applyFill="1" applyBorder="1" applyAlignment="1">
      <alignment horizontal="left" vertical="center"/>
    </xf>
    <xf numFmtId="0" fontId="71" fillId="2" borderId="21" xfId="0" applyNumberFormat="1" applyFont="1" applyFill="1" applyBorder="1" applyAlignment="1">
      <alignment horizontal="right" vertical="center"/>
    </xf>
    <xf numFmtId="170" fontId="39" fillId="0" borderId="0" xfId="0" applyNumberFormat="1" applyFont="1" applyFill="1" applyBorder="1"/>
    <xf numFmtId="0" fontId="71" fillId="2" borderId="21" xfId="0" applyFont="1" applyFill="1" applyBorder="1" applyAlignment="1">
      <alignment horizontal="right" vertical="center"/>
    </xf>
    <xf numFmtId="0" fontId="39" fillId="6" borderId="0" xfId="0" applyFont="1" applyFill="1" applyAlignment="1"/>
    <xf numFmtId="0" fontId="39" fillId="6" borderId="0" xfId="0" applyFont="1" applyFill="1"/>
    <xf numFmtId="0" fontId="47" fillId="2" borderId="0" xfId="0" applyFont="1" applyFill="1"/>
    <xf numFmtId="0" fontId="2" fillId="0" borderId="0" xfId="1" applyAlignment="1" applyProtection="1">
      <alignment horizontal="left"/>
    </xf>
    <xf numFmtId="0" fontId="2" fillId="0" borderId="0" xfId="1" applyAlignment="1" applyProtection="1">
      <alignment horizontal="left"/>
    </xf>
    <xf numFmtId="0" fontId="71" fillId="0" borderId="0" xfId="0" applyFont="1" applyFill="1" applyBorder="1" applyAlignment="1">
      <alignment horizontal="right" vertical="center"/>
    </xf>
    <xf numFmtId="1" fontId="65" fillId="0" borderId="0" xfId="0" applyNumberFormat="1" applyFont="1" applyFill="1" applyBorder="1" applyAlignment="1">
      <alignment horizontal="right" vertical="center"/>
    </xf>
    <xf numFmtId="1" fontId="65" fillId="0" borderId="0" xfId="0" applyNumberFormat="1" applyFont="1" applyFill="1" applyAlignment="1">
      <alignment horizontal="right" vertical="center"/>
    </xf>
    <xf numFmtId="0" fontId="33" fillId="0" borderId="0" xfId="0" applyFont="1" applyFill="1" applyAlignment="1">
      <alignment vertical="center"/>
    </xf>
    <xf numFmtId="0" fontId="33" fillId="0" borderId="0" xfId="0" applyFont="1" applyAlignment="1">
      <alignment horizontal="left" vertical="top"/>
    </xf>
    <xf numFmtId="3" fontId="18" fillId="0" borderId="0" xfId="3" applyNumberFormat="1" applyFont="1" applyFill="1" applyAlignment="1" applyProtection="1"/>
    <xf numFmtId="0" fontId="14" fillId="0" borderId="0" xfId="0" applyFont="1" applyAlignment="1">
      <alignment vertical="top" wrapText="1"/>
    </xf>
    <xf numFmtId="0" fontId="65" fillId="0" borderId="0" xfId="0" applyFont="1" applyFill="1" applyAlignment="1">
      <alignment horizontal="left" vertical="center"/>
    </xf>
    <xf numFmtId="0" fontId="0" fillId="0" borderId="0" xfId="0" applyFill="1" applyAlignment="1"/>
    <xf numFmtId="0" fontId="55" fillId="5" borderId="0" xfId="0" applyFont="1" applyFill="1" applyAlignment="1">
      <alignment horizontal="left" vertical="top" wrapText="1"/>
    </xf>
    <xf numFmtId="0" fontId="90" fillId="5" borderId="0" xfId="1" applyFont="1" applyFill="1" applyAlignment="1" applyProtection="1">
      <alignment horizontal="right" vertical="top"/>
    </xf>
    <xf numFmtId="0" fontId="90" fillId="0" borderId="0" xfId="1" applyFont="1" applyAlignment="1" applyProtection="1">
      <alignment horizontal="right" vertical="top"/>
    </xf>
    <xf numFmtId="0" fontId="61" fillId="5" borderId="0" xfId="0" applyFont="1" applyFill="1" applyAlignment="1"/>
    <xf numFmtId="0" fontId="65" fillId="0" borderId="0" xfId="0" applyFont="1" applyAlignment="1">
      <alignment horizontal="left" vertical="top" wrapText="1"/>
    </xf>
    <xf numFmtId="0" fontId="39" fillId="0" borderId="0" xfId="0" applyFont="1" applyAlignment="1">
      <alignment horizontal="right" vertical="top" wrapText="1"/>
    </xf>
    <xf numFmtId="0" fontId="81" fillId="0" borderId="0" xfId="0" applyNumberFormat="1" applyFont="1" applyAlignment="1"/>
    <xf numFmtId="0" fontId="14" fillId="0" borderId="0" xfId="0" applyFont="1" applyAlignment="1"/>
    <xf numFmtId="0" fontId="81" fillId="0" borderId="0" xfId="0" applyFont="1" applyAlignment="1"/>
    <xf numFmtId="0" fontId="55" fillId="2" borderId="0" xfId="0" applyFont="1" applyFill="1" applyAlignment="1">
      <alignment horizontal="left" vertical="center"/>
    </xf>
    <xf numFmtId="0" fontId="65" fillId="0" borderId="0" xfId="0" applyFont="1" applyAlignment="1">
      <alignment horizontal="left" wrapText="1"/>
    </xf>
    <xf numFmtId="0" fontId="39" fillId="0" borderId="0" xfId="0" applyFont="1" applyAlignment="1">
      <alignment horizontal="left" vertical="top" wrapText="1"/>
    </xf>
    <xf numFmtId="0" fontId="39" fillId="0" borderId="14" xfId="0" applyFont="1" applyFill="1" applyBorder="1" applyAlignment="1">
      <alignment horizontal="left" vertical="top" wrapText="1"/>
    </xf>
    <xf numFmtId="0" fontId="39" fillId="0" borderId="5" xfId="0" applyFont="1" applyFill="1" applyBorder="1" applyAlignment="1">
      <alignment horizontal="left" vertical="top" wrapText="1"/>
    </xf>
    <xf numFmtId="0" fontId="39" fillId="0" borderId="15" xfId="0" applyFont="1" applyFill="1" applyBorder="1" applyAlignment="1">
      <alignment horizontal="left" vertical="top" wrapText="1"/>
    </xf>
    <xf numFmtId="0" fontId="39" fillId="0" borderId="16" xfId="0" applyFont="1" applyFill="1" applyBorder="1" applyAlignment="1">
      <alignment horizontal="left" vertical="top" wrapText="1"/>
    </xf>
    <xf numFmtId="0" fontId="39" fillId="0" borderId="0" xfId="0" applyFont="1" applyFill="1" applyBorder="1" applyAlignment="1">
      <alignment horizontal="left" vertical="top" wrapText="1"/>
    </xf>
    <xf numFmtId="0" fontId="39" fillId="0" borderId="17" xfId="0" applyFont="1" applyFill="1" applyBorder="1" applyAlignment="1">
      <alignment horizontal="left" vertical="top" wrapText="1"/>
    </xf>
    <xf numFmtId="0" fontId="39" fillId="0" borderId="18" xfId="0" applyFont="1" applyFill="1" applyBorder="1" applyAlignment="1">
      <alignment horizontal="left" vertical="top" wrapText="1"/>
    </xf>
    <xf numFmtId="0" fontId="39" fillId="0" borderId="19" xfId="0" applyFont="1" applyFill="1" applyBorder="1" applyAlignment="1">
      <alignment horizontal="left" vertical="top" wrapText="1"/>
    </xf>
    <xf numFmtId="0" fontId="39" fillId="0" borderId="20" xfId="0" applyFont="1" applyFill="1" applyBorder="1" applyAlignment="1">
      <alignment horizontal="left" vertical="top" wrapText="1"/>
    </xf>
    <xf numFmtId="0" fontId="91" fillId="0" borderId="3" xfId="0" applyFont="1" applyBorder="1" applyAlignment="1">
      <alignment horizontal="center" vertical="center" wrapText="1"/>
    </xf>
    <xf numFmtId="0" fontId="39" fillId="0" borderId="3" xfId="0" applyFont="1" applyBorder="1" applyAlignment="1">
      <alignment horizontal="center" vertical="top" wrapText="1"/>
    </xf>
    <xf numFmtId="0" fontId="2" fillId="0" borderId="0" xfId="1" applyAlignment="1" applyProtection="1">
      <alignment horizontal="left" vertical="top"/>
    </xf>
    <xf numFmtId="0" fontId="14" fillId="0" borderId="0" xfId="0" applyFont="1" applyBorder="1" applyAlignment="1">
      <alignment horizontal="left" vertical="top"/>
    </xf>
    <xf numFmtId="0" fontId="2" fillId="0" borderId="0" xfId="1" applyFill="1" applyAlignment="1" applyProtection="1">
      <alignment horizontal="left" vertical="top"/>
    </xf>
    <xf numFmtId="0" fontId="33" fillId="0" borderId="0" xfId="0" applyFont="1" applyFill="1" applyAlignment="1">
      <alignment horizontal="left" vertical="top"/>
    </xf>
    <xf numFmtId="0" fontId="12" fillId="0" borderId="0" xfId="0" applyFont="1" applyFill="1" applyAlignment="1">
      <alignment horizontal="left" vertical="top"/>
    </xf>
    <xf numFmtId="0" fontId="14" fillId="0" borderId="0" xfId="0" applyFont="1" applyAlignment="1">
      <alignment horizontal="left" vertical="top"/>
    </xf>
    <xf numFmtId="0" fontId="65" fillId="0" borderId="0" xfId="0" applyFont="1" applyFill="1" applyBorder="1" applyAlignment="1">
      <alignment horizontal="left" vertical="top"/>
    </xf>
    <xf numFmtId="0" fontId="33" fillId="0" borderId="0" xfId="0" applyFont="1" applyFill="1" applyAlignment="1">
      <alignment horizontal="left" vertical="top" wrapText="1"/>
    </xf>
    <xf numFmtId="0" fontId="2" fillId="0" borderId="0" xfId="1" applyBorder="1" applyAlignment="1" applyProtection="1">
      <alignment horizontal="left" vertical="top"/>
    </xf>
    <xf numFmtId="0" fontId="2" fillId="0" borderId="0" xfId="1" applyFont="1" applyAlignment="1" applyProtection="1">
      <alignment horizontal="left" vertical="top"/>
    </xf>
    <xf numFmtId="0" fontId="0" fillId="0" borderId="0" xfId="0" applyFont="1" applyAlignment="1">
      <alignment horizontal="left" vertical="top"/>
    </xf>
    <xf numFmtId="0" fontId="0" fillId="0" borderId="0" xfId="0" applyAlignment="1">
      <alignment horizontal="left" vertical="top" wrapText="1"/>
    </xf>
    <xf numFmtId="0" fontId="84" fillId="0" borderId="0" xfId="0" applyFont="1" applyAlignment="1">
      <alignment horizontal="center" vertical="center"/>
    </xf>
    <xf numFmtId="0" fontId="85" fillId="0" borderId="0" xfId="3" applyFont="1" applyBorder="1" applyAlignment="1">
      <alignment horizontal="center" vertical="center" wrapText="1"/>
    </xf>
    <xf numFmtId="0" fontId="85" fillId="0" borderId="0" xfId="3" applyFont="1" applyBorder="1" applyAlignment="1">
      <alignment horizontal="center" vertical="center"/>
    </xf>
    <xf numFmtId="0" fontId="33" fillId="0" borderId="0" xfId="0" applyFont="1" applyAlignment="1">
      <alignment horizontal="left" vertical="top" wrapText="1"/>
    </xf>
    <xf numFmtId="0" fontId="14" fillId="0" borderId="0" xfId="0" applyFont="1" applyAlignment="1">
      <alignment horizontal="left" wrapText="1"/>
    </xf>
    <xf numFmtId="0" fontId="0" fillId="0" borderId="0" xfId="0" applyAlignment="1">
      <alignment horizontal="left" vertical="top"/>
    </xf>
    <xf numFmtId="0" fontId="2" fillId="0" borderId="0" xfId="1" applyFill="1" applyBorder="1" applyAlignment="1" applyProtection="1">
      <alignment horizontal="left" vertical="top"/>
    </xf>
    <xf numFmtId="0" fontId="2" fillId="3" borderId="0" xfId="1" applyFill="1" applyBorder="1" applyAlignment="1" applyProtection="1">
      <alignment horizontal="left" vertical="top"/>
    </xf>
    <xf numFmtId="0" fontId="74" fillId="0" borderId="0" xfId="1" applyFont="1" applyAlignment="1" applyProtection="1">
      <alignment horizontal="left" vertical="top"/>
    </xf>
    <xf numFmtId="0" fontId="47" fillId="0" borderId="0" xfId="0" applyFont="1" applyAlignment="1">
      <alignment wrapText="1"/>
    </xf>
    <xf numFmtId="0" fontId="14" fillId="0" borderId="0" xfId="0" applyFon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65" fillId="0" borderId="0" xfId="0" applyFont="1" applyBorder="1" applyAlignment="1">
      <alignment horizontal="left" vertical="center"/>
    </xf>
    <xf numFmtId="0" fontId="33" fillId="0" borderId="0" xfId="0" applyFont="1" applyFill="1" applyAlignment="1">
      <alignment vertical="center"/>
    </xf>
    <xf numFmtId="0" fontId="0" fillId="0" borderId="0" xfId="0" applyAlignment="1"/>
    <xf numFmtId="0" fontId="0" fillId="0" borderId="0" xfId="0" applyAlignment="1">
      <alignment vertical="center"/>
    </xf>
    <xf numFmtId="0" fontId="12" fillId="0" borderId="0" xfId="0" applyFont="1" applyAlignment="1">
      <alignment horizontal="left" vertical="top"/>
    </xf>
    <xf numFmtId="0" fontId="65" fillId="0" borderId="0" xfId="0" applyFont="1" applyAlignment="1">
      <alignment wrapText="1"/>
    </xf>
    <xf numFmtId="0" fontId="14" fillId="0" borderId="0" xfId="0" applyFont="1" applyFill="1" applyAlignment="1">
      <alignment horizontal="left" vertical="center" wrapText="1"/>
    </xf>
    <xf numFmtId="0" fontId="2" fillId="0" borderId="0" xfId="1" applyAlignment="1" applyProtection="1">
      <alignment horizontal="left" wrapText="1"/>
    </xf>
    <xf numFmtId="0" fontId="2" fillId="0" borderId="0" xfId="1" applyAlignment="1" applyProtection="1">
      <alignment horizontal="left" vertical="top" wrapText="1"/>
    </xf>
    <xf numFmtId="0" fontId="14" fillId="0" borderId="0" xfId="0" applyFont="1" applyAlignment="1">
      <alignment horizontal="left" vertical="center" wrapText="1"/>
    </xf>
    <xf numFmtId="0" fontId="2" fillId="0" borderId="0" xfId="1" applyAlignment="1" applyProtection="1">
      <alignment horizontal="left"/>
    </xf>
    <xf numFmtId="1" fontId="14" fillId="0" borderId="0" xfId="0" applyNumberFormat="1" applyFont="1" applyAlignment="1">
      <alignment horizontal="left" vertical="top" wrapText="1"/>
    </xf>
    <xf numFmtId="0" fontId="14" fillId="0" borderId="0" xfId="0" applyFont="1" applyFill="1" applyAlignment="1">
      <alignment horizontal="left" wrapText="1"/>
    </xf>
    <xf numFmtId="0" fontId="2" fillId="0" borderId="0" xfId="1" applyFill="1" applyAlignment="1" applyProtection="1">
      <alignment horizontal="left" wrapText="1"/>
    </xf>
    <xf numFmtId="0" fontId="0" fillId="0" borderId="0" xfId="0" applyFill="1" applyAlignment="1">
      <alignment horizontal="left" wrapText="1"/>
    </xf>
    <xf numFmtId="0" fontId="2" fillId="0" borderId="0" xfId="1" applyFill="1" applyAlignment="1" applyProtection="1">
      <alignment horizontal="left" vertical="center" wrapText="1"/>
    </xf>
    <xf numFmtId="0" fontId="109" fillId="0" borderId="0" xfId="0" applyFont="1" applyFill="1" applyAlignment="1">
      <alignment horizontal="left" vertical="center" wrapText="1"/>
    </xf>
    <xf numFmtId="0" fontId="14" fillId="0" borderId="0" xfId="0" applyFont="1" applyFill="1" applyAlignment="1">
      <alignment horizontal="left" vertical="top" wrapText="1"/>
    </xf>
    <xf numFmtId="0" fontId="2" fillId="0" borderId="0" xfId="1" applyAlignment="1" applyProtection="1">
      <alignment horizontal="left" vertical="center" wrapText="1"/>
    </xf>
    <xf numFmtId="0" fontId="0" fillId="0" borderId="0" xfId="0" applyAlignment="1">
      <alignment horizontal="left" vertical="center" wrapText="1"/>
    </xf>
  </cellXfs>
  <cellStyles count="40">
    <cellStyle name="]_x000d__x000a_Zoomed=1_x000d__x000a_Row=0_x000d__x000a_Column=0_x000d__x000a_Height=0_x000d__x000a_Width=0_x000d__x000a_FontName=FoxFont_x000d__x000a_FontStyle=0_x000d__x000a_FontSize=9_x000d__x000a_PrtFontName=FoxPrin" xfId="5"/>
    <cellStyle name="Comma" xfId="39" builtinId="3"/>
    <cellStyle name="Comma 2" xfId="6"/>
    <cellStyle name="Comma 2 2" xfId="7"/>
    <cellStyle name="Comma 2 3" xfId="8"/>
    <cellStyle name="Comma 3" xfId="9"/>
    <cellStyle name="Comma 4" xfId="10"/>
    <cellStyle name="Comma 5" xfId="11"/>
    <cellStyle name="Comma 6" xfId="12"/>
    <cellStyle name="Hyperlink" xfId="1" builtinId="8"/>
    <cellStyle name="Hyperlink 2" xfId="37"/>
    <cellStyle name="Normal" xfId="0" builtinId="0"/>
    <cellStyle name="Normal 10" xfId="13"/>
    <cellStyle name="Normal 11" xfId="14"/>
    <cellStyle name="Normal 12" xfId="15"/>
    <cellStyle name="Normal 13" xfId="16"/>
    <cellStyle name="Normal 14" xfId="17"/>
    <cellStyle name="Normal 15" xfId="18"/>
    <cellStyle name="Normal 16" xfId="36"/>
    <cellStyle name="Normal 2" xfId="3"/>
    <cellStyle name="Normal 2 2" xfId="19"/>
    <cellStyle name="Normal 2 3" xfId="20"/>
    <cellStyle name="Normal 2 4" xfId="21"/>
    <cellStyle name="Normal 2 5" xfId="22"/>
    <cellStyle name="Normal 2 6" xfId="38"/>
    <cellStyle name="Normal 3" xfId="2"/>
    <cellStyle name="Normal 3 2" xfId="23"/>
    <cellStyle name="Normal 3 3" xfId="24"/>
    <cellStyle name="Normal 4" xfId="25"/>
    <cellStyle name="Normal 4 2" xfId="26"/>
    <cellStyle name="Normal 4 3" xfId="27"/>
    <cellStyle name="Normal 5" xfId="28"/>
    <cellStyle name="Normal 6" xfId="29"/>
    <cellStyle name="Normal 7" xfId="30"/>
    <cellStyle name="Normal 8" xfId="31"/>
    <cellStyle name="Normal 9" xfId="32"/>
    <cellStyle name="Percent" xfId="4" builtinId="5"/>
    <cellStyle name="Percent 2" xfId="33"/>
    <cellStyle name="Percent 2 2" xfId="34"/>
    <cellStyle name="Percent 2 3" xfId="35"/>
  </cellStyles>
  <dxfs count="0"/>
  <tableStyles count="0" defaultTableStyle="TableStyleMedium9" defaultPivotStyle="PivotStyleLight16"/>
  <colors>
    <mruColors>
      <color rgb="FF272558"/>
      <color rgb="FFC0504D"/>
      <color rgb="FF9BBB59"/>
      <color rgb="FFC5504D"/>
      <color rgb="FF4A7EBB"/>
      <color rgb="FF1F497D"/>
      <color rgb="FF4F81BD"/>
      <color rgb="FF8EB4E3"/>
      <color rgb="FF17375E"/>
      <color rgb="FF1F49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GB" sz="1050">
                <a:solidFill>
                  <a:schemeClr val="tx2"/>
                </a:solidFill>
              </a:rPr>
              <a:t>Electricity consumption</a:t>
            </a:r>
          </a:p>
        </c:rich>
      </c:tx>
      <c:layout/>
      <c:overlay val="0"/>
    </c:title>
    <c:autoTitleDeleted val="0"/>
    <c:plotArea>
      <c:layout/>
      <c:barChart>
        <c:barDir val="col"/>
        <c:grouping val="clustered"/>
        <c:varyColors val="0"/>
        <c:ser>
          <c:idx val="0"/>
          <c:order val="0"/>
          <c:tx>
            <c:strRef>
              <c:f>'1.1'!$B$36</c:f>
              <c:strCache>
                <c:ptCount val="1"/>
                <c:pt idx="0">
                  <c:v>Electricity consumption</c:v>
                </c:pt>
              </c:strCache>
            </c:strRef>
          </c:tx>
          <c:spPr>
            <a:solidFill>
              <a:srgbClr val="4F81BD"/>
            </a:solidFill>
          </c:spPr>
          <c:invertIfNegative val="0"/>
          <c:cat>
            <c:numRef>
              <c:f>'1.1'!$F$34:$R$34</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'1.1'!$F$36:$R$36</c:f>
              <c:numCache>
                <c:formatCode>#,##0</c:formatCode>
                <c:ptCount val="13"/>
                <c:pt idx="0">
                  <c:v>7727.1313215297996</c:v>
                </c:pt>
                <c:pt idx="1">
                  <c:v>8265.2081455397256</c:v>
                </c:pt>
                <c:pt idx="2">
                  <c:v>8373.5048410712534</c:v>
                </c:pt>
                <c:pt idx="3">
                  <c:v>8542.52128704594</c:v>
                </c:pt>
                <c:pt idx="4">
                  <c:v>8937.8095703916206</c:v>
                </c:pt>
                <c:pt idx="5">
                  <c:v>8644.4120619789574</c:v>
                </c:pt>
                <c:pt idx="6">
                  <c:v>8769.2132460880293</c:v>
                </c:pt>
                <c:pt idx="7">
                  <c:v>8530.472430121923</c:v>
                </c:pt>
                <c:pt idx="8">
                  <c:v>8433.5797473564671</c:v>
                </c:pt>
                <c:pt idx="9">
                  <c:v>8348</c:v>
                </c:pt>
                <c:pt idx="10">
                  <c:v>8097</c:v>
                </c:pt>
                <c:pt idx="11">
                  <c:v>8184</c:v>
                </c:pt>
                <c:pt idx="12">
                  <c:v>8161</c:v>
                </c:pt>
              </c:numCache>
            </c:numRef>
          </c:val>
        </c:ser>
        <c:dLbls>
          <c:showLegendKey val="0"/>
          <c:showVal val="0"/>
          <c:showCatName val="0"/>
          <c:showSerName val="0"/>
          <c:showPercent val="0"/>
          <c:showBubbleSize val="0"/>
        </c:dLbls>
        <c:gapWidth val="50"/>
        <c:axId val="297380712"/>
        <c:axId val="297382280"/>
      </c:barChart>
      <c:catAx>
        <c:axId val="297380712"/>
        <c:scaling>
          <c:orientation val="minMax"/>
        </c:scaling>
        <c:delete val="0"/>
        <c:axPos val="b"/>
        <c:numFmt formatCode="General" sourceLinked="1"/>
        <c:majorTickMark val="out"/>
        <c:minorTickMark val="none"/>
        <c:tickLblPos val="nextTo"/>
        <c:crossAx val="297382280"/>
        <c:crosses val="autoZero"/>
        <c:auto val="1"/>
        <c:lblAlgn val="ctr"/>
        <c:lblOffset val="100"/>
        <c:noMultiLvlLbl val="0"/>
      </c:catAx>
      <c:valAx>
        <c:axId val="297382280"/>
        <c:scaling>
          <c:orientation val="minMax"/>
          <c:max val="10000"/>
          <c:min val="0"/>
        </c:scaling>
        <c:delete val="0"/>
        <c:axPos val="l"/>
        <c:majorGridlines/>
        <c:title>
          <c:tx>
            <c:rich>
              <a:bodyPr rot="-5400000" vert="horz"/>
              <a:lstStyle/>
              <a:p>
                <a:pPr>
                  <a:defRPr b="0"/>
                </a:pPr>
                <a:r>
                  <a:rPr lang="en-GB" sz="1000" b="0" i="0" baseline="0"/>
                  <a:t>GWh</a:t>
                </a:r>
                <a:endParaRPr lang="en-GB" sz="1000"/>
              </a:p>
            </c:rich>
          </c:tx>
          <c:layout/>
          <c:overlay val="0"/>
        </c:title>
        <c:numFmt formatCode="#,##0" sourceLinked="1"/>
        <c:majorTickMark val="out"/>
        <c:minorTickMark val="none"/>
        <c:tickLblPos val="nextTo"/>
        <c:spPr>
          <a:ln>
            <a:solidFill>
              <a:schemeClr val="bg1">
                <a:lumMod val="65000"/>
              </a:schemeClr>
            </a:solidFill>
          </a:ln>
        </c:spPr>
        <c:crossAx val="297380712"/>
        <c:crosses val="autoZero"/>
        <c:crossBetween val="between"/>
        <c:majorUnit val="2000"/>
      </c:valAx>
      <c:spPr>
        <a:ln>
          <a:noFill/>
        </a:ln>
      </c:spPr>
    </c:plotArea>
    <c:plotVisOnly val="1"/>
    <c:dispBlanksAs val="gap"/>
    <c:showDLblsOverMax val="0"/>
  </c:chart>
  <c:spPr>
    <a:ln>
      <a:noFill/>
    </a:ln>
  </c:spPr>
  <c:printSettings>
    <c:headerFooter/>
    <c:pageMargins b="0.75000000000000389" l="0.25" r="0.25" t="0.75000000000000389"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Number of </a:t>
            </a:r>
            <a:r>
              <a:rPr lang="en-GB" sz="1100" baseline="0">
                <a:solidFill>
                  <a:schemeClr val="tx2"/>
                </a:solidFill>
              </a:rPr>
              <a:t>grants</a:t>
            </a:r>
            <a:r>
              <a:rPr lang="en-GB" sz="1100">
                <a:solidFill>
                  <a:schemeClr val="tx2"/>
                </a:solidFill>
              </a:rPr>
              <a:t> processed</a:t>
            </a:r>
          </a:p>
        </c:rich>
      </c:tx>
      <c:layout/>
      <c:overlay val="0"/>
    </c:title>
    <c:autoTitleDeleted val="0"/>
    <c:plotArea>
      <c:layout/>
      <c:lineChart>
        <c:grouping val="standard"/>
        <c:varyColors val="0"/>
        <c:ser>
          <c:idx val="0"/>
          <c:order val="0"/>
          <c:tx>
            <c:strRef>
              <c:f>'2.4'!$B$30</c:f>
              <c:strCache>
                <c:ptCount val="1"/>
                <c:pt idx="0">
                  <c:v>Insulation measures</c:v>
                </c:pt>
              </c:strCache>
            </c:strRef>
          </c:tx>
          <c:spPr>
            <a:ln>
              <a:solidFill>
                <a:srgbClr val="6BAED6"/>
              </a:solidFill>
            </a:ln>
          </c:spPr>
          <c:marker>
            <c:symbol val="none"/>
          </c:marker>
          <c:dLbls>
            <c:dLbl>
              <c:idx val="0"/>
              <c:layout>
                <c:manualLayout>
                  <c:x val="-6.6682986111111245E-2"/>
                  <c:y val="5.7360555555555554E-2"/>
                </c:manualLayout>
              </c:layout>
              <c:tx>
                <c:rich>
                  <a:bodyPr/>
                  <a:lstStyle/>
                  <a:p>
                    <a:r>
                      <a:rPr lang="en-US" b="1">
                        <a:solidFill>
                          <a:srgbClr val="6BAED6"/>
                        </a:solidFill>
                      </a:rPr>
                      <a:t>Insulation</a:t>
                    </a:r>
                    <a:br>
                      <a:rPr lang="en-US" b="1">
                        <a:solidFill>
                          <a:srgbClr val="6BAED6"/>
                        </a:solidFill>
                      </a:rPr>
                    </a:br>
                    <a:r>
                      <a:rPr lang="en-US" b="1">
                        <a:solidFill>
                          <a:srgbClr val="6BAED6"/>
                        </a:solidFill>
                      </a:rPr>
                      <a:t>measures</a:t>
                    </a:r>
                  </a:p>
                </c:rich>
              </c:tx>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'2.4'!$D$30:$I$30</c:f>
              <c:numCache>
                <c:formatCode>#,##0</c:formatCode>
                <c:ptCount val="6"/>
                <c:pt idx="0">
                  <c:v>6847</c:v>
                </c:pt>
                <c:pt idx="1">
                  <c:v>9063</c:v>
                </c:pt>
                <c:pt idx="2">
                  <c:v>9997</c:v>
                </c:pt>
                <c:pt idx="3">
                  <c:v>9095</c:v>
                </c:pt>
                <c:pt idx="4">
                  <c:v>7904</c:v>
                </c:pt>
                <c:pt idx="5">
                  <c:v>6243</c:v>
                </c:pt>
              </c:numCache>
            </c:numRef>
          </c:val>
          <c:smooth val="0"/>
        </c:ser>
        <c:ser>
          <c:idx val="1"/>
          <c:order val="1"/>
          <c:tx>
            <c:strRef>
              <c:f>'2.4'!$B$31</c:f>
              <c:strCache>
                <c:ptCount val="1"/>
                <c:pt idx="0">
                  <c:v>Heating measures</c:v>
                </c:pt>
              </c:strCache>
            </c:strRef>
          </c:tx>
          <c:spPr>
            <a:ln>
              <a:solidFill>
                <a:srgbClr val="3182BD"/>
              </a:solidFill>
            </a:ln>
          </c:spPr>
          <c:marker>
            <c:symbol val="none"/>
          </c:marker>
          <c:dLbls>
            <c:dLbl>
              <c:idx val="0"/>
              <c:layout>
                <c:manualLayout>
                  <c:x val="-6.6874826388888878E-2"/>
                  <c:y val="-9.8701388888889074E-2"/>
                </c:manualLayout>
              </c:layout>
              <c:tx>
                <c:rich>
                  <a:bodyPr/>
                  <a:lstStyle/>
                  <a:p>
                    <a:r>
                      <a:rPr lang="en-US" b="1">
                        <a:solidFill>
                          <a:srgbClr val="3182BD"/>
                        </a:solidFill>
                      </a:rPr>
                      <a:t>Heating</a:t>
                    </a:r>
                    <a:r>
                      <a:rPr lang="en-US" b="1" baseline="0">
                        <a:solidFill>
                          <a:srgbClr val="3182BD"/>
                        </a:solidFill>
                      </a:rPr>
                      <a:t/>
                    </a:r>
                    <a:br>
                      <a:rPr lang="en-US" b="1" baseline="0">
                        <a:solidFill>
                          <a:srgbClr val="3182BD"/>
                        </a:solidFill>
                      </a:rPr>
                    </a:br>
                    <a:r>
                      <a:rPr lang="en-US" b="1">
                        <a:solidFill>
                          <a:srgbClr val="3182BD"/>
                        </a:solidFill>
                      </a:rPr>
                      <a:t>measures</a:t>
                    </a:r>
                  </a:p>
                </c:rich>
              </c:tx>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rgbClr val="3182BD"/>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'2.4'!$D$31:$I$31</c:f>
              <c:numCache>
                <c:formatCode>#,##0</c:formatCode>
                <c:ptCount val="6"/>
                <c:pt idx="0">
                  <c:v>576</c:v>
                </c:pt>
                <c:pt idx="1">
                  <c:v>1318</c:v>
                </c:pt>
                <c:pt idx="2">
                  <c:v>978</c:v>
                </c:pt>
                <c:pt idx="3">
                  <c:v>907</c:v>
                </c:pt>
                <c:pt idx="4">
                  <c:v>814</c:v>
                </c:pt>
                <c:pt idx="5">
                  <c:v>742</c:v>
                </c:pt>
              </c:numCache>
            </c:numRef>
          </c:val>
          <c:smooth val="0"/>
        </c:ser>
        <c:ser>
          <c:idx val="2"/>
          <c:order val="2"/>
          <c:tx>
            <c:strRef>
              <c:f>'2.4'!$B$32</c:f>
              <c:strCache>
                <c:ptCount val="1"/>
                <c:pt idx="0">
                  <c:v>Total grants processed</c:v>
                </c:pt>
              </c:strCache>
            </c:strRef>
          </c:tx>
          <c:spPr>
            <a:ln>
              <a:solidFill>
                <a:srgbClr val="08519C"/>
              </a:solidFill>
            </a:ln>
          </c:spPr>
          <c:marker>
            <c:symbol val="none"/>
          </c:marker>
          <c:dLbls>
            <c:dLbl>
              <c:idx val="0"/>
              <c:layout>
                <c:manualLayout>
                  <c:x val="-6.0828993055555523E-2"/>
                  <c:y val="-0.22428111111111121"/>
                </c:manualLayout>
              </c:layout>
              <c:tx>
                <c:rich>
                  <a:bodyPr/>
                  <a:lstStyle/>
                  <a:p>
                    <a:r>
                      <a:rPr lang="en-US" b="1">
                        <a:solidFill>
                          <a:srgbClr val="08519C"/>
                        </a:solidFill>
                      </a:rPr>
                      <a:t>Total grants processed</a:t>
                    </a:r>
                  </a:p>
                </c:rich>
              </c:tx>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tx2"/>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'2.4'!$D$32:$I$32</c:f>
              <c:numCache>
                <c:formatCode>#,##0</c:formatCode>
                <c:ptCount val="6"/>
                <c:pt idx="0">
                  <c:v>7423</c:v>
                </c:pt>
                <c:pt idx="1">
                  <c:v>10381</c:v>
                </c:pt>
                <c:pt idx="2">
                  <c:v>10975</c:v>
                </c:pt>
                <c:pt idx="3">
                  <c:v>10002</c:v>
                </c:pt>
                <c:pt idx="4">
                  <c:v>8718</c:v>
                </c:pt>
                <c:pt idx="5">
                  <c:v>6985</c:v>
                </c:pt>
              </c:numCache>
            </c:numRef>
          </c:val>
          <c:smooth val="0"/>
        </c:ser>
        <c:ser>
          <c:idx val="3"/>
          <c:order val="3"/>
          <c:tx>
            <c:strRef>
              <c:f>'2.4'!$B$37</c:f>
              <c:strCache>
                <c:ptCount val="1"/>
                <c:pt idx="0">
                  <c:v>Insulation measures</c:v>
                </c:pt>
              </c:strCache>
            </c:strRef>
          </c:tx>
          <c:spPr>
            <a:ln>
              <a:solidFill>
                <a:srgbClr val="6BAED6"/>
              </a:solidFill>
              <a:prstDash val="dash"/>
            </a:ln>
          </c:spPr>
          <c:marker>
            <c:symbol val="none"/>
          </c:marker>
          <c:dLbls>
            <c:dLbl>
              <c:idx val="6"/>
              <c:layout>
                <c:manualLayout>
                  <c:x val="4.4097222222222308E-2"/>
                  <c:y val="3.175E-2"/>
                </c:manualLayout>
              </c:layout>
              <c:tx>
                <c:rich>
                  <a:bodyPr/>
                  <a:lstStyle/>
                  <a:p>
                    <a:pPr>
                      <a:defRPr b="1">
                        <a:solidFill>
                          <a:srgbClr val="6BAED6"/>
                        </a:solidFill>
                      </a:defRPr>
                    </a:pPr>
                    <a:r>
                      <a:rPr lang="en-US">
                        <a:solidFill>
                          <a:srgbClr val="6BAED6"/>
                        </a:solidFill>
                      </a:rPr>
                      <a:t>Insulation</a:t>
                    </a:r>
                  </a:p>
                  <a:p>
                    <a:pPr>
                      <a:defRPr b="1">
                        <a:solidFill>
                          <a:srgbClr val="6BAED6"/>
                        </a:solidFill>
                      </a:defRPr>
                    </a:pPr>
                    <a:r>
                      <a:rPr lang="en-US">
                        <a:solidFill>
                          <a:srgbClr val="6BAED6"/>
                        </a:solidFill>
                      </a:rPr>
                      <a:t>measures</a:t>
                    </a:r>
                  </a:p>
                </c:rich>
              </c:tx>
              <c:spPr/>
              <c:showLegendKey val="0"/>
              <c:showVal val="0"/>
              <c:showCatName val="0"/>
              <c:showSerName val="1"/>
              <c:showPercent val="0"/>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spPr>
              <a:noFill/>
              <a:ln>
                <a:noFill/>
              </a:ln>
              <a:effectLst/>
            </c:spPr>
            <c:txPr>
              <a:bodyPr/>
              <a:lstStyle/>
              <a:p>
                <a:pPr>
                  <a:defRPr>
                    <a:solidFill>
                      <a:srgbClr val="6BAED6"/>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('2.4'!$D$33:$I$33,'2.4'!$E$37:$F$37)</c:f>
              <c:numCache>
                <c:formatCode>General</c:formatCode>
                <c:ptCount val="8"/>
                <c:pt idx="6" formatCode="#,##0">
                  <c:v>1658</c:v>
                </c:pt>
                <c:pt idx="7" formatCode="#,##0">
                  <c:v>2687</c:v>
                </c:pt>
              </c:numCache>
            </c:numRef>
          </c:val>
          <c:smooth val="0"/>
        </c:ser>
        <c:ser>
          <c:idx val="4"/>
          <c:order val="4"/>
          <c:tx>
            <c:strRef>
              <c:f>'2.4'!$B$38</c:f>
              <c:strCache>
                <c:ptCount val="1"/>
                <c:pt idx="0">
                  <c:v>Heating measures</c:v>
                </c:pt>
              </c:strCache>
            </c:strRef>
          </c:tx>
          <c:spPr>
            <a:ln>
              <a:solidFill>
                <a:srgbClr val="3182BD"/>
              </a:solidFill>
              <a:prstDash val="dash"/>
            </a:ln>
          </c:spPr>
          <c:marker>
            <c:symbol val="none"/>
          </c:marker>
          <c:dLbls>
            <c:dLbl>
              <c:idx val="6"/>
              <c:delete val="1"/>
              <c:extLst>
                <c:ext xmlns:c15="http://schemas.microsoft.com/office/drawing/2012/chart" uri="{CE6537A1-D6FC-4f65-9D91-7224C49458BB}"/>
              </c:extLst>
            </c:dLbl>
            <c:dLbl>
              <c:idx val="7"/>
              <c:layout>
                <c:manualLayout>
                  <c:x val="-2.8663194444444446E-2"/>
                  <c:y val="-3.8805555555555586E-2"/>
                </c:manualLayout>
              </c:layout>
              <c:tx>
                <c:rich>
                  <a:bodyPr/>
                  <a:lstStyle/>
                  <a:p>
                    <a:pPr>
                      <a:defRPr b="1">
                        <a:solidFill>
                          <a:srgbClr val="558ED5"/>
                        </a:solidFill>
                      </a:defRPr>
                    </a:pPr>
                    <a:r>
                      <a:rPr lang="en-US">
                        <a:solidFill>
                          <a:srgbClr val="3182BD"/>
                        </a:solidFill>
                      </a:rPr>
                      <a:t>Heating</a:t>
                    </a:r>
                  </a:p>
                  <a:p>
                    <a:pPr>
                      <a:defRPr b="1">
                        <a:solidFill>
                          <a:srgbClr val="558ED5"/>
                        </a:solidFill>
                      </a:defRPr>
                    </a:pPr>
                    <a:r>
                      <a:rPr lang="en-US">
                        <a:solidFill>
                          <a:srgbClr val="3182BD"/>
                        </a:solidFill>
                      </a:rPr>
                      <a:t>measures</a:t>
                    </a:r>
                  </a:p>
                </c:rich>
              </c:tx>
              <c:spPr/>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('2.4'!$D$33:$I$33,'2.4'!$E$38:$F$38)</c:f>
              <c:numCache>
                <c:formatCode>General</c:formatCode>
                <c:ptCount val="8"/>
                <c:pt idx="6" formatCode="#,##0">
                  <c:v>2058</c:v>
                </c:pt>
                <c:pt idx="7" formatCode="#,##0">
                  <c:v>3649</c:v>
                </c:pt>
              </c:numCache>
            </c:numRef>
          </c:val>
          <c:smooth val="0"/>
        </c:ser>
        <c:ser>
          <c:idx val="5"/>
          <c:order val="5"/>
          <c:tx>
            <c:strRef>
              <c:f>'2.4'!$B$39</c:f>
              <c:strCache>
                <c:ptCount val="1"/>
                <c:pt idx="0">
                  <c:v>Total grants processed</c:v>
                </c:pt>
              </c:strCache>
            </c:strRef>
          </c:tx>
          <c:spPr>
            <a:ln cmpd="sng">
              <a:solidFill>
                <a:srgbClr val="08519C"/>
              </a:solidFill>
              <a:prstDash val="dash"/>
            </a:ln>
          </c:spPr>
          <c:marker>
            <c:symbol val="none"/>
          </c:marker>
          <c:dLbls>
            <c:dLbl>
              <c:idx val="6"/>
              <c:delete val="1"/>
              <c:extLst>
                <c:ext xmlns:c15="http://schemas.microsoft.com/office/drawing/2012/chart" uri="{CE6537A1-D6FC-4f65-9D91-7224C49458BB}"/>
              </c:extLst>
            </c:dLbl>
            <c:dLbl>
              <c:idx val="7"/>
              <c:layout>
                <c:manualLayout>
                  <c:x val="-2.6458506944444439E-2"/>
                  <c:y val="-4.9388888888888913E-2"/>
                </c:manualLayout>
              </c:layout>
              <c:tx>
                <c:rich>
                  <a:bodyPr/>
                  <a:lstStyle/>
                  <a:p>
                    <a:r>
                      <a:rPr lang="en-US">
                        <a:solidFill>
                          <a:srgbClr val="08519C"/>
                        </a:solidFill>
                      </a:rPr>
                      <a:t>Total grants processed</a:t>
                    </a:r>
                  </a:p>
                </c:rich>
              </c:tx>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b="1">
                    <a:solidFill>
                      <a:srgbClr val="17375E"/>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('2.4'!$D$33:$I$33,'2.4'!$E$39:$F$39)</c:f>
              <c:numCache>
                <c:formatCode>General</c:formatCode>
                <c:ptCount val="8"/>
                <c:pt idx="6" formatCode="#,##0">
                  <c:v>3716</c:v>
                </c:pt>
                <c:pt idx="7" formatCode="#,##0">
                  <c:v>6336</c:v>
                </c:pt>
              </c:numCache>
            </c:numRef>
          </c:val>
          <c:smooth val="0"/>
        </c:ser>
        <c:dLbls>
          <c:showLegendKey val="0"/>
          <c:showVal val="0"/>
          <c:showCatName val="0"/>
          <c:showSerName val="0"/>
          <c:showPercent val="0"/>
          <c:showBubbleSize val="0"/>
        </c:dLbls>
        <c:smooth val="0"/>
        <c:axId val="391039904"/>
        <c:axId val="391046176"/>
      </c:lineChart>
      <c:catAx>
        <c:axId val="391039904"/>
        <c:scaling>
          <c:orientation val="minMax"/>
        </c:scaling>
        <c:delete val="0"/>
        <c:axPos val="b"/>
        <c:numFmt formatCode="General" sourceLinked="0"/>
        <c:majorTickMark val="none"/>
        <c:minorTickMark val="none"/>
        <c:tickLblPos val="nextTo"/>
        <c:crossAx val="391046176"/>
        <c:crosses val="autoZero"/>
        <c:auto val="1"/>
        <c:lblAlgn val="ctr"/>
        <c:lblOffset val="100"/>
        <c:noMultiLvlLbl val="0"/>
      </c:catAx>
      <c:valAx>
        <c:axId val="391046176"/>
        <c:scaling>
          <c:orientation val="minMax"/>
        </c:scaling>
        <c:delete val="0"/>
        <c:axPos val="l"/>
        <c:majorGridlines/>
        <c:numFmt formatCode="#,##0" sourceLinked="1"/>
        <c:majorTickMark val="none"/>
        <c:minorTickMark val="none"/>
        <c:tickLblPos val="nextTo"/>
        <c:crossAx val="391039904"/>
        <c:crosses val="autoZero"/>
        <c:crossBetween val="between"/>
      </c:valAx>
      <c:spPr>
        <a:ln>
          <a:solidFill>
            <a:schemeClr val="bg2">
              <a:lumMod val="50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Primary energy source for heating of residential</a:t>
            </a:r>
            <a:r>
              <a:rPr lang="en-GB" sz="1100" baseline="0">
                <a:solidFill>
                  <a:schemeClr val="tx2"/>
                </a:solidFill>
              </a:rPr>
              <a:t> buildings</a:t>
            </a:r>
            <a:endParaRPr lang="en-GB" sz="1100">
              <a:solidFill>
                <a:schemeClr val="tx2"/>
              </a:solidFill>
            </a:endParaRPr>
          </a:p>
        </c:rich>
      </c:tx>
      <c:overlay val="0"/>
    </c:title>
    <c:autoTitleDeleted val="0"/>
    <c:plotArea>
      <c:layout/>
      <c:lineChart>
        <c:grouping val="standard"/>
        <c:varyColors val="0"/>
        <c:ser>
          <c:idx val="1"/>
          <c:order val="0"/>
          <c:tx>
            <c:strRef>
              <c:f>'2.5'!$B$30</c:f>
              <c:strCache>
                <c:ptCount val="1"/>
                <c:pt idx="0">
                  <c:v>Central heating gas</c:v>
                </c:pt>
              </c:strCache>
            </c:strRef>
          </c:tx>
          <c:spPr>
            <a:ln>
              <a:solidFill>
                <a:schemeClr val="tx2">
                  <a:lumMod val="60000"/>
                  <a:lumOff val="40000"/>
                </a:schemeClr>
              </a:solidFill>
            </a:ln>
          </c:spPr>
          <c:marker>
            <c:symbol val="none"/>
          </c:marker>
          <c:dLbls>
            <c:dLbl>
              <c:idx val="3"/>
              <c:layout>
                <c:manualLayout>
                  <c:x val="-0.63742465277777782"/>
                  <c:y val="2.7860555555555427E-2"/>
                </c:manualLayout>
              </c:layout>
              <c:tx>
                <c:rich>
                  <a:bodyPr/>
                  <a:lstStyle/>
                  <a:p>
                    <a:r>
                      <a:rPr lang="en-US" b="1">
                        <a:solidFill>
                          <a:schemeClr val="tx2">
                            <a:lumMod val="60000"/>
                            <a:lumOff val="40000"/>
                          </a:schemeClr>
                        </a:solidFill>
                      </a:rPr>
                      <a:t>Gas central heating</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'2.5'!$F$28:$J$28</c:f>
              <c:numCache>
                <c:formatCode>General</c:formatCode>
                <c:ptCount val="5"/>
                <c:pt idx="0">
                  <c:v>2004</c:v>
                </c:pt>
                <c:pt idx="1">
                  <c:v>2006</c:v>
                </c:pt>
                <c:pt idx="2">
                  <c:v>2009</c:v>
                </c:pt>
                <c:pt idx="3">
                  <c:v>2011</c:v>
                </c:pt>
                <c:pt idx="4">
                  <c:v>2016</c:v>
                </c:pt>
              </c:numCache>
            </c:numRef>
          </c:cat>
          <c:val>
            <c:numRef>
              <c:f>'2.5'!$F$30:$J$30</c:f>
              <c:numCache>
                <c:formatCode>0%</c:formatCode>
                <c:ptCount val="5"/>
                <c:pt idx="0">
                  <c:v>0.08</c:v>
                </c:pt>
                <c:pt idx="1">
                  <c:v>0.11899999999999999</c:v>
                </c:pt>
                <c:pt idx="2">
                  <c:v>0.154</c:v>
                </c:pt>
                <c:pt idx="3">
                  <c:v>0.16700000000000001</c:v>
                </c:pt>
                <c:pt idx="4">
                  <c:v>0.24</c:v>
                </c:pt>
              </c:numCache>
            </c:numRef>
          </c:val>
          <c:smooth val="0"/>
        </c:ser>
        <c:ser>
          <c:idx val="2"/>
          <c:order val="1"/>
          <c:tx>
            <c:strRef>
              <c:f>'2.5'!$B$29</c:f>
              <c:strCache>
                <c:ptCount val="1"/>
                <c:pt idx="0">
                  <c:v>Central heating oil</c:v>
                </c:pt>
              </c:strCache>
            </c:strRef>
          </c:tx>
          <c:spPr>
            <a:ln>
              <a:solidFill>
                <a:schemeClr val="tx2">
                  <a:lumMod val="50000"/>
                </a:schemeClr>
              </a:solidFill>
            </a:ln>
          </c:spPr>
          <c:marker>
            <c:symbol val="none"/>
          </c:marker>
          <c:dLbls>
            <c:dLbl>
              <c:idx val="0"/>
              <c:layout>
                <c:manualLayout>
                  <c:x val="-9.4777604166666626E-2"/>
                  <c:y val="-7.8644166666666696E-2"/>
                </c:manualLayout>
              </c:layout>
              <c:tx>
                <c:rich>
                  <a:bodyPr/>
                  <a:lstStyle/>
                  <a:p>
                    <a:r>
                      <a:rPr lang="en-US" b="1">
                        <a:solidFill>
                          <a:schemeClr val="tx2">
                            <a:lumMod val="50000"/>
                          </a:schemeClr>
                        </a:solidFill>
                      </a:rPr>
                      <a:t>Central heating oil</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tx2">
                        <a:lumMod val="50000"/>
                      </a:schemeClr>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'2.5'!$F$28:$J$28</c:f>
              <c:numCache>
                <c:formatCode>General</c:formatCode>
                <c:ptCount val="5"/>
                <c:pt idx="0">
                  <c:v>2004</c:v>
                </c:pt>
                <c:pt idx="1">
                  <c:v>2006</c:v>
                </c:pt>
                <c:pt idx="2">
                  <c:v>2009</c:v>
                </c:pt>
                <c:pt idx="3">
                  <c:v>2011</c:v>
                </c:pt>
                <c:pt idx="4">
                  <c:v>2016</c:v>
                </c:pt>
              </c:numCache>
            </c:numRef>
          </c:cat>
          <c:val>
            <c:numRef>
              <c:f>'2.5'!$F$29:$J$29</c:f>
              <c:numCache>
                <c:formatCode>0%</c:formatCode>
                <c:ptCount val="5"/>
                <c:pt idx="0">
                  <c:v>0.65300000000000002</c:v>
                </c:pt>
                <c:pt idx="1">
                  <c:v>0.70299999999999996</c:v>
                </c:pt>
                <c:pt idx="2">
                  <c:v>0.68200000000000005</c:v>
                </c:pt>
                <c:pt idx="3">
                  <c:v>0.67800000000000005</c:v>
                </c:pt>
                <c:pt idx="4">
                  <c:v>0.68</c:v>
                </c:pt>
              </c:numCache>
            </c:numRef>
          </c:val>
          <c:smooth val="0"/>
        </c:ser>
        <c:ser>
          <c:idx val="3"/>
          <c:order val="2"/>
          <c:tx>
            <c:strRef>
              <c:f>'2.5'!$B$31</c:f>
              <c:strCache>
                <c:ptCount val="1"/>
                <c:pt idx="0">
                  <c:v>Central heating solid fuel/electric/dual/other</c:v>
                </c:pt>
              </c:strCache>
            </c:strRef>
          </c:tx>
          <c:spPr>
            <a:ln>
              <a:solidFill>
                <a:schemeClr val="tx2">
                  <a:lumMod val="75000"/>
                </a:schemeClr>
              </a:solidFill>
            </a:ln>
          </c:spPr>
          <c:marker>
            <c:symbol val="none"/>
          </c:marker>
          <c:cat>
            <c:numRef>
              <c:f>'2.5'!$F$28:$J$28</c:f>
              <c:numCache>
                <c:formatCode>General</c:formatCode>
                <c:ptCount val="5"/>
                <c:pt idx="0">
                  <c:v>2004</c:v>
                </c:pt>
                <c:pt idx="1">
                  <c:v>2006</c:v>
                </c:pt>
                <c:pt idx="2">
                  <c:v>2009</c:v>
                </c:pt>
                <c:pt idx="3">
                  <c:v>2011</c:v>
                </c:pt>
                <c:pt idx="4">
                  <c:v>2016</c:v>
                </c:pt>
              </c:numCache>
            </c:numRef>
          </c:cat>
          <c:val>
            <c:numRef>
              <c:f>'2.5'!$F$31:$J$31</c:f>
              <c:numCache>
                <c:formatCode>0%</c:formatCode>
                <c:ptCount val="5"/>
                <c:pt idx="0">
                  <c:v>0.24099999999999999</c:v>
                </c:pt>
                <c:pt idx="1">
                  <c:v>0.16</c:v>
                </c:pt>
                <c:pt idx="2">
                  <c:v>0.154</c:v>
                </c:pt>
                <c:pt idx="3">
                  <c:v>0.14099999999999999</c:v>
                </c:pt>
                <c:pt idx="4">
                  <c:v>0.08</c:v>
                </c:pt>
              </c:numCache>
            </c:numRef>
          </c:val>
          <c:smooth val="0"/>
        </c:ser>
        <c:ser>
          <c:idx val="4"/>
          <c:order val="3"/>
          <c:tx>
            <c:strRef>
              <c:f>'2.5'!$B$32</c:f>
              <c:strCache>
                <c:ptCount val="1"/>
                <c:pt idx="0">
                  <c:v>Total non central heating</c:v>
                </c:pt>
              </c:strCache>
            </c:strRef>
          </c:tx>
          <c:spPr>
            <a:ln>
              <a:solidFill>
                <a:schemeClr val="tx2">
                  <a:lumMod val="40000"/>
                  <a:lumOff val="60000"/>
                </a:schemeClr>
              </a:solidFill>
            </a:ln>
          </c:spPr>
          <c:marker>
            <c:symbol val="none"/>
          </c:marker>
          <c:dLbls>
            <c:dLbl>
              <c:idx val="3"/>
              <c:layout>
                <c:manualLayout>
                  <c:x val="-3.9687500000000014E-2"/>
                  <c:y val="-3.5277777777778227E-2"/>
                </c:manualLayout>
              </c:layout>
              <c:tx>
                <c:rich>
                  <a:bodyPr/>
                  <a:lstStyle/>
                  <a:p>
                    <a:r>
                      <a:rPr lang="en-US" b="1">
                        <a:solidFill>
                          <a:schemeClr val="tx2">
                            <a:lumMod val="40000"/>
                            <a:lumOff val="60000"/>
                          </a:schemeClr>
                        </a:solidFill>
                      </a:rPr>
                      <a:t>Non central heating</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'2.5'!$F$28:$J$28</c:f>
              <c:numCache>
                <c:formatCode>General</c:formatCode>
                <c:ptCount val="5"/>
                <c:pt idx="0">
                  <c:v>2004</c:v>
                </c:pt>
                <c:pt idx="1">
                  <c:v>2006</c:v>
                </c:pt>
                <c:pt idx="2">
                  <c:v>2009</c:v>
                </c:pt>
                <c:pt idx="3">
                  <c:v>2011</c:v>
                </c:pt>
                <c:pt idx="4">
                  <c:v>2016</c:v>
                </c:pt>
              </c:numCache>
            </c:numRef>
          </c:cat>
          <c:val>
            <c:numRef>
              <c:f>'2.5'!$F$32:$J$32</c:f>
              <c:numCache>
                <c:formatCode>0%</c:formatCode>
                <c:ptCount val="5"/>
                <c:pt idx="0">
                  <c:v>2.7E-2</c:v>
                </c:pt>
                <c:pt idx="1">
                  <c:v>1.7999999999999999E-2</c:v>
                </c:pt>
                <c:pt idx="2">
                  <c:v>0.01</c:v>
                </c:pt>
                <c:pt idx="3">
                  <c:v>1.4E-2</c:v>
                </c:pt>
                <c:pt idx="4">
                  <c:v>0.01</c:v>
                </c:pt>
              </c:numCache>
            </c:numRef>
          </c:val>
          <c:smooth val="0"/>
        </c:ser>
        <c:dLbls>
          <c:showLegendKey val="0"/>
          <c:showVal val="0"/>
          <c:showCatName val="0"/>
          <c:showSerName val="0"/>
          <c:showPercent val="0"/>
          <c:showBubbleSize val="0"/>
        </c:dLbls>
        <c:smooth val="0"/>
        <c:axId val="391045392"/>
        <c:axId val="391043824"/>
      </c:lineChart>
      <c:catAx>
        <c:axId val="391045392"/>
        <c:scaling>
          <c:orientation val="minMax"/>
        </c:scaling>
        <c:delete val="0"/>
        <c:axPos val="b"/>
        <c:numFmt formatCode="General" sourceLinked="1"/>
        <c:majorTickMark val="out"/>
        <c:minorTickMark val="none"/>
        <c:tickLblPos val="nextTo"/>
        <c:crossAx val="391043824"/>
        <c:crosses val="autoZero"/>
        <c:auto val="1"/>
        <c:lblAlgn val="ctr"/>
        <c:lblOffset val="100"/>
        <c:noMultiLvlLbl val="0"/>
      </c:catAx>
      <c:valAx>
        <c:axId val="391043824"/>
        <c:scaling>
          <c:orientation val="minMax"/>
        </c:scaling>
        <c:delete val="0"/>
        <c:axPos val="l"/>
        <c:majorGridlines/>
        <c:numFmt formatCode="0%" sourceLinked="1"/>
        <c:majorTickMark val="out"/>
        <c:minorTickMark val="none"/>
        <c:tickLblPos val="nextTo"/>
        <c:crossAx val="391045392"/>
        <c:crosses val="autoZero"/>
        <c:crossBetween val="between"/>
        <c:majorUnit val="0.2"/>
      </c:valAx>
      <c:spPr>
        <a:ln>
          <a:solidFill>
            <a:schemeClr val="bg1">
              <a:lumMod val="50000"/>
            </a:schemeClr>
          </a:solidFill>
        </a:ln>
      </c:spPr>
    </c:plotArea>
    <c:plotVisOnly val="1"/>
    <c:dispBlanksAs val="gap"/>
    <c:showDLblsOverMax val="0"/>
  </c:chart>
  <c:spPr>
    <a:ln>
      <a:noFill/>
    </a:ln>
  </c:spPr>
  <c:printSettings>
    <c:headerFooter/>
    <c:pageMargins b="0.75000000000000566" l="0.70000000000000062" r="0.70000000000000062" t="0.75000000000000566"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rPr>
              <a:t>Number of Domestic RHI / RHPP Applications</a:t>
            </a:r>
          </a:p>
          <a:p>
            <a:pPr>
              <a:defRPr/>
            </a:pPr>
            <a:r>
              <a:rPr lang="en-GB" sz="1100" b="1" i="0" baseline="0">
                <a:solidFill>
                  <a:schemeClr val="tx2"/>
                </a:solidFill>
              </a:rPr>
              <a:t>in Receipt of an Upfront Payment</a:t>
            </a:r>
            <a:endParaRPr lang="en-GB" sz="1100">
              <a:solidFill>
                <a:schemeClr val="tx2"/>
              </a:solidFill>
            </a:endParaRPr>
          </a:p>
        </c:rich>
      </c:tx>
      <c:overlay val="0"/>
    </c:title>
    <c:autoTitleDeleted val="0"/>
    <c:plotArea>
      <c:layout/>
      <c:barChart>
        <c:barDir val="col"/>
        <c:grouping val="clustered"/>
        <c:varyColors val="0"/>
        <c:ser>
          <c:idx val="0"/>
          <c:order val="0"/>
          <c:tx>
            <c:strRef>
              <c:f>'2.6'!$B$29</c:f>
              <c:strCache>
                <c:ptCount val="1"/>
                <c:pt idx="0">
                  <c:v>Air source heat pump</c:v>
                </c:pt>
              </c:strCache>
            </c:strRef>
          </c:tx>
          <c:spPr>
            <a:solidFill>
              <a:schemeClr val="tx2">
                <a:lumMod val="75000"/>
              </a:schemeClr>
            </a:solidFill>
          </c:spPr>
          <c:invertIfNegative val="0"/>
          <c:cat>
            <c:strRef>
              <c:f>'2.6'!$E$28:$H$28</c:f>
              <c:strCache>
                <c:ptCount val="4"/>
                <c:pt idx="0">
                  <c:v>2012/13</c:v>
                </c:pt>
                <c:pt idx="1">
                  <c:v>2013/14</c:v>
                </c:pt>
                <c:pt idx="2">
                  <c:v>2014/15</c:v>
                </c:pt>
                <c:pt idx="3">
                  <c:v>2015/16</c:v>
                </c:pt>
              </c:strCache>
            </c:strRef>
          </c:cat>
          <c:val>
            <c:numRef>
              <c:f>'2.6'!$E$29:$H$29</c:f>
              <c:numCache>
                <c:formatCode>General</c:formatCode>
                <c:ptCount val="4"/>
                <c:pt idx="0">
                  <c:v>3</c:v>
                </c:pt>
                <c:pt idx="1">
                  <c:v>7</c:v>
                </c:pt>
                <c:pt idx="2">
                  <c:v>28</c:v>
                </c:pt>
                <c:pt idx="3">
                  <c:v>374</c:v>
                </c:pt>
              </c:numCache>
            </c:numRef>
          </c:val>
        </c:ser>
        <c:ser>
          <c:idx val="1"/>
          <c:order val="1"/>
          <c:tx>
            <c:strRef>
              <c:f>'2.6'!$B$30</c:f>
              <c:strCache>
                <c:ptCount val="1"/>
                <c:pt idx="0">
                  <c:v>Biomass boiler</c:v>
                </c:pt>
              </c:strCache>
            </c:strRef>
          </c:tx>
          <c:spPr>
            <a:solidFill>
              <a:schemeClr val="tx2">
                <a:lumMod val="60000"/>
                <a:lumOff val="40000"/>
              </a:schemeClr>
            </a:solidFill>
          </c:spPr>
          <c:invertIfNegative val="0"/>
          <c:cat>
            <c:strRef>
              <c:f>'2.6'!$E$28:$H$28</c:f>
              <c:strCache>
                <c:ptCount val="4"/>
                <c:pt idx="0">
                  <c:v>2012/13</c:v>
                </c:pt>
                <c:pt idx="1">
                  <c:v>2013/14</c:v>
                </c:pt>
                <c:pt idx="2">
                  <c:v>2014/15</c:v>
                </c:pt>
                <c:pt idx="3">
                  <c:v>2015/16</c:v>
                </c:pt>
              </c:strCache>
            </c:strRef>
          </c:cat>
          <c:val>
            <c:numRef>
              <c:f>'2.6'!$E$30:$H$30</c:f>
              <c:numCache>
                <c:formatCode>General</c:formatCode>
                <c:ptCount val="4"/>
                <c:pt idx="0">
                  <c:v>10</c:v>
                </c:pt>
                <c:pt idx="1">
                  <c:v>15</c:v>
                </c:pt>
                <c:pt idx="2">
                  <c:v>49</c:v>
                </c:pt>
                <c:pt idx="3">
                  <c:v>1124</c:v>
                </c:pt>
              </c:numCache>
            </c:numRef>
          </c:val>
        </c:ser>
        <c:ser>
          <c:idx val="2"/>
          <c:order val="2"/>
          <c:tx>
            <c:strRef>
              <c:f>'2.6'!$B$31</c:f>
              <c:strCache>
                <c:ptCount val="1"/>
                <c:pt idx="0">
                  <c:v>Ground source heat pump</c:v>
                </c:pt>
              </c:strCache>
            </c:strRef>
          </c:tx>
          <c:spPr>
            <a:solidFill>
              <a:schemeClr val="tx2">
                <a:lumMod val="40000"/>
                <a:lumOff val="60000"/>
              </a:schemeClr>
            </a:solidFill>
          </c:spPr>
          <c:invertIfNegative val="0"/>
          <c:cat>
            <c:strRef>
              <c:f>'2.6'!$E$28:$H$28</c:f>
              <c:strCache>
                <c:ptCount val="4"/>
                <c:pt idx="0">
                  <c:v>2012/13</c:v>
                </c:pt>
                <c:pt idx="1">
                  <c:v>2013/14</c:v>
                </c:pt>
                <c:pt idx="2">
                  <c:v>2014/15</c:v>
                </c:pt>
                <c:pt idx="3">
                  <c:v>2015/16</c:v>
                </c:pt>
              </c:strCache>
            </c:strRef>
          </c:cat>
          <c:val>
            <c:numRef>
              <c:f>'2.6'!$E$31:$H$31</c:f>
              <c:numCache>
                <c:formatCode>General</c:formatCode>
                <c:ptCount val="4"/>
                <c:pt idx="0">
                  <c:v>0</c:v>
                </c:pt>
                <c:pt idx="1">
                  <c:v>4</c:v>
                </c:pt>
                <c:pt idx="2">
                  <c:v>24</c:v>
                </c:pt>
                <c:pt idx="3">
                  <c:v>315</c:v>
                </c:pt>
              </c:numCache>
            </c:numRef>
          </c:val>
        </c:ser>
        <c:ser>
          <c:idx val="3"/>
          <c:order val="3"/>
          <c:tx>
            <c:strRef>
              <c:f>'2.6'!$B$32</c:f>
              <c:strCache>
                <c:ptCount val="1"/>
                <c:pt idx="0">
                  <c:v>Solar hot water</c:v>
                </c:pt>
              </c:strCache>
            </c:strRef>
          </c:tx>
          <c:spPr>
            <a:solidFill>
              <a:schemeClr val="tx2">
                <a:lumMod val="20000"/>
                <a:lumOff val="80000"/>
              </a:schemeClr>
            </a:solidFill>
          </c:spPr>
          <c:invertIfNegative val="0"/>
          <c:cat>
            <c:strRef>
              <c:f>'2.6'!$E$28:$H$28</c:f>
              <c:strCache>
                <c:ptCount val="4"/>
                <c:pt idx="0">
                  <c:v>2012/13</c:v>
                </c:pt>
                <c:pt idx="1">
                  <c:v>2013/14</c:v>
                </c:pt>
                <c:pt idx="2">
                  <c:v>2014/15</c:v>
                </c:pt>
                <c:pt idx="3">
                  <c:v>2015/16</c:v>
                </c:pt>
              </c:strCache>
            </c:strRef>
          </c:cat>
          <c:val>
            <c:numRef>
              <c:f>'2.6'!$E$32:$H$32</c:f>
              <c:numCache>
                <c:formatCode>General</c:formatCode>
                <c:ptCount val="4"/>
                <c:pt idx="0">
                  <c:v>7</c:v>
                </c:pt>
                <c:pt idx="1">
                  <c:v>1</c:v>
                </c:pt>
                <c:pt idx="2">
                  <c:v>55</c:v>
                </c:pt>
                <c:pt idx="3">
                  <c:v>638</c:v>
                </c:pt>
              </c:numCache>
            </c:numRef>
          </c:val>
        </c:ser>
        <c:dLbls>
          <c:showLegendKey val="0"/>
          <c:showVal val="0"/>
          <c:showCatName val="0"/>
          <c:showSerName val="0"/>
          <c:showPercent val="0"/>
          <c:showBubbleSize val="0"/>
        </c:dLbls>
        <c:gapWidth val="150"/>
        <c:axId val="391046568"/>
        <c:axId val="391045784"/>
      </c:barChart>
      <c:catAx>
        <c:axId val="391046568"/>
        <c:scaling>
          <c:orientation val="minMax"/>
        </c:scaling>
        <c:delete val="0"/>
        <c:axPos val="b"/>
        <c:numFmt formatCode="General" sourceLinked="0"/>
        <c:majorTickMark val="out"/>
        <c:minorTickMark val="none"/>
        <c:tickLblPos val="nextTo"/>
        <c:crossAx val="391045784"/>
        <c:crosses val="autoZero"/>
        <c:auto val="1"/>
        <c:lblAlgn val="ctr"/>
        <c:lblOffset val="100"/>
        <c:noMultiLvlLbl val="0"/>
      </c:catAx>
      <c:valAx>
        <c:axId val="391045784"/>
        <c:scaling>
          <c:orientation val="minMax"/>
        </c:scaling>
        <c:delete val="0"/>
        <c:axPos val="l"/>
        <c:majorGridlines/>
        <c:numFmt formatCode="General" sourceLinked="1"/>
        <c:majorTickMark val="out"/>
        <c:minorTickMark val="none"/>
        <c:tickLblPos val="nextTo"/>
        <c:crossAx val="391046568"/>
        <c:crosses val="autoZero"/>
        <c:crossBetween val="between"/>
      </c:valAx>
      <c:spPr>
        <a:ln>
          <a:solidFill>
            <a:schemeClr val="bg1">
              <a:lumMod val="50000"/>
            </a:schemeClr>
          </a:solidFill>
        </a:ln>
      </c:spPr>
    </c:plotArea>
    <c:legend>
      <c:legendPos val="b"/>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100" b="1" i="0" baseline="0">
                <a:solidFill>
                  <a:schemeClr val="tx2"/>
                </a:solidFill>
                <a:latin typeface="+mn-lt"/>
              </a:rPr>
              <a:t>Cumulative n</a:t>
            </a:r>
            <a:r>
              <a:rPr lang="en-GB" sz="1100" b="1" i="0" baseline="0">
                <a:solidFill>
                  <a:schemeClr val="tx2"/>
                </a:solidFill>
              </a:rPr>
              <a:t>umber of installations under the non domestic Renewable Heat  Incentive scheme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sz="1100" b="1">
              <a:solidFill>
                <a:schemeClr val="tx2"/>
              </a:solidFill>
              <a:latin typeface="+mn-lt"/>
            </a:endParaRPr>
          </a:p>
        </c:rich>
      </c:tx>
      <c:overlay val="0"/>
    </c:title>
    <c:autoTitleDeleted val="0"/>
    <c:plotArea>
      <c:layout/>
      <c:barChart>
        <c:barDir val="col"/>
        <c:grouping val="clustered"/>
        <c:varyColors val="0"/>
        <c:ser>
          <c:idx val="0"/>
          <c:order val="0"/>
          <c:tx>
            <c:strRef>
              <c:f>'2.6'!$J$29</c:f>
              <c:strCache>
                <c:ptCount val="1"/>
                <c:pt idx="0">
                  <c:v>Biomass boiler</c:v>
                </c:pt>
              </c:strCache>
            </c:strRef>
          </c:tx>
          <c:spPr>
            <a:solidFill>
              <a:schemeClr val="tx2">
                <a:lumMod val="60000"/>
                <a:lumOff val="40000"/>
              </a:schemeClr>
            </a:solidFill>
          </c:spPr>
          <c:invertIfNegative val="0"/>
          <c:cat>
            <c:strRef>
              <c:f>'2.6'!$M$28:$R$28</c:f>
              <c:strCache>
                <c:ptCount val="6"/>
                <c:pt idx="0">
                  <c:v>2012/13</c:v>
                </c:pt>
                <c:pt idx="1">
                  <c:v>2013/14</c:v>
                </c:pt>
                <c:pt idx="2">
                  <c:v>2014/15</c:v>
                </c:pt>
                <c:pt idx="3">
                  <c:v>2015/16</c:v>
                </c:pt>
                <c:pt idx="4">
                  <c:v>2016/17</c:v>
                </c:pt>
                <c:pt idx="5">
                  <c:v>2017/18</c:v>
                </c:pt>
              </c:strCache>
            </c:strRef>
          </c:cat>
          <c:val>
            <c:numRef>
              <c:f>'2.6'!$M$29:$R$29</c:f>
              <c:numCache>
                <c:formatCode>General</c:formatCode>
                <c:ptCount val="6"/>
                <c:pt idx="0">
                  <c:v>9</c:v>
                </c:pt>
                <c:pt idx="1">
                  <c:v>84</c:v>
                </c:pt>
                <c:pt idx="2">
                  <c:v>460</c:v>
                </c:pt>
                <c:pt idx="3">
                  <c:v>2102</c:v>
                </c:pt>
                <c:pt idx="4">
                  <c:v>2102</c:v>
                </c:pt>
                <c:pt idx="5">
                  <c:v>2102</c:v>
                </c:pt>
              </c:numCache>
            </c:numRef>
          </c:val>
        </c:ser>
        <c:ser>
          <c:idx val="1"/>
          <c:order val="1"/>
          <c:tx>
            <c:strRef>
              <c:f>'2.6'!$J$30</c:f>
              <c:strCache>
                <c:ptCount val="1"/>
                <c:pt idx="0">
                  <c:v>Ground source heat pump</c:v>
                </c:pt>
              </c:strCache>
            </c:strRef>
          </c:tx>
          <c:spPr>
            <a:solidFill>
              <a:schemeClr val="tx2">
                <a:lumMod val="40000"/>
                <a:lumOff val="60000"/>
              </a:schemeClr>
            </a:solidFill>
          </c:spPr>
          <c:invertIfNegative val="0"/>
          <c:cat>
            <c:strRef>
              <c:f>'2.6'!$M$28:$R$28</c:f>
              <c:strCache>
                <c:ptCount val="6"/>
                <c:pt idx="0">
                  <c:v>2012/13</c:v>
                </c:pt>
                <c:pt idx="1">
                  <c:v>2013/14</c:v>
                </c:pt>
                <c:pt idx="2">
                  <c:v>2014/15</c:v>
                </c:pt>
                <c:pt idx="3">
                  <c:v>2015/16</c:v>
                </c:pt>
                <c:pt idx="4">
                  <c:v>2016/17</c:v>
                </c:pt>
                <c:pt idx="5">
                  <c:v>2017/18</c:v>
                </c:pt>
              </c:strCache>
            </c:strRef>
          </c:cat>
          <c:val>
            <c:numRef>
              <c:f>'2.6'!$M$30:$Q$30</c:f>
              <c:numCache>
                <c:formatCode>General</c:formatCode>
                <c:ptCount val="5"/>
                <c:pt idx="0">
                  <c:v>0</c:v>
                </c:pt>
                <c:pt idx="1">
                  <c:v>0</c:v>
                </c:pt>
                <c:pt idx="2">
                  <c:v>4</c:v>
                </c:pt>
                <c:pt idx="3">
                  <c:v>19</c:v>
                </c:pt>
                <c:pt idx="4">
                  <c:v>19</c:v>
                </c:pt>
              </c:numCache>
            </c:numRef>
          </c:val>
        </c:ser>
        <c:ser>
          <c:idx val="2"/>
          <c:order val="2"/>
          <c:tx>
            <c:strRef>
              <c:f>'2.6'!$J$31</c:f>
              <c:strCache>
                <c:ptCount val="1"/>
                <c:pt idx="0">
                  <c:v>Solar thermal</c:v>
                </c:pt>
              </c:strCache>
            </c:strRef>
          </c:tx>
          <c:spPr>
            <a:solidFill>
              <a:schemeClr val="tx2">
                <a:lumMod val="20000"/>
                <a:lumOff val="80000"/>
              </a:schemeClr>
            </a:solidFill>
          </c:spPr>
          <c:invertIfNegative val="0"/>
          <c:cat>
            <c:strRef>
              <c:f>'2.6'!$M$28:$R$28</c:f>
              <c:strCache>
                <c:ptCount val="6"/>
                <c:pt idx="0">
                  <c:v>2012/13</c:v>
                </c:pt>
                <c:pt idx="1">
                  <c:v>2013/14</c:v>
                </c:pt>
                <c:pt idx="2">
                  <c:v>2014/15</c:v>
                </c:pt>
                <c:pt idx="3">
                  <c:v>2015/16</c:v>
                </c:pt>
                <c:pt idx="4">
                  <c:v>2016/17</c:v>
                </c:pt>
                <c:pt idx="5">
                  <c:v>2017/18</c:v>
                </c:pt>
              </c:strCache>
            </c:strRef>
          </c:cat>
          <c:val>
            <c:numRef>
              <c:f>'2.6'!$M$31:$Q$31</c:f>
              <c:numCache>
                <c:formatCode>General</c:formatCode>
                <c:ptCount val="5"/>
                <c:pt idx="0">
                  <c:v>0</c:v>
                </c:pt>
                <c:pt idx="1">
                  <c:v>0</c:v>
                </c:pt>
                <c:pt idx="2">
                  <c:v>1</c:v>
                </c:pt>
                <c:pt idx="3">
                  <c:v>6</c:v>
                </c:pt>
                <c:pt idx="4">
                  <c:v>6</c:v>
                </c:pt>
              </c:numCache>
            </c:numRef>
          </c:val>
        </c:ser>
        <c:ser>
          <c:idx val="3"/>
          <c:order val="3"/>
          <c:tx>
            <c:strRef>
              <c:f>'2.6'!$J$32</c:f>
              <c:strCache>
                <c:ptCount val="1"/>
                <c:pt idx="0">
                  <c:v>Water source heat pump</c:v>
                </c:pt>
              </c:strCache>
            </c:strRef>
          </c:tx>
          <c:spPr>
            <a:solidFill>
              <a:srgbClr val="17375E"/>
            </a:solidFill>
          </c:spPr>
          <c:invertIfNegative val="0"/>
          <c:cat>
            <c:strRef>
              <c:f>'2.6'!$M$28:$R$28</c:f>
              <c:strCache>
                <c:ptCount val="6"/>
                <c:pt idx="0">
                  <c:v>2012/13</c:v>
                </c:pt>
                <c:pt idx="1">
                  <c:v>2013/14</c:v>
                </c:pt>
                <c:pt idx="2">
                  <c:v>2014/15</c:v>
                </c:pt>
                <c:pt idx="3">
                  <c:v>2015/16</c:v>
                </c:pt>
                <c:pt idx="4">
                  <c:v>2016/17</c:v>
                </c:pt>
                <c:pt idx="5">
                  <c:v>2017/18</c:v>
                </c:pt>
              </c:strCache>
            </c:strRef>
          </c:cat>
          <c:val>
            <c:numRef>
              <c:f>'2.6'!$M$32:$Q$32</c:f>
              <c:numCache>
                <c:formatCode>General</c:formatCode>
                <c:ptCount val="5"/>
                <c:pt idx="0">
                  <c:v>0</c:v>
                </c:pt>
                <c:pt idx="1">
                  <c:v>0</c:v>
                </c:pt>
                <c:pt idx="2">
                  <c:v>0</c:v>
                </c:pt>
                <c:pt idx="3">
                  <c:v>1</c:v>
                </c:pt>
                <c:pt idx="4">
                  <c:v>1</c:v>
                </c:pt>
              </c:numCache>
            </c:numRef>
          </c:val>
        </c:ser>
        <c:dLbls>
          <c:showLegendKey val="0"/>
          <c:showVal val="0"/>
          <c:showCatName val="0"/>
          <c:showSerName val="0"/>
          <c:showPercent val="0"/>
          <c:showBubbleSize val="0"/>
        </c:dLbls>
        <c:gapWidth val="150"/>
        <c:axId val="391040688"/>
        <c:axId val="391044216"/>
      </c:barChart>
      <c:catAx>
        <c:axId val="391040688"/>
        <c:scaling>
          <c:orientation val="minMax"/>
        </c:scaling>
        <c:delete val="0"/>
        <c:axPos val="b"/>
        <c:numFmt formatCode="General" sourceLinked="0"/>
        <c:majorTickMark val="out"/>
        <c:minorTickMark val="none"/>
        <c:tickLblPos val="nextTo"/>
        <c:crossAx val="391044216"/>
        <c:crosses val="autoZero"/>
        <c:auto val="1"/>
        <c:lblAlgn val="ctr"/>
        <c:lblOffset val="100"/>
        <c:noMultiLvlLbl val="0"/>
      </c:catAx>
      <c:valAx>
        <c:axId val="391044216"/>
        <c:scaling>
          <c:orientation val="minMax"/>
        </c:scaling>
        <c:delete val="0"/>
        <c:axPos val="l"/>
        <c:majorGridlines/>
        <c:numFmt formatCode="General" sourceLinked="1"/>
        <c:majorTickMark val="out"/>
        <c:minorTickMark val="none"/>
        <c:tickLblPos val="nextTo"/>
        <c:crossAx val="391040688"/>
        <c:crosses val="autoZero"/>
        <c:crossBetween val="between"/>
      </c:valAx>
      <c:spPr>
        <a:ln>
          <a:solidFill>
            <a:schemeClr val="bg1">
              <a:lumMod val="50000"/>
            </a:schemeClr>
          </a:solidFill>
        </a:ln>
      </c:spPr>
    </c:plotArea>
    <c:legend>
      <c:legendPos val="b"/>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rPr>
              <a:t>Fuel displaced by domestic renewable heat sources</a:t>
            </a:r>
          </a:p>
        </c:rich>
      </c:tx>
      <c:overlay val="0"/>
    </c:title>
    <c:autoTitleDeleted val="0"/>
    <c:plotArea>
      <c:layout/>
      <c:barChart>
        <c:barDir val="col"/>
        <c:grouping val="clustered"/>
        <c:varyColors val="0"/>
        <c:ser>
          <c:idx val="0"/>
          <c:order val="0"/>
          <c:invertIfNegative val="0"/>
          <c:cat>
            <c:strRef>
              <c:f>'2.6'!$D$53:$I$53</c:f>
              <c:strCache>
                <c:ptCount val="6"/>
                <c:pt idx="0">
                  <c:v>Oil</c:v>
                </c:pt>
                <c:pt idx="1">
                  <c:v>Natural Gas</c:v>
                </c:pt>
                <c:pt idx="2">
                  <c:v>Electricity</c:v>
                </c:pt>
                <c:pt idx="3">
                  <c:v>Coal</c:v>
                </c:pt>
                <c:pt idx="4">
                  <c:v>LPG</c:v>
                </c:pt>
                <c:pt idx="5">
                  <c:v>Renewables</c:v>
                </c:pt>
              </c:strCache>
            </c:strRef>
          </c:cat>
          <c:val>
            <c:numRef>
              <c:f>'2.6'!$D$54:$I$54</c:f>
              <c:numCache>
                <c:formatCode>General</c:formatCode>
                <c:ptCount val="6"/>
                <c:pt idx="0">
                  <c:v>2124</c:v>
                </c:pt>
                <c:pt idx="1">
                  <c:v>45</c:v>
                </c:pt>
                <c:pt idx="2">
                  <c:v>37</c:v>
                </c:pt>
                <c:pt idx="3">
                  <c:v>38</c:v>
                </c:pt>
                <c:pt idx="4">
                  <c:v>21</c:v>
                </c:pt>
                <c:pt idx="5">
                  <c:v>175</c:v>
                </c:pt>
              </c:numCache>
            </c:numRef>
          </c:val>
        </c:ser>
        <c:dLbls>
          <c:showLegendKey val="0"/>
          <c:showVal val="0"/>
          <c:showCatName val="0"/>
          <c:showSerName val="0"/>
          <c:showPercent val="0"/>
          <c:showBubbleSize val="0"/>
        </c:dLbls>
        <c:gapWidth val="150"/>
        <c:axId val="391041864"/>
        <c:axId val="391042648"/>
      </c:barChart>
      <c:catAx>
        <c:axId val="391041864"/>
        <c:scaling>
          <c:orientation val="minMax"/>
        </c:scaling>
        <c:delete val="0"/>
        <c:axPos val="b"/>
        <c:numFmt formatCode="General" sourceLinked="0"/>
        <c:majorTickMark val="out"/>
        <c:minorTickMark val="none"/>
        <c:tickLblPos val="nextTo"/>
        <c:crossAx val="391042648"/>
        <c:crosses val="autoZero"/>
        <c:auto val="1"/>
        <c:lblAlgn val="ctr"/>
        <c:lblOffset val="100"/>
        <c:noMultiLvlLbl val="0"/>
      </c:catAx>
      <c:valAx>
        <c:axId val="391042648"/>
        <c:scaling>
          <c:orientation val="minMax"/>
        </c:scaling>
        <c:delete val="0"/>
        <c:axPos val="l"/>
        <c:majorGridlines/>
        <c:numFmt formatCode="General" sourceLinked="1"/>
        <c:majorTickMark val="out"/>
        <c:minorTickMark val="none"/>
        <c:tickLblPos val="nextTo"/>
        <c:crossAx val="391041864"/>
        <c:crosses val="autoZero"/>
        <c:crossBetween val="between"/>
        <c:majorUnit val="500"/>
      </c:valAx>
      <c:spPr>
        <a:ln>
          <a:solidFill>
            <a:schemeClr val="bg1">
              <a:lumMod val="50000"/>
            </a:schemeClr>
          </a:solidFill>
        </a:ln>
      </c:spPr>
    </c:plotArea>
    <c:plotVisOnly val="1"/>
    <c:dispBlanksAs val="gap"/>
    <c:showDLblsOverMax val="0"/>
  </c:chart>
  <c:spPr>
    <a:ln>
      <a:noFill/>
    </a:ln>
  </c:spPr>
  <c:printSettings>
    <c:headerFooter/>
    <c:pageMargins b="0.75000000000000422" l="0.70000000000000062" r="0.70000000000000062" t="0.750000000000004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'2.6'!$J$29</c:f>
              <c:strCache>
                <c:ptCount val="1"/>
                <c:pt idx="0">
                  <c:v>Biomass boiler</c:v>
                </c:pt>
              </c:strCache>
            </c:strRef>
          </c:tx>
          <c:spPr>
            <a:gradFill>
              <a:gsLst>
                <a:gs pos="0">
                  <a:srgbClr val="558ED5">
                    <a:alpha val="98000"/>
                  </a:srgbClr>
                </a:gs>
                <a:gs pos="39999">
                  <a:srgbClr val="4F81BD"/>
                </a:gs>
                <a:gs pos="70000">
                  <a:srgbClr val="558ED5"/>
                </a:gs>
                <a:gs pos="100000">
                  <a:srgbClr val="FFFFFF"/>
                </a:gs>
              </a:gsLst>
              <a:lin ang="16200000" scaled="1"/>
            </a:gradFill>
          </c:spPr>
          <c:invertIfNegative val="0"/>
          <c:cat>
            <c:strRef>
              <c:f>'2.6'!$Z$25:$AC$25</c:f>
              <c:strCache>
                <c:ptCount val="4"/>
                <c:pt idx="0">
                  <c:v>2014/15</c:v>
                </c:pt>
                <c:pt idx="1">
                  <c:v>2015/16</c:v>
                </c:pt>
                <c:pt idx="2">
                  <c:v>2016/17</c:v>
                </c:pt>
                <c:pt idx="3">
                  <c:v>2017/18</c:v>
                </c:pt>
              </c:strCache>
            </c:strRef>
          </c:cat>
          <c:val>
            <c:numRef>
              <c:f>'2.6'!$Z$26:$AC$26</c:f>
              <c:numCache>
                <c:formatCode>General</c:formatCode>
                <c:ptCount val="4"/>
                <c:pt idx="0">
                  <c:v>30</c:v>
                </c:pt>
                <c:pt idx="1">
                  <c:v>30</c:v>
                </c:pt>
                <c:pt idx="2">
                  <c:v>30</c:v>
                </c:pt>
                <c:pt idx="3">
                  <c:v>30</c:v>
                </c:pt>
              </c:numCache>
            </c:numRef>
          </c:val>
        </c:ser>
        <c:ser>
          <c:idx val="1"/>
          <c:order val="1"/>
          <c:tx>
            <c:strRef>
              <c:f>'2.6'!$J$30</c:f>
              <c:strCache>
                <c:ptCount val="1"/>
                <c:pt idx="0">
                  <c:v>Ground source heat pump</c:v>
                </c:pt>
              </c:strCache>
            </c:strRef>
          </c:tx>
          <c:spPr>
            <a:solidFill>
              <a:schemeClr val="tx2">
                <a:lumMod val="40000"/>
                <a:lumOff val="60000"/>
              </a:schemeClr>
            </a:solidFill>
          </c:spPr>
          <c:invertIfNegative val="0"/>
          <c:cat>
            <c:strRef>
              <c:f>'2.6'!$Z$25:$AC$25</c:f>
              <c:strCache>
                <c:ptCount val="4"/>
                <c:pt idx="0">
                  <c:v>2014/15</c:v>
                </c:pt>
                <c:pt idx="1">
                  <c:v>2015/16</c:v>
                </c:pt>
                <c:pt idx="2">
                  <c:v>2016/17</c:v>
                </c:pt>
                <c:pt idx="3">
                  <c:v>2017/18</c:v>
                </c:pt>
              </c:strCache>
            </c:strRef>
          </c:cat>
          <c:val>
            <c:numRef>
              <c:f>'2.6'!$Z$27:$AC$27</c:f>
              <c:numCache>
                <c:formatCode>General</c:formatCode>
                <c:ptCount val="4"/>
                <c:pt idx="0">
                  <c:v>4</c:v>
                </c:pt>
                <c:pt idx="1">
                  <c:v>19</c:v>
                </c:pt>
                <c:pt idx="2">
                  <c:v>19</c:v>
                </c:pt>
                <c:pt idx="3">
                  <c:v>19</c:v>
                </c:pt>
              </c:numCache>
            </c:numRef>
          </c:val>
        </c:ser>
        <c:ser>
          <c:idx val="2"/>
          <c:order val="2"/>
          <c:tx>
            <c:strRef>
              <c:f>'2.6'!$J$31</c:f>
              <c:strCache>
                <c:ptCount val="1"/>
                <c:pt idx="0">
                  <c:v>Solar thermal</c:v>
                </c:pt>
              </c:strCache>
            </c:strRef>
          </c:tx>
          <c:spPr>
            <a:solidFill>
              <a:schemeClr val="tx2">
                <a:lumMod val="20000"/>
                <a:lumOff val="80000"/>
              </a:schemeClr>
            </a:solidFill>
          </c:spPr>
          <c:invertIfNegative val="0"/>
          <c:cat>
            <c:strRef>
              <c:f>'2.6'!$Z$25:$AC$25</c:f>
              <c:strCache>
                <c:ptCount val="4"/>
                <c:pt idx="0">
                  <c:v>2014/15</c:v>
                </c:pt>
                <c:pt idx="1">
                  <c:v>2015/16</c:v>
                </c:pt>
                <c:pt idx="2">
                  <c:v>2016/17</c:v>
                </c:pt>
                <c:pt idx="3">
                  <c:v>2017/18</c:v>
                </c:pt>
              </c:strCache>
            </c:strRef>
          </c:cat>
          <c:val>
            <c:numRef>
              <c:f>'2.6'!$Z$28:$AC$28</c:f>
              <c:numCache>
                <c:formatCode>General</c:formatCode>
                <c:ptCount val="4"/>
                <c:pt idx="0">
                  <c:v>1</c:v>
                </c:pt>
                <c:pt idx="1">
                  <c:v>6</c:v>
                </c:pt>
                <c:pt idx="2">
                  <c:v>6</c:v>
                </c:pt>
                <c:pt idx="3">
                  <c:v>6</c:v>
                </c:pt>
              </c:numCache>
            </c:numRef>
          </c:val>
        </c:ser>
        <c:ser>
          <c:idx val="3"/>
          <c:order val="3"/>
          <c:tx>
            <c:strRef>
              <c:f>'2.6'!$J$32</c:f>
              <c:strCache>
                <c:ptCount val="1"/>
                <c:pt idx="0">
                  <c:v>Water source heat pump</c:v>
                </c:pt>
              </c:strCache>
            </c:strRef>
          </c:tx>
          <c:spPr>
            <a:solidFill>
              <a:srgbClr val="17375E"/>
            </a:solidFill>
          </c:spPr>
          <c:invertIfNegative val="0"/>
          <c:cat>
            <c:strRef>
              <c:f>'2.6'!$Z$25:$AC$25</c:f>
              <c:strCache>
                <c:ptCount val="4"/>
                <c:pt idx="0">
                  <c:v>2014/15</c:v>
                </c:pt>
                <c:pt idx="1">
                  <c:v>2015/16</c:v>
                </c:pt>
                <c:pt idx="2">
                  <c:v>2016/17</c:v>
                </c:pt>
                <c:pt idx="3">
                  <c:v>2017/18</c:v>
                </c:pt>
              </c:strCache>
            </c:strRef>
          </c:cat>
          <c:val>
            <c:numRef>
              <c:f>'2.6'!$Z$29:$AC$29</c:f>
              <c:numCache>
                <c:formatCode>General</c:formatCode>
                <c:ptCount val="4"/>
                <c:pt idx="0">
                  <c:v>0</c:v>
                </c:pt>
                <c:pt idx="1">
                  <c:v>1</c:v>
                </c:pt>
                <c:pt idx="2">
                  <c:v>1</c:v>
                </c:pt>
                <c:pt idx="3">
                  <c:v>1</c:v>
                </c:pt>
              </c:numCache>
            </c:numRef>
          </c:val>
        </c:ser>
        <c:dLbls>
          <c:showLegendKey val="0"/>
          <c:showVal val="0"/>
          <c:showCatName val="0"/>
          <c:showSerName val="0"/>
          <c:showPercent val="0"/>
          <c:showBubbleSize val="0"/>
        </c:dLbls>
        <c:gapWidth val="50"/>
        <c:axId val="390572272"/>
        <c:axId val="390573840"/>
      </c:barChart>
      <c:catAx>
        <c:axId val="390572272"/>
        <c:scaling>
          <c:orientation val="minMax"/>
        </c:scaling>
        <c:delete val="0"/>
        <c:axPos val="b"/>
        <c:numFmt formatCode="General" sourceLinked="0"/>
        <c:majorTickMark val="out"/>
        <c:minorTickMark val="none"/>
        <c:tickLblPos val="nextTo"/>
        <c:crossAx val="390573840"/>
        <c:crosses val="autoZero"/>
        <c:auto val="1"/>
        <c:lblAlgn val="ctr"/>
        <c:lblOffset val="100"/>
        <c:noMultiLvlLbl val="0"/>
      </c:catAx>
      <c:valAx>
        <c:axId val="390573840"/>
        <c:scaling>
          <c:orientation val="minMax"/>
          <c:max val="30"/>
        </c:scaling>
        <c:delete val="0"/>
        <c:axPos val="l"/>
        <c:numFmt formatCode="General" sourceLinked="1"/>
        <c:majorTickMark val="out"/>
        <c:minorTickMark val="none"/>
        <c:tickLblPos val="nextTo"/>
        <c:crossAx val="390572272"/>
        <c:crosses val="autoZero"/>
        <c:crossBetween val="between"/>
        <c:majorUnit val="10"/>
      </c:valAx>
      <c:spPr>
        <a:solidFill>
          <a:schemeClr val="bg1">
            <a:alpha val="40000"/>
          </a:schemeClr>
        </a:solidFill>
        <a:ln>
          <a:noFill/>
        </a:ln>
      </c:spPr>
    </c:plotArea>
    <c:legend>
      <c:legendPos val="b"/>
      <c:overlay val="0"/>
      <c:txPr>
        <a:bodyPr/>
        <a:lstStyle/>
        <a:p>
          <a:pPr>
            <a:defRPr sz="900"/>
          </a:pPr>
          <a:endParaRPr lang="en-US"/>
        </a:p>
      </c:txPr>
    </c:legend>
    <c:plotVisOnly val="1"/>
    <c:dispBlanksAs val="gap"/>
    <c:showDLblsOverMax val="0"/>
  </c:chart>
  <c:spPr>
    <a:solidFill>
      <a:schemeClr val="bg1">
        <a:alpha val="0"/>
      </a:schemeClr>
    </a:solidFill>
    <a:ln>
      <a:noFill/>
    </a:ln>
  </c:spPr>
  <c:printSettings>
    <c:headerFooter/>
    <c:pageMargins b="0.75000000000000422" l="0.70000000000000062" r="0.70000000000000062" t="0.750000000000004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rPr>
              <a:t>Participants in Carbon Reduction Commitment Energy Efficiency Scheme</a:t>
            </a:r>
          </a:p>
        </c:rich>
      </c:tx>
      <c:overlay val="0"/>
    </c:title>
    <c:autoTitleDeleted val="0"/>
    <c:plotArea>
      <c:layout/>
      <c:barChart>
        <c:barDir val="col"/>
        <c:grouping val="clustered"/>
        <c:varyColors val="0"/>
        <c:ser>
          <c:idx val="0"/>
          <c:order val="0"/>
          <c:invertIfNegative val="0"/>
          <c:cat>
            <c:strRef>
              <c:f>'3.1'!$D$28:$J$28</c:f>
              <c:strCache>
                <c:ptCount val="7"/>
                <c:pt idx="0">
                  <c:v>2010/11</c:v>
                </c:pt>
                <c:pt idx="1">
                  <c:v>2011/12</c:v>
                </c:pt>
                <c:pt idx="2">
                  <c:v>2012/13</c:v>
                </c:pt>
                <c:pt idx="3">
                  <c:v>2013/14</c:v>
                </c:pt>
                <c:pt idx="4">
                  <c:v>2014/15</c:v>
                </c:pt>
                <c:pt idx="5">
                  <c:v>2015/16</c:v>
                </c:pt>
                <c:pt idx="6">
                  <c:v>2016/17</c:v>
                </c:pt>
              </c:strCache>
            </c:strRef>
          </c:cat>
          <c:val>
            <c:numRef>
              <c:f>'3.1'!$D$29:$J$29</c:f>
              <c:numCache>
                <c:formatCode>General</c:formatCode>
                <c:ptCount val="7"/>
                <c:pt idx="0">
                  <c:v>48</c:v>
                </c:pt>
                <c:pt idx="1">
                  <c:v>48</c:v>
                </c:pt>
                <c:pt idx="2">
                  <c:v>49</c:v>
                </c:pt>
                <c:pt idx="3">
                  <c:v>51</c:v>
                </c:pt>
                <c:pt idx="4">
                  <c:v>47</c:v>
                </c:pt>
                <c:pt idx="5">
                  <c:v>43</c:v>
                </c:pt>
                <c:pt idx="6" formatCode="0">
                  <c:v>40</c:v>
                </c:pt>
              </c:numCache>
            </c:numRef>
          </c:val>
        </c:ser>
        <c:dLbls>
          <c:showLegendKey val="0"/>
          <c:showVal val="0"/>
          <c:showCatName val="0"/>
          <c:showSerName val="0"/>
          <c:showPercent val="0"/>
          <c:showBubbleSize val="0"/>
        </c:dLbls>
        <c:gapWidth val="150"/>
        <c:axId val="390574624"/>
        <c:axId val="392063064"/>
      </c:barChart>
      <c:catAx>
        <c:axId val="390574624"/>
        <c:scaling>
          <c:orientation val="minMax"/>
        </c:scaling>
        <c:delete val="0"/>
        <c:axPos val="b"/>
        <c:numFmt formatCode="General" sourceLinked="0"/>
        <c:majorTickMark val="out"/>
        <c:minorTickMark val="none"/>
        <c:tickLblPos val="nextTo"/>
        <c:crossAx val="392063064"/>
        <c:crosses val="autoZero"/>
        <c:auto val="1"/>
        <c:lblAlgn val="ctr"/>
        <c:lblOffset val="100"/>
        <c:noMultiLvlLbl val="0"/>
      </c:catAx>
      <c:valAx>
        <c:axId val="392063064"/>
        <c:scaling>
          <c:orientation val="minMax"/>
          <c:max val="60"/>
          <c:min val="0"/>
        </c:scaling>
        <c:delete val="0"/>
        <c:axPos val="l"/>
        <c:majorGridlines/>
        <c:title>
          <c:tx>
            <c:rich>
              <a:bodyPr rot="-5400000" vert="horz"/>
              <a:lstStyle/>
              <a:p>
                <a:pPr>
                  <a:defRPr/>
                </a:pPr>
                <a:r>
                  <a:rPr lang="en-GB"/>
                  <a:t>Number of participants</a:t>
                </a:r>
              </a:p>
            </c:rich>
          </c:tx>
          <c:overlay val="0"/>
        </c:title>
        <c:numFmt formatCode="General" sourceLinked="1"/>
        <c:majorTickMark val="out"/>
        <c:minorTickMark val="none"/>
        <c:tickLblPos val="nextTo"/>
        <c:crossAx val="390574624"/>
        <c:crosses val="autoZero"/>
        <c:crossBetween val="between"/>
      </c:valAx>
      <c:spPr>
        <a:ln>
          <a:solidFill>
            <a:schemeClr val="bg1">
              <a:lumMod val="50000"/>
            </a:schemeClr>
          </a:solidFill>
        </a:ln>
      </c:spPr>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CO</a:t>
            </a:r>
            <a:r>
              <a:rPr lang="en-GB" sz="1100" baseline="-25000">
                <a:solidFill>
                  <a:schemeClr val="tx2"/>
                </a:solidFill>
              </a:rPr>
              <a:t>2</a:t>
            </a:r>
            <a:r>
              <a:rPr lang="en-GB" sz="1100" baseline="30000">
                <a:solidFill>
                  <a:schemeClr val="tx2"/>
                </a:solidFill>
              </a:rPr>
              <a:t> </a:t>
            </a:r>
            <a:r>
              <a:rPr lang="en-GB" sz="1100">
                <a:solidFill>
                  <a:schemeClr val="tx2"/>
                </a:solidFill>
              </a:rPr>
              <a:t>emissions from participants of </a:t>
            </a:r>
            <a:r>
              <a:rPr lang="en-GB" sz="1100" baseline="0">
                <a:solidFill>
                  <a:schemeClr val="tx2"/>
                </a:solidFill>
              </a:rPr>
              <a:t>the Carbon Reduction Commitment energy efficiency scheme</a:t>
            </a:r>
          </a:p>
        </c:rich>
      </c:tx>
      <c:layout>
        <c:manualLayout>
          <c:xMode val="edge"/>
          <c:yMode val="edge"/>
          <c:x val="0.13467743055555553"/>
          <c:y val="3.1746111111111155E-2"/>
        </c:manualLayout>
      </c:layout>
      <c:overlay val="0"/>
    </c:title>
    <c:autoTitleDeleted val="0"/>
    <c:plotArea>
      <c:layout/>
      <c:lineChart>
        <c:grouping val="standard"/>
        <c:varyColors val="0"/>
        <c:ser>
          <c:idx val="0"/>
          <c:order val="0"/>
          <c:tx>
            <c:strRef>
              <c:f>'3.2'!$B$28</c:f>
              <c:strCache>
                <c:ptCount val="1"/>
                <c:pt idx="0">
                  <c:v>CO2 emissions from participants</c:v>
                </c:pt>
              </c:strCache>
            </c:strRef>
          </c:tx>
          <c:marker>
            <c:symbol val="diamond"/>
            <c:size val="6"/>
          </c:marker>
          <c:dPt>
            <c:idx val="2"/>
            <c:bubble3D val="0"/>
            <c:spPr>
              <a:ln>
                <a:noFill/>
              </a:ln>
            </c:spPr>
          </c:dPt>
          <c:dPt>
            <c:idx val="4"/>
            <c:bubble3D val="0"/>
            <c:spPr>
              <a:ln>
                <a:noFill/>
              </a:ln>
            </c:spPr>
          </c:dPt>
          <c:cat>
            <c:strRef>
              <c:f>'3.2'!$F$27:$L$27</c:f>
              <c:strCache>
                <c:ptCount val="7"/>
                <c:pt idx="0">
                  <c:v>2010/11</c:v>
                </c:pt>
                <c:pt idx="1">
                  <c:v>2011/12</c:v>
                </c:pt>
                <c:pt idx="2">
                  <c:v>2012/13</c:v>
                </c:pt>
                <c:pt idx="3">
                  <c:v>2013/14</c:v>
                </c:pt>
                <c:pt idx="4">
                  <c:v>2014/15</c:v>
                </c:pt>
                <c:pt idx="5">
                  <c:v>2015/16</c:v>
                </c:pt>
                <c:pt idx="6">
                  <c:v>2016/17</c:v>
                </c:pt>
              </c:strCache>
            </c:strRef>
          </c:cat>
          <c:val>
            <c:numRef>
              <c:f>'3.2'!$F$28:$L$28</c:f>
              <c:numCache>
                <c:formatCode>#,##0</c:formatCode>
                <c:ptCount val="7"/>
                <c:pt idx="0">
                  <c:v>839790</c:v>
                </c:pt>
                <c:pt idx="1">
                  <c:v>794498</c:v>
                </c:pt>
                <c:pt idx="2">
                  <c:v>727244</c:v>
                </c:pt>
                <c:pt idx="3">
                  <c:v>730165</c:v>
                </c:pt>
                <c:pt idx="4">
                  <c:v>698345</c:v>
                </c:pt>
                <c:pt idx="5">
                  <c:v>594937</c:v>
                </c:pt>
                <c:pt idx="6">
                  <c:v>538297</c:v>
                </c:pt>
              </c:numCache>
            </c:numRef>
          </c:val>
          <c:smooth val="0"/>
        </c:ser>
        <c:dLbls>
          <c:showLegendKey val="0"/>
          <c:showVal val="0"/>
          <c:showCatName val="0"/>
          <c:showSerName val="0"/>
          <c:showPercent val="0"/>
          <c:showBubbleSize val="0"/>
        </c:dLbls>
        <c:marker val="1"/>
        <c:smooth val="0"/>
        <c:axId val="392063848"/>
        <c:axId val="392064240"/>
      </c:lineChart>
      <c:catAx>
        <c:axId val="392063848"/>
        <c:scaling>
          <c:orientation val="minMax"/>
        </c:scaling>
        <c:delete val="0"/>
        <c:axPos val="b"/>
        <c:numFmt formatCode="General" sourceLinked="1"/>
        <c:majorTickMark val="out"/>
        <c:minorTickMark val="none"/>
        <c:tickLblPos val="nextTo"/>
        <c:crossAx val="392064240"/>
        <c:crosses val="autoZero"/>
        <c:auto val="1"/>
        <c:lblAlgn val="ctr"/>
        <c:lblOffset val="100"/>
        <c:noMultiLvlLbl val="0"/>
      </c:catAx>
      <c:valAx>
        <c:axId val="392064240"/>
        <c:scaling>
          <c:orientation val="minMax"/>
          <c:min val="0"/>
        </c:scaling>
        <c:delete val="0"/>
        <c:axPos val="l"/>
        <c:majorGridlines/>
        <c:numFmt formatCode="#,##0" sourceLinked="1"/>
        <c:majorTickMark val="out"/>
        <c:minorTickMark val="none"/>
        <c:tickLblPos val="nextTo"/>
        <c:crossAx val="392063848"/>
        <c:crosses val="autoZero"/>
        <c:crossBetween val="between"/>
        <c:majorUnit val="200000"/>
        <c:dispUnits>
          <c:builtInUnit val="thousands"/>
          <c:dispUnitsLbl>
            <c:tx>
              <c:rich>
                <a:bodyPr/>
                <a:lstStyle/>
                <a:p>
                  <a:pPr>
                    <a:defRPr/>
                  </a:pPr>
                  <a:r>
                    <a:rPr lang="en-GB" b="0"/>
                    <a:t>Thousands of tonnes</a:t>
                  </a:r>
                </a:p>
              </c:rich>
            </c:tx>
          </c:dispUnitsLbl>
        </c:dispUnits>
      </c:valAx>
      <c:spPr>
        <a:noFill/>
        <a:ln w="25400">
          <a:noFill/>
        </a:ln>
      </c:spPr>
    </c:plotArea>
    <c:plotVisOnly val="1"/>
    <c:dispBlanksAs val="gap"/>
    <c:showDLblsOverMax val="0"/>
  </c:chart>
  <c:spPr>
    <a:ln>
      <a:noFill/>
    </a:ln>
  </c:spPr>
  <c:printSettings>
    <c:headerFooter/>
    <c:pageMargins b="0.75000000000001288" l="0.70000000000000062" r="0.70000000000000062" t="0.7500000000000128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Road transport emissions per vehicle kilometre travelled</a:t>
            </a:r>
          </a:p>
        </c:rich>
      </c:tx>
      <c:layout/>
      <c:overlay val="0"/>
    </c:title>
    <c:autoTitleDeleted val="0"/>
    <c:plotArea>
      <c:layout/>
      <c:lineChart>
        <c:grouping val="standard"/>
        <c:varyColors val="0"/>
        <c:ser>
          <c:idx val="0"/>
          <c:order val="0"/>
          <c:cat>
            <c:numRef>
              <c:f>'4.1'!$H$29:$P$29</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'4.1'!$H$32:$P$32</c:f>
              <c:numCache>
                <c:formatCode>#,##0</c:formatCode>
                <c:ptCount val="9"/>
                <c:pt idx="0">
                  <c:v>243.49013496683114</c:v>
                </c:pt>
                <c:pt idx="1">
                  <c:v>245.63361082163823</c:v>
                </c:pt>
                <c:pt idx="2">
                  <c:v>238.76414992526634</c:v>
                </c:pt>
                <c:pt idx="3">
                  <c:v>234.62304894714524</c:v>
                </c:pt>
                <c:pt idx="4">
                  <c:v>234.50691420607896</c:v>
                </c:pt>
                <c:pt idx="5">
                  <c:v>232.24175900452866</c:v>
                </c:pt>
                <c:pt idx="6">
                  <c:v>227.19212724151853</c:v>
                </c:pt>
                <c:pt idx="7">
                  <c:v>235.79946719317448</c:v>
                </c:pt>
                <c:pt idx="8">
                  <c:v>245.7731777785319</c:v>
                </c:pt>
              </c:numCache>
            </c:numRef>
          </c:val>
          <c:smooth val="0"/>
        </c:ser>
        <c:dLbls>
          <c:showLegendKey val="0"/>
          <c:showVal val="0"/>
          <c:showCatName val="0"/>
          <c:showSerName val="0"/>
          <c:showPercent val="0"/>
          <c:showBubbleSize val="0"/>
        </c:dLbls>
        <c:marker val="1"/>
        <c:smooth val="0"/>
        <c:axId val="392062672"/>
        <c:axId val="392063456"/>
      </c:lineChart>
      <c:catAx>
        <c:axId val="392062672"/>
        <c:scaling>
          <c:orientation val="minMax"/>
        </c:scaling>
        <c:delete val="0"/>
        <c:axPos val="b"/>
        <c:numFmt formatCode="General" sourceLinked="1"/>
        <c:majorTickMark val="out"/>
        <c:minorTickMark val="none"/>
        <c:tickLblPos val="nextTo"/>
        <c:crossAx val="392063456"/>
        <c:crosses val="autoZero"/>
        <c:auto val="1"/>
        <c:lblAlgn val="ctr"/>
        <c:lblOffset val="100"/>
        <c:noMultiLvlLbl val="0"/>
      </c:catAx>
      <c:valAx>
        <c:axId val="392063456"/>
        <c:scaling>
          <c:orientation val="minMax"/>
          <c:min val="0"/>
        </c:scaling>
        <c:delete val="0"/>
        <c:axPos val="l"/>
        <c:majorGridlines/>
        <c:title>
          <c:tx>
            <c:rich>
              <a:bodyPr rot="-5400000" vert="horz"/>
              <a:lstStyle/>
              <a:p>
                <a:pPr>
                  <a:defRPr/>
                </a:pPr>
                <a:r>
                  <a:rPr lang="en-GB"/>
                  <a:t>emissions (gCO</a:t>
                </a:r>
                <a:r>
                  <a:rPr lang="en-GB" baseline="-25000"/>
                  <a:t>2</a:t>
                </a:r>
                <a:r>
                  <a:rPr lang="en-GB"/>
                  <a:t>e per VKT)</a:t>
                </a:r>
              </a:p>
            </c:rich>
          </c:tx>
          <c:layout/>
          <c:overlay val="0"/>
        </c:title>
        <c:numFmt formatCode="#,##0" sourceLinked="1"/>
        <c:majorTickMark val="out"/>
        <c:minorTickMark val="none"/>
        <c:tickLblPos val="nextTo"/>
        <c:crossAx val="392062672"/>
        <c:crosses val="autoZero"/>
        <c:crossBetween val="between"/>
        <c:majorUnit val="50"/>
      </c:valAx>
    </c:plotArea>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Vehicle kilometres</a:t>
            </a:r>
            <a:r>
              <a:rPr lang="en-GB" sz="1100" baseline="0">
                <a:solidFill>
                  <a:schemeClr val="tx2"/>
                </a:solidFill>
              </a:rPr>
              <a:t> travelled by car</a:t>
            </a:r>
            <a:endParaRPr lang="en-GB" sz="1100">
              <a:solidFill>
                <a:schemeClr val="tx2"/>
              </a:solidFill>
            </a:endParaRPr>
          </a:p>
        </c:rich>
      </c:tx>
      <c:overlay val="0"/>
    </c:title>
    <c:autoTitleDeleted val="0"/>
    <c:plotArea>
      <c:layout/>
      <c:lineChart>
        <c:grouping val="standard"/>
        <c:varyColors val="0"/>
        <c:ser>
          <c:idx val="0"/>
          <c:order val="0"/>
          <c:tx>
            <c:strRef>
              <c:f>'4.2'!$B$30</c:f>
              <c:strCache>
                <c:ptCount val="1"/>
                <c:pt idx="0">
                  <c:v>Vehicle kilometres travelled by car
</c:v>
                </c:pt>
              </c:strCache>
            </c:strRef>
          </c:tx>
          <c:spPr>
            <a:ln>
              <a:solidFill>
                <a:schemeClr val="accent1"/>
              </a:solidFill>
            </a:ln>
          </c:spPr>
          <c:marker>
            <c:symbol val="diamond"/>
            <c:size val="7"/>
            <c:spPr>
              <a:solidFill>
                <a:schemeClr val="accent1"/>
              </a:solidFill>
              <a:ln>
                <a:noFill/>
              </a:ln>
            </c:spPr>
          </c:marker>
          <c:cat>
            <c:numRef>
              <c:f>'4.2'!$E$29:$M$29</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'4.2'!$E$30:$M$30</c:f>
              <c:numCache>
                <c:formatCode>0.0</c:formatCode>
                <c:ptCount val="9"/>
                <c:pt idx="0">
                  <c:v>14.072814772288002</c:v>
                </c:pt>
                <c:pt idx="1">
                  <c:v>13.962802864683002</c:v>
                </c:pt>
                <c:pt idx="2">
                  <c:v>14.110420827123002</c:v>
                </c:pt>
                <c:pt idx="3">
                  <c:v>13.901409746443999</c:v>
                </c:pt>
                <c:pt idx="4">
                  <c:v>14.057882064846002</c:v>
                </c:pt>
                <c:pt idx="5">
                  <c:v>14.2137648907</c:v>
                </c:pt>
                <c:pt idx="6">
                  <c:v>14.377409024109999</c:v>
                </c:pt>
                <c:pt idx="7">
                  <c:v>14.142538623182997</c:v>
                </c:pt>
                <c:pt idx="8">
                  <c:v>13.941218248748999</c:v>
                </c:pt>
              </c:numCache>
            </c:numRef>
          </c:val>
          <c:smooth val="0"/>
        </c:ser>
        <c:dLbls>
          <c:showLegendKey val="0"/>
          <c:showVal val="0"/>
          <c:showCatName val="0"/>
          <c:showSerName val="0"/>
          <c:showPercent val="0"/>
          <c:showBubbleSize val="0"/>
        </c:dLbls>
        <c:marker val="1"/>
        <c:smooth val="0"/>
        <c:axId val="392059928"/>
        <c:axId val="392058360"/>
      </c:lineChart>
      <c:catAx>
        <c:axId val="392059928"/>
        <c:scaling>
          <c:orientation val="minMax"/>
        </c:scaling>
        <c:delete val="0"/>
        <c:axPos val="b"/>
        <c:numFmt formatCode="General" sourceLinked="1"/>
        <c:majorTickMark val="out"/>
        <c:minorTickMark val="none"/>
        <c:tickLblPos val="nextTo"/>
        <c:crossAx val="392058360"/>
        <c:crosses val="autoZero"/>
        <c:auto val="1"/>
        <c:lblAlgn val="ctr"/>
        <c:lblOffset val="100"/>
        <c:noMultiLvlLbl val="0"/>
      </c:catAx>
      <c:valAx>
        <c:axId val="392058360"/>
        <c:scaling>
          <c:orientation val="minMax"/>
          <c:max val="16"/>
          <c:min val="0"/>
        </c:scaling>
        <c:delete val="0"/>
        <c:axPos val="l"/>
        <c:majorGridlines/>
        <c:title>
          <c:tx>
            <c:rich>
              <a:bodyPr rot="-5400000" vert="horz"/>
              <a:lstStyle/>
              <a:p>
                <a:pPr>
                  <a:defRPr b="0"/>
                </a:pPr>
                <a:r>
                  <a:rPr lang="en-GB" b="0"/>
                  <a:t>VKT (billions)</a:t>
                </a:r>
              </a:p>
            </c:rich>
          </c:tx>
          <c:overlay val="0"/>
        </c:title>
        <c:numFmt formatCode="#,##0" sourceLinked="0"/>
        <c:majorTickMark val="out"/>
        <c:minorTickMark val="none"/>
        <c:tickLblPos val="nextTo"/>
        <c:crossAx val="392059928"/>
        <c:crosses val="autoZero"/>
        <c:crossBetween val="between"/>
      </c:valAx>
    </c:plotArea>
    <c:plotVisOnly val="1"/>
    <c:dispBlanksAs val="gap"/>
    <c:showDLblsOverMax val="0"/>
  </c:chart>
  <c:spPr>
    <a:ln>
      <a:noFill/>
    </a:ln>
  </c:spPr>
  <c:printSettings>
    <c:headerFooter/>
    <c:pageMargins b="0.75000000000000955" l="0.70000000000000062" r="0.70000000000000062" t="0.750000000000009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GB" sz="1050">
                <a:solidFill>
                  <a:schemeClr val="tx2"/>
                </a:solidFill>
              </a:rPr>
              <a:t>Greenhouse gas emissions per unit of electricity generated in Northern Ireland</a:t>
            </a:r>
          </a:p>
        </c:rich>
      </c:tx>
      <c:layout/>
      <c:overlay val="0"/>
    </c:title>
    <c:autoTitleDeleted val="0"/>
    <c:plotArea>
      <c:layout/>
      <c:lineChart>
        <c:grouping val="standard"/>
        <c:varyColors val="0"/>
        <c:ser>
          <c:idx val="0"/>
          <c:order val="0"/>
          <c:cat>
            <c:numRef>
              <c:f>'1.1'!$F$34:$R$34</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'1.1'!$F$37:$R$37</c:f>
              <c:numCache>
                <c:formatCode>0</c:formatCode>
                <c:ptCount val="13"/>
                <c:pt idx="0">
                  <c:v>631.4595077498584</c:v>
                </c:pt>
                <c:pt idx="1">
                  <c:v>647.48912697509684</c:v>
                </c:pt>
                <c:pt idx="2">
                  <c:v>685.52610127463424</c:v>
                </c:pt>
                <c:pt idx="3">
                  <c:v>544.95810107027853</c:v>
                </c:pt>
                <c:pt idx="4">
                  <c:v>541.71397576963886</c:v>
                </c:pt>
                <c:pt idx="5">
                  <c:v>426.66061460200109</c:v>
                </c:pt>
                <c:pt idx="6">
                  <c:v>451.63439355891973</c:v>
                </c:pt>
                <c:pt idx="7">
                  <c:v>439.22733947682417</c:v>
                </c:pt>
                <c:pt idx="8">
                  <c:v>459.50773147853062</c:v>
                </c:pt>
                <c:pt idx="9">
                  <c:v>487.47608917203138</c:v>
                </c:pt>
                <c:pt idx="10">
                  <c:v>473.62673272258081</c:v>
                </c:pt>
                <c:pt idx="11">
                  <c:v>468.90030290898517</c:v>
                </c:pt>
                <c:pt idx="12" formatCode="_-* #,##0_-;\-* #,##0_-;_-* &quot;-&quot;??_-;_-@_-">
                  <c:v>492.46451639122006</c:v>
                </c:pt>
              </c:numCache>
            </c:numRef>
          </c:val>
          <c:smooth val="0"/>
        </c:ser>
        <c:dLbls>
          <c:showLegendKey val="0"/>
          <c:showVal val="0"/>
          <c:showCatName val="0"/>
          <c:showSerName val="0"/>
          <c:showPercent val="0"/>
          <c:showBubbleSize val="0"/>
        </c:dLbls>
        <c:marker val="1"/>
        <c:smooth val="0"/>
        <c:axId val="297380320"/>
        <c:axId val="297381104"/>
      </c:lineChart>
      <c:catAx>
        <c:axId val="297380320"/>
        <c:scaling>
          <c:orientation val="minMax"/>
        </c:scaling>
        <c:delete val="0"/>
        <c:axPos val="b"/>
        <c:numFmt formatCode="General" sourceLinked="1"/>
        <c:majorTickMark val="out"/>
        <c:minorTickMark val="none"/>
        <c:tickLblPos val="nextTo"/>
        <c:crossAx val="297381104"/>
        <c:crosses val="autoZero"/>
        <c:auto val="1"/>
        <c:lblAlgn val="ctr"/>
        <c:lblOffset val="100"/>
        <c:noMultiLvlLbl val="0"/>
      </c:catAx>
      <c:valAx>
        <c:axId val="297381104"/>
        <c:scaling>
          <c:orientation val="minMax"/>
        </c:scaling>
        <c:delete val="0"/>
        <c:axPos val="l"/>
        <c:majorGridlines/>
        <c:title>
          <c:tx>
            <c:rich>
              <a:bodyPr rot="-5400000" vert="horz"/>
              <a:lstStyle/>
              <a:p>
                <a:pPr>
                  <a:defRPr/>
                </a:pPr>
                <a:r>
                  <a:rPr lang="en-GB"/>
                  <a:t>gCO</a:t>
                </a:r>
                <a:r>
                  <a:rPr lang="en-GB" baseline="-25000"/>
                  <a:t>2</a:t>
                </a:r>
                <a:r>
                  <a:rPr lang="en-GB"/>
                  <a:t>/kWh</a:t>
                </a:r>
              </a:p>
            </c:rich>
          </c:tx>
          <c:layout/>
          <c:overlay val="0"/>
        </c:title>
        <c:numFmt formatCode="0" sourceLinked="1"/>
        <c:majorTickMark val="out"/>
        <c:minorTickMark val="none"/>
        <c:tickLblPos val="nextTo"/>
        <c:crossAx val="297380320"/>
        <c:crosses val="autoZero"/>
        <c:crossBetween val="between"/>
        <c:majorUnit val="200"/>
      </c:valAx>
      <c:spPr>
        <a:ln>
          <a:noFill/>
        </a:ln>
      </c:spPr>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1" i="0" baseline="0">
                <a:effectLst/>
              </a:rPr>
              <a:t>Average distance travelled per person per year by mode of transport</a:t>
            </a:r>
            <a:endParaRPr lang="en-GB"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0806643660067"/>
          <c:y val="0.2185351939304761"/>
          <c:w val="0.86766601582208225"/>
          <c:h val="0.59316751859382599"/>
        </c:manualLayout>
      </c:layout>
      <c:lineChart>
        <c:grouping val="standard"/>
        <c:varyColors val="0"/>
        <c:ser>
          <c:idx val="0"/>
          <c:order val="0"/>
          <c:tx>
            <c:strRef>
              <c:f>'4.3'!$B$30</c:f>
              <c:strCache>
                <c:ptCount val="1"/>
                <c:pt idx="0">
                  <c:v>Car</c:v>
                </c:pt>
              </c:strCache>
            </c:strRef>
          </c:tx>
          <c:spPr>
            <a:ln w="28575" cap="rnd">
              <a:solidFill>
                <a:srgbClr val="1F497D"/>
              </a:solidFill>
              <a:round/>
            </a:ln>
            <a:effectLst/>
          </c:spPr>
          <c:marker>
            <c:symbol val="none"/>
          </c:marker>
          <c:cat>
            <c:strRef>
              <c:f>('4.3'!$D$29:$K$29,'4.3'!$D$42:$L$42)</c:f>
              <c:strCache>
                <c:ptCount val="17"/>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pt idx="16">
                  <c:v>2015-2017</c:v>
                </c:pt>
              </c:strCache>
            </c:strRef>
          </c:cat>
          <c:val>
            <c:numRef>
              <c:f>('4.3'!$D$30:$K$30,'4.3'!$D$43:$L$43)</c:f>
              <c:numCache>
                <c:formatCode>#,##0</c:formatCode>
                <c:ptCount val="17"/>
                <c:pt idx="0">
                  <c:v>4891</c:v>
                </c:pt>
                <c:pt idx="1">
                  <c:v>4819</c:v>
                </c:pt>
                <c:pt idx="2">
                  <c:v>4777</c:v>
                </c:pt>
                <c:pt idx="3">
                  <c:v>4816</c:v>
                </c:pt>
                <c:pt idx="4">
                  <c:v>4870</c:v>
                </c:pt>
                <c:pt idx="5">
                  <c:v>4943</c:v>
                </c:pt>
                <c:pt idx="6">
                  <c:v>4864</c:v>
                </c:pt>
                <c:pt idx="7">
                  <c:v>4916</c:v>
                </c:pt>
                <c:pt idx="8">
                  <c:v>4840</c:v>
                </c:pt>
                <c:pt idx="9">
                  <c:v>4859</c:v>
                </c:pt>
                <c:pt idx="10">
                  <c:v>4762</c:v>
                </c:pt>
                <c:pt idx="11">
                  <c:v>4791</c:v>
                </c:pt>
                <c:pt idx="12">
                  <c:v>4828.88</c:v>
                </c:pt>
                <c:pt idx="13">
                  <c:v>4853</c:v>
                </c:pt>
                <c:pt idx="14">
                  <c:v>4745</c:v>
                </c:pt>
                <c:pt idx="15">
                  <c:v>4652</c:v>
                </c:pt>
                <c:pt idx="16">
                  <c:v>4611</c:v>
                </c:pt>
              </c:numCache>
            </c:numRef>
          </c:val>
          <c:smooth val="0"/>
        </c:ser>
        <c:ser>
          <c:idx val="1"/>
          <c:order val="1"/>
          <c:tx>
            <c:strRef>
              <c:f>'4.3'!$B$32</c:f>
              <c:strCache>
                <c:ptCount val="1"/>
                <c:pt idx="0">
                  <c:v>Other private</c:v>
                </c:pt>
              </c:strCache>
            </c:strRef>
          </c:tx>
          <c:spPr>
            <a:ln w="28575" cap="rnd">
              <a:solidFill>
                <a:srgbClr val="4F81BD"/>
              </a:solidFill>
              <a:round/>
            </a:ln>
            <a:effectLst/>
          </c:spPr>
          <c:marker>
            <c:symbol val="none"/>
          </c:marker>
          <c:cat>
            <c:strRef>
              <c:f>('4.3'!$D$29:$K$29,'4.3'!$D$42:$L$42)</c:f>
              <c:strCache>
                <c:ptCount val="17"/>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pt idx="16">
                  <c:v>2015-2017</c:v>
                </c:pt>
              </c:strCache>
            </c:strRef>
          </c:cat>
          <c:val>
            <c:numRef>
              <c:f>('4.3'!$D$32:$K$32,'4.3'!$D$45:$L$45)</c:f>
              <c:numCache>
                <c:formatCode>#,##0</c:formatCode>
                <c:ptCount val="17"/>
                <c:pt idx="0">
                  <c:v>345</c:v>
                </c:pt>
                <c:pt idx="1">
                  <c:v>320</c:v>
                </c:pt>
                <c:pt idx="2">
                  <c:v>319</c:v>
                </c:pt>
                <c:pt idx="3">
                  <c:v>358</c:v>
                </c:pt>
                <c:pt idx="4">
                  <c:v>389</c:v>
                </c:pt>
                <c:pt idx="5">
                  <c:v>448</c:v>
                </c:pt>
                <c:pt idx="6">
                  <c:v>437</c:v>
                </c:pt>
                <c:pt idx="7">
                  <c:v>451</c:v>
                </c:pt>
                <c:pt idx="8">
                  <c:v>470</c:v>
                </c:pt>
                <c:pt idx="9">
                  <c:v>460</c:v>
                </c:pt>
                <c:pt idx="10">
                  <c:v>467</c:v>
                </c:pt>
                <c:pt idx="11">
                  <c:v>426</c:v>
                </c:pt>
                <c:pt idx="12">
                  <c:v>426.22</c:v>
                </c:pt>
                <c:pt idx="13">
                  <c:v>399</c:v>
                </c:pt>
                <c:pt idx="14" formatCode="General">
                  <c:v>380</c:v>
                </c:pt>
                <c:pt idx="15" formatCode="General">
                  <c:v>353</c:v>
                </c:pt>
                <c:pt idx="16">
                  <c:v>342</c:v>
                </c:pt>
              </c:numCache>
            </c:numRef>
          </c:val>
          <c:smooth val="0"/>
        </c:ser>
        <c:ser>
          <c:idx val="2"/>
          <c:order val="2"/>
          <c:tx>
            <c:strRef>
              <c:f>'4.3'!$B$33</c:f>
              <c:strCache>
                <c:ptCount val="1"/>
                <c:pt idx="0">
                  <c:v>Public transport</c:v>
                </c:pt>
              </c:strCache>
            </c:strRef>
          </c:tx>
          <c:spPr>
            <a:ln w="28575" cap="rnd">
              <a:solidFill>
                <a:srgbClr val="558ED5"/>
              </a:solidFill>
              <a:prstDash val="sysDash"/>
              <a:round/>
            </a:ln>
            <a:effectLst/>
          </c:spPr>
          <c:marker>
            <c:symbol val="none"/>
          </c:marker>
          <c:cat>
            <c:strRef>
              <c:f>('4.3'!$D$29:$K$29,'4.3'!$D$42:$L$42)</c:f>
              <c:strCache>
                <c:ptCount val="17"/>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pt idx="16">
                  <c:v>2015-2017</c:v>
                </c:pt>
              </c:strCache>
            </c:strRef>
          </c:cat>
          <c:val>
            <c:numRef>
              <c:f>('4.3'!$D$33:$K$33,'4.3'!$D$46:$L$46)</c:f>
              <c:numCache>
                <c:formatCode>#,##0</c:formatCode>
                <c:ptCount val="17"/>
                <c:pt idx="0">
                  <c:v>468</c:v>
                </c:pt>
                <c:pt idx="1">
                  <c:v>464</c:v>
                </c:pt>
                <c:pt idx="2">
                  <c:v>419</c:v>
                </c:pt>
                <c:pt idx="3">
                  <c:v>422</c:v>
                </c:pt>
                <c:pt idx="4">
                  <c:v>425</c:v>
                </c:pt>
                <c:pt idx="5">
                  <c:v>442</c:v>
                </c:pt>
                <c:pt idx="6">
                  <c:v>440</c:v>
                </c:pt>
                <c:pt idx="7">
                  <c:v>428</c:v>
                </c:pt>
                <c:pt idx="8">
                  <c:v>445</c:v>
                </c:pt>
                <c:pt idx="9">
                  <c:v>422</c:v>
                </c:pt>
                <c:pt idx="10">
                  <c:v>423</c:v>
                </c:pt>
                <c:pt idx="11">
                  <c:v>414</c:v>
                </c:pt>
                <c:pt idx="12">
                  <c:v>434.54999999999995</c:v>
                </c:pt>
                <c:pt idx="13">
                  <c:v>449</c:v>
                </c:pt>
                <c:pt idx="14" formatCode="General">
                  <c:v>446</c:v>
                </c:pt>
                <c:pt idx="15" formatCode="General">
                  <c:v>428</c:v>
                </c:pt>
                <c:pt idx="16">
                  <c:v>425</c:v>
                </c:pt>
              </c:numCache>
            </c:numRef>
          </c:val>
          <c:smooth val="0"/>
        </c:ser>
        <c:ser>
          <c:idx val="3"/>
          <c:order val="3"/>
          <c:tx>
            <c:strRef>
              <c:f>'4.3'!$B$36</c:f>
              <c:strCache>
                <c:ptCount val="1"/>
                <c:pt idx="0">
                  <c:v>Walking/cycling</c:v>
                </c:pt>
              </c:strCache>
            </c:strRef>
          </c:tx>
          <c:spPr>
            <a:ln w="28575" cap="rnd">
              <a:solidFill>
                <a:srgbClr val="8EB4E3"/>
              </a:solidFill>
              <a:round/>
            </a:ln>
            <a:effectLst/>
          </c:spPr>
          <c:marker>
            <c:symbol val="none"/>
          </c:marker>
          <c:cat>
            <c:strRef>
              <c:f>('4.3'!$D$29:$K$29,'4.3'!$D$42:$L$42)</c:f>
              <c:strCache>
                <c:ptCount val="17"/>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pt idx="16">
                  <c:v>2015-2017</c:v>
                </c:pt>
              </c:strCache>
            </c:strRef>
          </c:cat>
          <c:val>
            <c:numRef>
              <c:f>('4.3'!$D$36:$K$36,'4.3'!$D$49:$L$49)</c:f>
              <c:numCache>
                <c:formatCode>#,##0</c:formatCode>
                <c:ptCount val="17"/>
                <c:pt idx="0">
                  <c:v>165</c:v>
                </c:pt>
                <c:pt idx="1">
                  <c:v>162</c:v>
                </c:pt>
                <c:pt idx="2">
                  <c:v>156</c:v>
                </c:pt>
                <c:pt idx="3">
                  <c:v>154</c:v>
                </c:pt>
                <c:pt idx="4">
                  <c:v>159</c:v>
                </c:pt>
                <c:pt idx="5">
                  <c:v>156</c:v>
                </c:pt>
                <c:pt idx="6">
                  <c:v>163</c:v>
                </c:pt>
                <c:pt idx="7">
                  <c:v>159</c:v>
                </c:pt>
                <c:pt idx="8">
                  <c:v>164</c:v>
                </c:pt>
                <c:pt idx="9">
                  <c:v>155</c:v>
                </c:pt>
                <c:pt idx="10">
                  <c:v>159</c:v>
                </c:pt>
                <c:pt idx="11">
                  <c:v>177</c:v>
                </c:pt>
                <c:pt idx="12">
                  <c:v>183</c:v>
                </c:pt>
                <c:pt idx="13">
                  <c:v>192</c:v>
                </c:pt>
                <c:pt idx="14" formatCode="General">
                  <c:v>189</c:v>
                </c:pt>
                <c:pt idx="15" formatCode="General">
                  <c:v>200</c:v>
                </c:pt>
                <c:pt idx="16">
                  <c:v>200</c:v>
                </c:pt>
              </c:numCache>
            </c:numRef>
          </c:val>
          <c:smooth val="0"/>
        </c:ser>
        <c:dLbls>
          <c:showLegendKey val="0"/>
          <c:showVal val="0"/>
          <c:showCatName val="0"/>
          <c:showSerName val="0"/>
          <c:showPercent val="0"/>
          <c:showBubbleSize val="0"/>
        </c:dLbls>
        <c:smooth val="0"/>
        <c:axId val="392057576"/>
        <c:axId val="392056792"/>
      </c:lineChart>
      <c:catAx>
        <c:axId val="392057576"/>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056792"/>
        <c:crosses val="autoZero"/>
        <c:auto val="1"/>
        <c:lblAlgn val="ctr"/>
        <c:lblOffset val="100"/>
        <c:noMultiLvlLbl val="0"/>
      </c:catAx>
      <c:valAx>
        <c:axId val="392056792"/>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baseline="0">
                    <a:effectLst/>
                  </a:rPr>
                  <a:t>miles per person per year</a:t>
                </a:r>
                <a:endParaRPr lang="en-GB"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057576"/>
        <c:crosses val="autoZero"/>
        <c:crossBetween val="between"/>
      </c:valAx>
      <c:spPr>
        <a:noFill/>
        <a:ln>
          <a:noFill/>
        </a:ln>
        <a:effectLst/>
      </c:spPr>
    </c:plotArea>
    <c:legend>
      <c:legendPos val="r"/>
      <c:layout>
        <c:manualLayout>
          <c:xMode val="edge"/>
          <c:yMode val="edge"/>
          <c:x val="0.11110349059554803"/>
          <c:y val="0.12455085435215579"/>
          <c:w val="0.77676456453956533"/>
          <c:h val="4.44705713808935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i="0" baseline="0">
                <a:solidFill>
                  <a:srgbClr val="1F497D"/>
                </a:solidFill>
                <a:effectLst/>
              </a:rPr>
              <a:t>Proportion of journeys  per year by mode of transport </a:t>
            </a:r>
            <a:endParaRPr lang="en-GB" sz="1100">
              <a:solidFill>
                <a:srgbClr val="1F497D"/>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48190682542062"/>
          <c:y val="0.16682295044687523"/>
          <c:w val="0.88349117381725628"/>
          <c:h val="0.64029775187658688"/>
        </c:manualLayout>
      </c:layout>
      <c:lineChart>
        <c:grouping val="standard"/>
        <c:varyColors val="0"/>
        <c:ser>
          <c:idx val="0"/>
          <c:order val="0"/>
          <c:tx>
            <c:strRef>
              <c:f>'4.4'!$B$29</c:f>
              <c:strCache>
                <c:ptCount val="1"/>
                <c:pt idx="0">
                  <c:v>Car, motorcycle &amp; private taxis</c:v>
                </c:pt>
              </c:strCache>
            </c:strRef>
          </c:tx>
          <c:spPr>
            <a:ln w="28575" cap="rnd">
              <a:solidFill>
                <a:schemeClr val="accent1"/>
              </a:solidFill>
              <a:round/>
            </a:ln>
            <a:effectLst/>
          </c:spPr>
          <c:marker>
            <c:symbol val="diamond"/>
            <c:size val="7"/>
            <c:spPr>
              <a:solidFill>
                <a:schemeClr val="accent1"/>
              </a:solidFill>
              <a:ln w="28575">
                <a:solidFill>
                  <a:schemeClr val="accent1"/>
                </a:solidFill>
              </a:ln>
              <a:effectLst/>
            </c:spPr>
          </c:marker>
          <c:dPt>
            <c:idx val="12"/>
            <c:marker>
              <c:symbol val="diamond"/>
              <c:size val="7"/>
              <c:spPr>
                <a:solidFill>
                  <a:schemeClr val="accent1"/>
                </a:solidFill>
                <a:ln w="28575">
                  <a:solidFill>
                    <a:schemeClr val="accent1"/>
                  </a:solidFill>
                </a:ln>
                <a:effectLst/>
              </c:spPr>
            </c:marker>
            <c:bubble3D val="0"/>
          </c:dPt>
          <c:cat>
            <c:strRef>
              <c:f>('4.4'!$E$28:$L$28,'4.4'!$E$35:$M$35)</c:f>
              <c:strCache>
                <c:ptCount val="17"/>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pt idx="16">
                  <c:v>2015-2017</c:v>
                </c:pt>
              </c:strCache>
            </c:strRef>
          </c:cat>
          <c:val>
            <c:numRef>
              <c:f>('4.4'!$E$29:$L$29,'4.4'!$E$36:$M$36)</c:f>
              <c:numCache>
                <c:formatCode>0%</c:formatCode>
                <c:ptCount val="17"/>
                <c:pt idx="0">
                  <c:v>0.73824130879345606</c:v>
                </c:pt>
                <c:pt idx="1">
                  <c:v>0.74432989690721651</c:v>
                </c:pt>
                <c:pt idx="2">
                  <c:v>0.74895833333333328</c:v>
                </c:pt>
                <c:pt idx="3">
                  <c:v>0.75077881619937692</c:v>
                </c:pt>
                <c:pt idx="4">
                  <c:v>0.75290390707497368</c:v>
                </c:pt>
                <c:pt idx="5">
                  <c:v>0.7685683530678149</c:v>
                </c:pt>
                <c:pt idx="6">
                  <c:v>0.7621097954790097</c:v>
                </c:pt>
                <c:pt idx="7">
                  <c:v>0.7688984881209503</c:v>
                </c:pt>
                <c:pt idx="8">
                  <c:v>0.76258205689277903</c:v>
                </c:pt>
                <c:pt idx="9">
                  <c:v>0.77348066298342544</c:v>
                </c:pt>
                <c:pt idx="10">
                  <c:v>0.7796420581655481</c:v>
                </c:pt>
                <c:pt idx="11">
                  <c:v>0.78859060402684567</c:v>
                </c:pt>
                <c:pt idx="12">
                  <c:v>0.77</c:v>
                </c:pt>
                <c:pt idx="13">
                  <c:v>0.77</c:v>
                </c:pt>
                <c:pt idx="14">
                  <c:v>0.7669256381798002</c:v>
                </c:pt>
                <c:pt idx="15">
                  <c:v>0.76365663322185062</c:v>
                </c:pt>
                <c:pt idx="16">
                  <c:v>0.75</c:v>
                </c:pt>
              </c:numCache>
            </c:numRef>
          </c:val>
          <c:smooth val="0"/>
        </c:ser>
        <c:ser>
          <c:idx val="1"/>
          <c:order val="1"/>
          <c:tx>
            <c:strRef>
              <c:f>'4.4'!$B$30</c:f>
              <c:strCache>
                <c:ptCount val="1"/>
                <c:pt idx="0">
                  <c:v>Walking/cycling</c:v>
                </c:pt>
              </c:strCache>
            </c:strRef>
          </c:tx>
          <c:spPr>
            <a:ln w="28575" cap="rnd">
              <a:solidFill>
                <a:srgbClr val="4F81BD"/>
              </a:solidFill>
              <a:round/>
            </a:ln>
            <a:effectLst/>
          </c:spPr>
          <c:marker>
            <c:symbol val="diamond"/>
            <c:size val="7"/>
            <c:spPr>
              <a:solidFill>
                <a:srgbClr val="4F81BD"/>
              </a:solidFill>
              <a:ln w="9525">
                <a:noFill/>
              </a:ln>
              <a:effectLst/>
            </c:spPr>
          </c:marker>
          <c:cat>
            <c:strRef>
              <c:f>('4.4'!$E$28:$L$28,'4.4'!$E$35:$M$35)</c:f>
              <c:strCache>
                <c:ptCount val="17"/>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pt idx="16">
                  <c:v>2015-2017</c:v>
                </c:pt>
              </c:strCache>
            </c:strRef>
          </c:cat>
          <c:val>
            <c:numRef>
              <c:f>('4.4'!$E$30:$L$30,'4.4'!$E$37:$M$37)</c:f>
              <c:numCache>
                <c:formatCode>0%</c:formatCode>
                <c:ptCount val="17"/>
                <c:pt idx="0">
                  <c:v>0.20040899795501022</c:v>
                </c:pt>
                <c:pt idx="1">
                  <c:v>0.2</c:v>
                </c:pt>
                <c:pt idx="2">
                  <c:v>0.19583333333333333</c:v>
                </c:pt>
                <c:pt idx="3">
                  <c:v>0.19106957424714435</c:v>
                </c:pt>
                <c:pt idx="4">
                  <c:v>0.18690601900739176</c:v>
                </c:pt>
                <c:pt idx="5">
                  <c:v>0.18299246501614638</c:v>
                </c:pt>
                <c:pt idx="6">
                  <c:v>0.18191603875134554</c:v>
                </c:pt>
                <c:pt idx="7">
                  <c:v>0.17818574514038876</c:v>
                </c:pt>
                <c:pt idx="8">
                  <c:v>0.18161925601750548</c:v>
                </c:pt>
                <c:pt idx="9">
                  <c:v>0.17237569060773481</c:v>
                </c:pt>
                <c:pt idx="10">
                  <c:v>0.16666666666666666</c:v>
                </c:pt>
                <c:pt idx="11">
                  <c:v>0.16778523489932887</c:v>
                </c:pt>
                <c:pt idx="12">
                  <c:v>0.1767337807606264</c:v>
                </c:pt>
                <c:pt idx="13">
                  <c:v>0.18</c:v>
                </c:pt>
                <c:pt idx="14">
                  <c:v>0.18312985571587126</c:v>
                </c:pt>
                <c:pt idx="15">
                  <c:v>0.18840579710144928</c:v>
                </c:pt>
                <c:pt idx="16">
                  <c:v>0.2</c:v>
                </c:pt>
              </c:numCache>
            </c:numRef>
          </c:val>
          <c:smooth val="0"/>
        </c:ser>
        <c:ser>
          <c:idx val="2"/>
          <c:order val="2"/>
          <c:tx>
            <c:strRef>
              <c:f>'4.4'!$B$31</c:f>
              <c:strCache>
                <c:ptCount val="1"/>
                <c:pt idx="0">
                  <c:v>Public transport</c:v>
                </c:pt>
              </c:strCache>
            </c:strRef>
          </c:tx>
          <c:spPr>
            <a:ln w="28575" cap="rnd">
              <a:solidFill>
                <a:srgbClr val="8EB4E3"/>
              </a:solidFill>
              <a:round/>
            </a:ln>
            <a:effectLst/>
          </c:spPr>
          <c:marker>
            <c:symbol val="diamond"/>
            <c:size val="7"/>
            <c:spPr>
              <a:solidFill>
                <a:srgbClr val="8EB4E3"/>
              </a:solidFill>
              <a:ln w="9525">
                <a:solidFill>
                  <a:srgbClr val="8EB4E3"/>
                </a:solidFill>
              </a:ln>
              <a:effectLst/>
            </c:spPr>
          </c:marker>
          <c:cat>
            <c:strRef>
              <c:f>('4.4'!$E$28:$L$28,'4.4'!$E$35:$M$35)</c:f>
              <c:strCache>
                <c:ptCount val="17"/>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pt idx="16">
                  <c:v>2015-2017</c:v>
                </c:pt>
              </c:strCache>
            </c:strRef>
          </c:cat>
          <c:val>
            <c:numRef>
              <c:f>('4.4'!$E$31:$L$31,'4.4'!$E$38:$M$38)</c:f>
              <c:numCache>
                <c:formatCode>0%</c:formatCode>
                <c:ptCount val="17"/>
                <c:pt idx="0">
                  <c:v>6.0327198364008183E-2</c:v>
                </c:pt>
                <c:pt idx="1">
                  <c:v>5.6701030927835051E-2</c:v>
                </c:pt>
                <c:pt idx="2">
                  <c:v>5.6250000000000001E-2</c:v>
                </c:pt>
                <c:pt idx="3">
                  <c:v>5.6074766355140186E-2</c:v>
                </c:pt>
                <c:pt idx="4">
                  <c:v>5.8078141499472019E-2</c:v>
                </c:pt>
                <c:pt idx="5">
                  <c:v>5.8127018299246498E-2</c:v>
                </c:pt>
                <c:pt idx="6">
                  <c:v>5.4897739504843918E-2</c:v>
                </c:pt>
                <c:pt idx="7">
                  <c:v>5.183585313174946E-2</c:v>
                </c:pt>
                <c:pt idx="8">
                  <c:v>5.689277899343545E-2</c:v>
                </c:pt>
                <c:pt idx="9">
                  <c:v>5.3038674033149172E-2</c:v>
                </c:pt>
                <c:pt idx="10">
                  <c:v>5.4809843400447429E-2</c:v>
                </c:pt>
                <c:pt idx="11">
                  <c:v>5.0335570469798654E-2</c:v>
                </c:pt>
                <c:pt idx="12">
                  <c:v>5.145413870246085E-2</c:v>
                </c:pt>
                <c:pt idx="13">
                  <c:v>5.145413870246085E-2</c:v>
                </c:pt>
                <c:pt idx="14">
                  <c:v>4.9944506104328525E-2</c:v>
                </c:pt>
                <c:pt idx="15">
                  <c:v>4.6822742474916385E-2</c:v>
                </c:pt>
                <c:pt idx="16">
                  <c:v>0.05</c:v>
                </c:pt>
              </c:numCache>
            </c:numRef>
          </c:val>
          <c:smooth val="0"/>
        </c:ser>
        <c:dLbls>
          <c:showLegendKey val="0"/>
          <c:showVal val="0"/>
          <c:showCatName val="0"/>
          <c:showSerName val="0"/>
          <c:showPercent val="0"/>
          <c:showBubbleSize val="0"/>
        </c:dLbls>
        <c:marker val="1"/>
        <c:smooth val="0"/>
        <c:axId val="392057184"/>
        <c:axId val="392059144"/>
      </c:lineChart>
      <c:catAx>
        <c:axId val="392057184"/>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059144"/>
        <c:crosses val="autoZero"/>
        <c:auto val="1"/>
        <c:lblAlgn val="ctr"/>
        <c:lblOffset val="100"/>
        <c:noMultiLvlLbl val="0"/>
      </c:catAx>
      <c:valAx>
        <c:axId val="392059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baseline="0">
                    <a:effectLst/>
                  </a:rPr>
                  <a:t>proportion of journeys</a:t>
                </a:r>
                <a:endParaRPr lang="en-GB"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057184"/>
        <c:crosses val="autoZero"/>
        <c:crossBetween val="between"/>
      </c:valAx>
      <c:spPr>
        <a:noFill/>
        <a:ln>
          <a:noFill/>
        </a:ln>
        <a:effectLst/>
      </c:spPr>
    </c:plotArea>
    <c:legend>
      <c:legendPos val="r"/>
      <c:layout>
        <c:manualLayout>
          <c:xMode val="edge"/>
          <c:yMode val="edge"/>
          <c:x val="6.1079711310646732E-2"/>
          <c:y val="5.4795419295991826E-2"/>
          <c:w val="0.91286665067661676"/>
          <c:h val="0.178739530770575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Number</a:t>
            </a:r>
            <a:r>
              <a:rPr lang="en-GB" sz="1100" baseline="0">
                <a:solidFill>
                  <a:schemeClr val="tx2"/>
                </a:solidFill>
              </a:rPr>
              <a:t> of kilometres (millions) travelled by bus</a:t>
            </a:r>
          </a:p>
        </c:rich>
      </c:tx>
      <c:layout>
        <c:manualLayout>
          <c:xMode val="edge"/>
          <c:yMode val="edge"/>
          <c:x val="0.27134826388889177"/>
          <c:y val="3.589888888888889E-2"/>
        </c:manualLayout>
      </c:layout>
      <c:overlay val="0"/>
    </c:title>
    <c:autoTitleDeleted val="0"/>
    <c:plotArea>
      <c:layout>
        <c:manualLayout>
          <c:layoutTarget val="inner"/>
          <c:xMode val="edge"/>
          <c:yMode val="edge"/>
          <c:x val="0.11678033740206265"/>
          <c:y val="0.16583569235148773"/>
          <c:w val="0.85595820039223725"/>
          <c:h val="0.66553396545021126"/>
        </c:manualLayout>
      </c:layout>
      <c:lineChart>
        <c:grouping val="standard"/>
        <c:varyColors val="0"/>
        <c:ser>
          <c:idx val="0"/>
          <c:order val="0"/>
          <c:tx>
            <c:strRef>
              <c:f>'4.5'!$B$36</c:f>
              <c:strCache>
                <c:ptCount val="1"/>
                <c:pt idx="0">
                  <c:v>Passenger kilometres (millions)</c:v>
                </c:pt>
              </c:strCache>
            </c:strRef>
          </c:tx>
          <c:marker>
            <c:symbol val="none"/>
          </c:marker>
          <c:cat>
            <c:strRef>
              <c:f>('4.5'!$E$29:$M$29,'4.5'!$E$34:$M$34)</c:f>
              <c:strCache>
                <c:ptCount val="18"/>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strCache>
            </c:strRef>
          </c:cat>
          <c:val>
            <c:numRef>
              <c:f>('4.5'!$E$31:$M$31,'4.5'!$E$36:$M$36)</c:f>
              <c:numCache>
                <c:formatCode>0.0</c:formatCode>
                <c:ptCount val="18"/>
                <c:pt idx="0">
                  <c:v>68.5</c:v>
                </c:pt>
                <c:pt idx="1">
                  <c:v>66.7</c:v>
                </c:pt>
                <c:pt idx="2">
                  <c:v>66.8</c:v>
                </c:pt>
                <c:pt idx="3">
                  <c:v>67.8</c:v>
                </c:pt>
                <c:pt idx="4">
                  <c:v>68.2</c:v>
                </c:pt>
                <c:pt idx="5">
                  <c:v>68.400000000000006</c:v>
                </c:pt>
                <c:pt idx="6">
                  <c:v>67.7</c:v>
                </c:pt>
                <c:pt idx="7">
                  <c:v>69.900000000000006</c:v>
                </c:pt>
                <c:pt idx="8">
                  <c:v>73.3</c:v>
                </c:pt>
                <c:pt idx="9">
                  <c:v>73.600000000000009</c:v>
                </c:pt>
                <c:pt idx="10">
                  <c:v>73.099999999999994</c:v>
                </c:pt>
                <c:pt idx="11">
                  <c:v>69.7</c:v>
                </c:pt>
                <c:pt idx="12">
                  <c:v>67.5</c:v>
                </c:pt>
                <c:pt idx="13">
                  <c:v>69.5</c:v>
                </c:pt>
                <c:pt idx="14">
                  <c:v>69.5</c:v>
                </c:pt>
                <c:pt idx="15">
                  <c:v>67.8</c:v>
                </c:pt>
                <c:pt idx="16">
                  <c:v>66</c:v>
                </c:pt>
                <c:pt idx="17" formatCode="General">
                  <c:v>65.8</c:v>
                </c:pt>
              </c:numCache>
            </c:numRef>
          </c:val>
          <c:smooth val="0"/>
        </c:ser>
        <c:dLbls>
          <c:showLegendKey val="0"/>
          <c:showVal val="0"/>
          <c:showCatName val="0"/>
          <c:showSerName val="0"/>
          <c:showPercent val="0"/>
          <c:showBubbleSize val="0"/>
        </c:dLbls>
        <c:smooth val="0"/>
        <c:axId val="392060320"/>
        <c:axId val="392060712"/>
      </c:lineChart>
      <c:catAx>
        <c:axId val="392060320"/>
        <c:scaling>
          <c:orientation val="minMax"/>
        </c:scaling>
        <c:delete val="0"/>
        <c:axPos val="b"/>
        <c:numFmt formatCode="General" sourceLinked="0"/>
        <c:majorTickMark val="out"/>
        <c:minorTickMark val="none"/>
        <c:tickLblPos val="nextTo"/>
        <c:crossAx val="392060712"/>
        <c:crosses val="autoZero"/>
        <c:auto val="1"/>
        <c:lblAlgn val="ctr"/>
        <c:lblOffset val="100"/>
        <c:noMultiLvlLbl val="0"/>
      </c:catAx>
      <c:valAx>
        <c:axId val="392060712"/>
        <c:scaling>
          <c:orientation val="minMax"/>
          <c:min val="0"/>
        </c:scaling>
        <c:delete val="0"/>
        <c:axPos val="l"/>
        <c:majorGridlines/>
        <c:title>
          <c:tx>
            <c:rich>
              <a:bodyPr rot="-5400000" vert="horz"/>
              <a:lstStyle/>
              <a:p>
                <a:pPr>
                  <a:defRPr/>
                </a:pPr>
                <a:r>
                  <a:rPr lang="en-GB" b="0"/>
                  <a:t>passenger</a:t>
                </a:r>
                <a:r>
                  <a:rPr lang="en-GB" b="0" baseline="0"/>
                  <a:t> </a:t>
                </a:r>
                <a:r>
                  <a:rPr lang="en-GB" b="0"/>
                  <a:t>journeys (millions)</a:t>
                </a:r>
              </a:p>
            </c:rich>
          </c:tx>
          <c:layout>
            <c:manualLayout>
              <c:xMode val="edge"/>
              <c:yMode val="edge"/>
              <c:x val="1.4869888475836441E-2"/>
              <c:y val="0.34062879180432887"/>
            </c:manualLayout>
          </c:layout>
          <c:overlay val="0"/>
        </c:title>
        <c:numFmt formatCode="0" sourceLinked="0"/>
        <c:majorTickMark val="out"/>
        <c:minorTickMark val="none"/>
        <c:tickLblPos val="nextTo"/>
        <c:crossAx val="392060320"/>
        <c:crosses val="autoZero"/>
        <c:crossBetween val="between"/>
        <c:majorUnit val="20"/>
      </c:valAx>
    </c:plotArea>
    <c:plotVisOnly val="1"/>
    <c:dispBlanksAs val="gap"/>
    <c:showDLblsOverMax val="0"/>
  </c:chart>
  <c:spPr>
    <a:ln>
      <a:noFill/>
    </a:ln>
  </c:spPr>
  <c:printSettings>
    <c:headerFooter/>
    <c:pageMargins b="0.75000000000000955" l="0.70000000000000062" r="0.70000000000000062" t="0.750000000000009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Distance travelled by NI Rail passengers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'4.6'!$B$30</c:f>
              <c:strCache>
                <c:ptCount val="1"/>
                <c:pt idx="0">
                  <c:v>Passenger kilometres (millions)</c:v>
                </c:pt>
              </c:strCache>
            </c:strRef>
          </c:tx>
          <c:spPr>
            <a:ln w="28575" cap="rnd">
              <a:solidFill>
                <a:schemeClr val="accent1"/>
              </a:solidFill>
              <a:round/>
            </a:ln>
            <a:effectLst/>
          </c:spPr>
          <c:marker>
            <c:symbol val="none"/>
          </c:marker>
          <c:dPt>
            <c:idx val="14"/>
            <c:marker>
              <c:symbol val="none"/>
            </c:marker>
            <c:bubble3D val="0"/>
          </c:dPt>
          <c:cat>
            <c:strRef>
              <c:f>('4.6'!$E$28:$M$28,'4.6'!$E$33:$M$33)</c:f>
              <c:strCache>
                <c:ptCount val="18"/>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strCache>
            </c:strRef>
          </c:cat>
          <c:val>
            <c:numRef>
              <c:f>('4.6'!$E$30:$M$30,'4.6'!$E$35:$M$35)</c:f>
              <c:numCache>
                <c:formatCode>General</c:formatCode>
                <c:ptCount val="18"/>
                <c:pt idx="0">
                  <c:v>221.7</c:v>
                </c:pt>
                <c:pt idx="1">
                  <c:v>227.1</c:v>
                </c:pt>
                <c:pt idx="2">
                  <c:v>239.7</c:v>
                </c:pt>
                <c:pt idx="3">
                  <c:v>236.3</c:v>
                </c:pt>
                <c:pt idx="4" formatCode="0.0">
                  <c:v>233</c:v>
                </c:pt>
                <c:pt idx="5" formatCode="0.0">
                  <c:v>225.2</c:v>
                </c:pt>
                <c:pt idx="6" formatCode="0.0">
                  <c:v>240.5</c:v>
                </c:pt>
                <c:pt idx="7" formatCode="0.0">
                  <c:v>261.8</c:v>
                </c:pt>
                <c:pt idx="8" formatCode="#,##0.0">
                  <c:v>293</c:v>
                </c:pt>
                <c:pt idx="9" formatCode="#,##0.0">
                  <c:v>303.89999999999998</c:v>
                </c:pt>
                <c:pt idx="10" formatCode="#,##0.0">
                  <c:v>277.2</c:v>
                </c:pt>
                <c:pt idx="11" formatCode="#,##0.0">
                  <c:v>306.7</c:v>
                </c:pt>
                <c:pt idx="12" formatCode="#,##0.0">
                  <c:v>326.7</c:v>
                </c:pt>
                <c:pt idx="13" formatCode="#,##0.0">
                  <c:v>347.8</c:v>
                </c:pt>
                <c:pt idx="14">
                  <c:v>381.9</c:v>
                </c:pt>
                <c:pt idx="15">
                  <c:v>416.5</c:v>
                </c:pt>
                <c:pt idx="16">
                  <c:v>436.6</c:v>
                </c:pt>
                <c:pt idx="17" formatCode="#,##0.0">
                  <c:v>453.4</c:v>
                </c:pt>
              </c:numCache>
            </c:numRef>
          </c:val>
          <c:smooth val="0"/>
        </c:ser>
        <c:dLbls>
          <c:showLegendKey val="0"/>
          <c:showVal val="0"/>
          <c:showCatName val="0"/>
          <c:showSerName val="0"/>
          <c:showPercent val="0"/>
          <c:showBubbleSize val="0"/>
        </c:dLbls>
        <c:smooth val="0"/>
        <c:axId val="393672952"/>
        <c:axId val="393668640"/>
      </c:lineChart>
      <c:catAx>
        <c:axId val="39367295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668640"/>
        <c:crosses val="autoZero"/>
        <c:auto val="1"/>
        <c:lblAlgn val="ctr"/>
        <c:lblOffset val="100"/>
        <c:noMultiLvlLbl val="0"/>
      </c:catAx>
      <c:valAx>
        <c:axId val="393668640"/>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passenger kilometres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67295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Age of all licensed vehicles in Northern Ireland</a:t>
            </a:r>
          </a:p>
        </c:rich>
      </c:tx>
      <c:overlay val="0"/>
    </c:title>
    <c:autoTitleDeleted val="0"/>
    <c:plotArea>
      <c:layout/>
      <c:barChart>
        <c:barDir val="col"/>
        <c:grouping val="clustered"/>
        <c:varyColors val="0"/>
        <c:ser>
          <c:idx val="0"/>
          <c:order val="0"/>
          <c:invertIfNegative val="0"/>
          <c:cat>
            <c:strRef>
              <c:f>'4.7'!$D$28:$H$28</c:f>
              <c:strCache>
                <c:ptCount val="5"/>
                <c:pt idx="0">
                  <c:v>0-4</c:v>
                </c:pt>
                <c:pt idx="1">
                  <c:v>5-9</c:v>
                </c:pt>
                <c:pt idx="2">
                  <c:v>10-14</c:v>
                </c:pt>
                <c:pt idx="3">
                  <c:v>15-19</c:v>
                </c:pt>
                <c:pt idx="4">
                  <c:v>20+</c:v>
                </c:pt>
              </c:strCache>
            </c:strRef>
          </c:cat>
          <c:val>
            <c:numRef>
              <c:f>'4.7'!$D$29:$H$29</c:f>
              <c:numCache>
                <c:formatCode>#,##0</c:formatCode>
                <c:ptCount val="5"/>
                <c:pt idx="0">
                  <c:v>396325</c:v>
                </c:pt>
                <c:pt idx="1">
                  <c:v>341425</c:v>
                </c:pt>
                <c:pt idx="2">
                  <c:v>313875</c:v>
                </c:pt>
                <c:pt idx="3">
                  <c:v>76237</c:v>
                </c:pt>
                <c:pt idx="4">
                  <c:v>30473</c:v>
                </c:pt>
              </c:numCache>
            </c:numRef>
          </c:val>
        </c:ser>
        <c:dLbls>
          <c:showLegendKey val="0"/>
          <c:showVal val="0"/>
          <c:showCatName val="0"/>
          <c:showSerName val="0"/>
          <c:showPercent val="0"/>
          <c:showBubbleSize val="0"/>
        </c:dLbls>
        <c:gapWidth val="50"/>
        <c:axId val="393673344"/>
        <c:axId val="393666680"/>
      </c:barChart>
      <c:catAx>
        <c:axId val="393673344"/>
        <c:scaling>
          <c:orientation val="minMax"/>
        </c:scaling>
        <c:delete val="0"/>
        <c:axPos val="b"/>
        <c:numFmt formatCode="General" sourceLinked="1"/>
        <c:majorTickMark val="out"/>
        <c:minorTickMark val="none"/>
        <c:tickLblPos val="nextTo"/>
        <c:crossAx val="393666680"/>
        <c:crosses val="autoZero"/>
        <c:auto val="1"/>
        <c:lblAlgn val="ctr"/>
        <c:lblOffset val="100"/>
        <c:noMultiLvlLbl val="0"/>
      </c:catAx>
      <c:valAx>
        <c:axId val="393666680"/>
        <c:scaling>
          <c:orientation val="minMax"/>
          <c:max val="500000"/>
        </c:scaling>
        <c:delete val="0"/>
        <c:axPos val="l"/>
        <c:majorGridlines/>
        <c:numFmt formatCode="#,##0" sourceLinked="1"/>
        <c:majorTickMark val="out"/>
        <c:minorTickMark val="none"/>
        <c:tickLblPos val="nextTo"/>
        <c:crossAx val="393673344"/>
        <c:crosses val="autoZero"/>
        <c:crossBetween val="between"/>
        <c:majorUnit val="100000"/>
      </c:valAx>
    </c:plotArea>
    <c:plotVisOnly val="1"/>
    <c:dispBlanksAs val="gap"/>
    <c:showDLblsOverMax val="0"/>
  </c:chart>
  <c:spPr>
    <a:ln>
      <a:noFill/>
    </a:ln>
  </c:spPr>
  <c:printSettings>
    <c:headerFooter/>
    <c:pageMargins b="0.75000000000000977" l="0.70000000000000062" r="0.70000000000000062" t="0.750000000000009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Number of plug-in cars, vans and quadricycles</a:t>
            </a:r>
            <a:r>
              <a:rPr lang="en-GB" sz="1100" baseline="0">
                <a:solidFill>
                  <a:schemeClr val="tx2"/>
                </a:solidFill>
              </a:rPr>
              <a:t> </a:t>
            </a:r>
            <a:r>
              <a:rPr lang="en-GB" sz="1100">
                <a:solidFill>
                  <a:schemeClr val="tx2"/>
                </a:solidFill>
              </a:rPr>
              <a:t>licensed by the end of quarter</a:t>
            </a:r>
          </a:p>
        </c:rich>
      </c:tx>
      <c:overlay val="0"/>
    </c:title>
    <c:autoTitleDeleted val="0"/>
    <c:plotArea>
      <c:layout/>
      <c:barChart>
        <c:barDir val="col"/>
        <c:grouping val="clustered"/>
        <c:varyColors val="0"/>
        <c:ser>
          <c:idx val="0"/>
          <c:order val="0"/>
          <c:tx>
            <c:strRef>
              <c:f>'4.8'!$B$31</c:f>
              <c:strCache>
                <c:ptCount val="1"/>
                <c:pt idx="0">
                  <c:v>Northern Ireland</c:v>
                </c:pt>
              </c:strCache>
            </c:strRef>
          </c:tx>
          <c:invertIfNegative val="0"/>
          <c:cat>
            <c:multiLvlStrRef>
              <c:f>('4.8'!$D$29:$Q$30,'4.8'!$D$34:$P$35)</c:f>
              <c:multiLvlStrCache>
                <c:ptCount val="27"/>
                <c:lvl>
                  <c:pt idx="0">
                    <c:v>Q4</c:v>
                  </c:pt>
                  <c:pt idx="1">
                    <c:v>Q1</c:v>
                  </c:pt>
                  <c:pt idx="2">
                    <c:v>Q2</c:v>
                  </c:pt>
                  <c:pt idx="3">
                    <c:v>Q3</c:v>
                  </c:pt>
                  <c:pt idx="4">
                    <c:v>Q4</c:v>
                  </c:pt>
                  <c:pt idx="5">
                    <c:v>Q1</c:v>
                  </c:pt>
                  <c:pt idx="6">
                    <c:v>Q2</c:v>
                  </c:pt>
                  <c:pt idx="7">
                    <c:v>Q3</c:v>
                  </c:pt>
                  <c:pt idx="8">
                    <c:v>Q4</c:v>
                  </c:pt>
                  <c:pt idx="9">
                    <c:v>Q1</c:v>
                  </c:pt>
                  <c:pt idx="10">
                    <c:v>Q2</c:v>
                  </c:pt>
                  <c:pt idx="11">
                    <c:v>Q3</c:v>
                  </c:pt>
                  <c:pt idx="12">
                    <c:v>Q4</c:v>
                  </c:pt>
                  <c:pt idx="13">
                    <c:v>Q1</c:v>
                  </c:pt>
                  <c:pt idx="14">
                    <c:v>Q2</c:v>
                  </c:pt>
                  <c:pt idx="15">
                    <c:v>Q3</c:v>
                  </c:pt>
                  <c:pt idx="16">
                    <c:v>Q4</c:v>
                  </c:pt>
                  <c:pt idx="17">
                    <c:v>Q1</c:v>
                  </c:pt>
                  <c:pt idx="18">
                    <c:v>Q2</c:v>
                  </c:pt>
                  <c:pt idx="19">
                    <c:v>Q3</c:v>
                  </c:pt>
                  <c:pt idx="20">
                    <c:v>Q4</c:v>
                  </c:pt>
                  <c:pt idx="21">
                    <c:v>Q1</c:v>
                  </c:pt>
                  <c:pt idx="22">
                    <c:v>Q2</c:v>
                  </c:pt>
                  <c:pt idx="23">
                    <c:v>Q3</c:v>
                  </c:pt>
                  <c:pt idx="24">
                    <c:v>Q4</c:v>
                  </c:pt>
                  <c:pt idx="25">
                    <c:v>Q1</c:v>
                  </c:pt>
                  <c:pt idx="26">
                    <c:v>Q2</c:v>
                  </c:pt>
                </c:lvl>
                <c:lvl>
                  <c:pt idx="0">
                    <c:v>2011</c:v>
                  </c:pt>
                  <c:pt idx="1">
                    <c:v>2012</c:v>
                  </c:pt>
                  <c:pt idx="2">
                    <c:v>2012</c:v>
                  </c:pt>
                  <c:pt idx="3">
                    <c:v>2012</c:v>
                  </c:pt>
                  <c:pt idx="4">
                    <c:v>2012</c:v>
                  </c:pt>
                  <c:pt idx="5">
                    <c:v>2013</c:v>
                  </c:pt>
                  <c:pt idx="6">
                    <c:v>2013</c:v>
                  </c:pt>
                  <c:pt idx="7">
                    <c:v>2013</c:v>
                  </c:pt>
                  <c:pt idx="8">
                    <c:v>2013</c:v>
                  </c:pt>
                  <c:pt idx="9">
                    <c:v>2014</c:v>
                  </c:pt>
                  <c:pt idx="10">
                    <c:v>2014</c:v>
                  </c:pt>
                  <c:pt idx="11">
                    <c:v>2014</c:v>
                  </c:pt>
                  <c:pt idx="12">
                    <c:v>2014</c:v>
                  </c:pt>
                  <c:pt idx="13">
                    <c:v>2015</c:v>
                  </c:pt>
                  <c:pt idx="14">
                    <c:v>2015</c:v>
                  </c:pt>
                  <c:pt idx="15">
                    <c:v>2015</c:v>
                  </c:pt>
                  <c:pt idx="16">
                    <c:v>2015</c:v>
                  </c:pt>
                  <c:pt idx="17">
                    <c:v>2016</c:v>
                  </c:pt>
                  <c:pt idx="18">
                    <c:v>2016</c:v>
                  </c:pt>
                  <c:pt idx="19">
                    <c:v>2016</c:v>
                  </c:pt>
                  <c:pt idx="20">
                    <c:v>2016</c:v>
                  </c:pt>
                  <c:pt idx="21">
                    <c:v>2017</c:v>
                  </c:pt>
                  <c:pt idx="22">
                    <c:v>2017</c:v>
                  </c:pt>
                  <c:pt idx="23">
                    <c:v>2017</c:v>
                  </c:pt>
                  <c:pt idx="24">
                    <c:v>2017</c:v>
                  </c:pt>
                  <c:pt idx="25">
                    <c:v>2018</c:v>
                  </c:pt>
                  <c:pt idx="26">
                    <c:v>2018</c:v>
                  </c:pt>
                </c:lvl>
              </c:multiLvlStrCache>
            </c:multiLvlStrRef>
          </c:cat>
          <c:val>
            <c:numRef>
              <c:f>('4.8'!$D$31:$Q$31,'4.8'!$D$36:$P$36)</c:f>
              <c:numCache>
                <c:formatCode>General</c:formatCode>
                <c:ptCount val="27"/>
                <c:pt idx="0">
                  <c:v>22</c:v>
                </c:pt>
                <c:pt idx="1">
                  <c:v>26</c:v>
                </c:pt>
                <c:pt idx="2">
                  <c:v>42</c:v>
                </c:pt>
                <c:pt idx="3">
                  <c:v>65</c:v>
                </c:pt>
                <c:pt idx="4">
                  <c:v>76</c:v>
                </c:pt>
                <c:pt idx="5">
                  <c:v>94</c:v>
                </c:pt>
                <c:pt idx="6">
                  <c:v>127</c:v>
                </c:pt>
                <c:pt idx="7">
                  <c:v>145</c:v>
                </c:pt>
                <c:pt idx="8">
                  <c:v>162</c:v>
                </c:pt>
                <c:pt idx="9">
                  <c:v>188</c:v>
                </c:pt>
                <c:pt idx="10">
                  <c:v>226</c:v>
                </c:pt>
                <c:pt idx="11" formatCode="#,##0">
                  <c:v>295</c:v>
                </c:pt>
                <c:pt idx="12">
                  <c:v>383</c:v>
                </c:pt>
                <c:pt idx="13">
                  <c:v>506</c:v>
                </c:pt>
                <c:pt idx="14">
                  <c:v>625</c:v>
                </c:pt>
                <c:pt idx="15">
                  <c:v>725</c:v>
                </c:pt>
                <c:pt idx="16">
                  <c:v>820</c:v>
                </c:pt>
                <c:pt idx="17">
                  <c:v>976</c:v>
                </c:pt>
                <c:pt idx="18">
                  <c:v>1064</c:v>
                </c:pt>
                <c:pt idx="19">
                  <c:v>1204</c:v>
                </c:pt>
                <c:pt idx="20">
                  <c:v>1322</c:v>
                </c:pt>
                <c:pt idx="21">
                  <c:v>1476</c:v>
                </c:pt>
                <c:pt idx="22">
                  <c:v>1570</c:v>
                </c:pt>
                <c:pt idx="23">
                  <c:v>1709</c:v>
                </c:pt>
                <c:pt idx="24">
                  <c:v>1873</c:v>
                </c:pt>
                <c:pt idx="25" formatCode="#,##0">
                  <c:v>2029</c:v>
                </c:pt>
                <c:pt idx="26" formatCode="#,##0">
                  <c:v>2206</c:v>
                </c:pt>
              </c:numCache>
            </c:numRef>
          </c:val>
        </c:ser>
        <c:dLbls>
          <c:showLegendKey val="0"/>
          <c:showVal val="0"/>
          <c:showCatName val="0"/>
          <c:showSerName val="0"/>
          <c:showPercent val="0"/>
          <c:showBubbleSize val="0"/>
        </c:dLbls>
        <c:gapWidth val="50"/>
        <c:axId val="393670208"/>
        <c:axId val="393673736"/>
      </c:barChart>
      <c:catAx>
        <c:axId val="393670208"/>
        <c:scaling>
          <c:orientation val="minMax"/>
        </c:scaling>
        <c:delete val="0"/>
        <c:axPos val="b"/>
        <c:numFmt formatCode="General" sourceLinked="0"/>
        <c:majorTickMark val="out"/>
        <c:minorTickMark val="none"/>
        <c:tickLblPos val="nextTo"/>
        <c:spPr>
          <a:ln>
            <a:noFill/>
          </a:ln>
        </c:spPr>
        <c:txPr>
          <a:bodyPr rot="0"/>
          <a:lstStyle/>
          <a:p>
            <a:pPr>
              <a:defRPr/>
            </a:pPr>
            <a:endParaRPr lang="en-US"/>
          </a:p>
        </c:txPr>
        <c:crossAx val="393673736"/>
        <c:crosses val="autoZero"/>
        <c:auto val="1"/>
        <c:lblAlgn val="ctr"/>
        <c:lblOffset val="100"/>
        <c:noMultiLvlLbl val="0"/>
      </c:catAx>
      <c:valAx>
        <c:axId val="393673736"/>
        <c:scaling>
          <c:orientation val="minMax"/>
        </c:scaling>
        <c:delete val="0"/>
        <c:axPos val="l"/>
        <c:majorGridlines/>
        <c:numFmt formatCode="General" sourceLinked="1"/>
        <c:majorTickMark val="out"/>
        <c:minorTickMark val="none"/>
        <c:tickLblPos val="nextTo"/>
        <c:crossAx val="393670208"/>
        <c:crosses val="autoZero"/>
        <c:crossBetween val="between"/>
        <c:majorUnit val="200"/>
      </c:valAx>
    </c:plotArea>
    <c:plotVisOnly val="1"/>
    <c:dispBlanksAs val="gap"/>
    <c:showDLblsOverMax val="0"/>
  </c:chart>
  <c:spPr>
    <a:ln>
      <a:noFill/>
    </a:ln>
  </c:spPr>
  <c:printSettings>
    <c:headerFooter/>
    <c:pageMargins b="0.75000000000000622" l="0.70000000000000062" r="0.70000000000000062" t="0.750000000000006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1" i="0" u="none" strike="noStrike" baseline="0"/>
              <a:t>Emissions intensity of milk production</a:t>
            </a:r>
            <a:endParaRPr lang="en-GB" sz="1100">
              <a:solidFill>
                <a:schemeClr val="tx2"/>
              </a:solidFill>
              <a:latin typeface="+mn-lt"/>
            </a:endParaRPr>
          </a:p>
        </c:rich>
      </c:tx>
      <c:layout/>
      <c:overlay val="0"/>
    </c:title>
    <c:autoTitleDeleted val="0"/>
    <c:plotArea>
      <c:layout/>
      <c:lineChart>
        <c:grouping val="standard"/>
        <c:varyColors val="0"/>
        <c:ser>
          <c:idx val="0"/>
          <c:order val="0"/>
          <c:tx>
            <c:strRef>
              <c:f>'5.1'!$B$31:$C$31</c:f>
              <c:strCache>
                <c:ptCount val="2"/>
                <c:pt idx="0">
                  <c:v>FBS Sample Average</c:v>
                </c:pt>
              </c:strCache>
            </c:strRef>
          </c:tx>
          <c:spPr>
            <a:ln>
              <a:solidFill>
                <a:srgbClr val="17375E"/>
              </a:solidFill>
            </a:ln>
          </c:spPr>
          <c:marker>
            <c:symbol val="none"/>
          </c:marker>
          <c:cat>
            <c:numRef>
              <c:f>('5.1'!$D$30:$P$30,'5.1'!$D$35:$P$35,'5.1'!$D$40)</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('5.1'!$D$31:$P$31,'5.1'!$D$36:$P$36,'5.1'!$D$41)</c:f>
              <c:numCache>
                <c:formatCode>0</c:formatCode>
                <c:ptCount val="27"/>
                <c:pt idx="0">
                  <c:v>1904.5262188242427</c:v>
                </c:pt>
                <c:pt idx="1">
                  <c:v>1868.6288112364805</c:v>
                </c:pt>
                <c:pt idx="2">
                  <c:v>1900.8320747230289</c:v>
                </c:pt>
                <c:pt idx="3">
                  <c:v>1900.3030748314204</c:v>
                </c:pt>
                <c:pt idx="4">
                  <c:v>1905.0679823868513</c:v>
                </c:pt>
                <c:pt idx="5">
                  <c:v>1885.7569625213318</c:v>
                </c:pt>
                <c:pt idx="6">
                  <c:v>1889.061441332195</c:v>
                </c:pt>
                <c:pt idx="7">
                  <c:v>1757.6383117133096</c:v>
                </c:pt>
                <c:pt idx="8">
                  <c:v>1732.8419374847301</c:v>
                </c:pt>
                <c:pt idx="9">
                  <c:v>1769.7778568695871</c:v>
                </c:pt>
                <c:pt idx="10">
                  <c:v>1690.6783408508361</c:v>
                </c:pt>
                <c:pt idx="11">
                  <c:v>1622.1505068865467</c:v>
                </c:pt>
                <c:pt idx="12">
                  <c:v>1626.4794511174287</c:v>
                </c:pt>
                <c:pt idx="13">
                  <c:v>1648.5914328787164</c:v>
                </c:pt>
                <c:pt idx="14">
                  <c:v>1597.164403034054</c:v>
                </c:pt>
                <c:pt idx="15">
                  <c:v>1534.3040752206791</c:v>
                </c:pt>
                <c:pt idx="16">
                  <c:v>1432.9640986584359</c:v>
                </c:pt>
                <c:pt idx="17">
                  <c:v>1340.0810941279467</c:v>
                </c:pt>
                <c:pt idx="18">
                  <c:v>1329.5410665447541</c:v>
                </c:pt>
                <c:pt idx="19">
                  <c:v>1360.3286236361093</c:v>
                </c:pt>
                <c:pt idx="20">
                  <c:v>1333.2155161064209</c:v>
                </c:pt>
                <c:pt idx="21">
                  <c:v>1278.1097041408134</c:v>
                </c:pt>
                <c:pt idx="22">
                  <c:v>1275.7282813148561</c:v>
                </c:pt>
                <c:pt idx="23">
                  <c:v>1355.4470973584396</c:v>
                </c:pt>
                <c:pt idx="24">
                  <c:v>1318.417457498429</c:v>
                </c:pt>
                <c:pt idx="25">
                  <c:v>1271.3972478577771</c:v>
                </c:pt>
                <c:pt idx="26">
                  <c:v>1279.1199141720408</c:v>
                </c:pt>
              </c:numCache>
            </c:numRef>
          </c:val>
          <c:smooth val="0"/>
        </c:ser>
        <c:ser>
          <c:idx val="1"/>
          <c:order val="1"/>
          <c:tx>
            <c:strRef>
              <c:f>'5.1'!$B$32:$C$32</c:f>
              <c:strCache>
                <c:ptCount val="2"/>
                <c:pt idx="0">
                  <c:v>Population Average</c:v>
                </c:pt>
              </c:strCache>
            </c:strRef>
          </c:tx>
          <c:spPr>
            <a:ln>
              <a:solidFill>
                <a:srgbClr val="8EB4E3"/>
              </a:solidFill>
            </a:ln>
          </c:spPr>
          <c:marker>
            <c:symbol val="none"/>
          </c:marker>
          <c:cat>
            <c:numRef>
              <c:f>('5.1'!$D$30:$P$30,'5.1'!$D$35:$P$35,'5.1'!$D$40)</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('5.1'!$D$32:$P$32,'5.1'!$D$37:$P$37,'5.1'!$D$42)</c:f>
              <c:numCache>
                <c:formatCode>0</c:formatCode>
                <c:ptCount val="27"/>
                <c:pt idx="0">
                  <c:v>1927.395023298162</c:v>
                </c:pt>
                <c:pt idx="1">
                  <c:v>1891.2480938798858</c:v>
                </c:pt>
                <c:pt idx="2">
                  <c:v>1916.0837756501196</c:v>
                </c:pt>
                <c:pt idx="3">
                  <c:v>1916.5851001550366</c:v>
                </c:pt>
                <c:pt idx="4">
                  <c:v>1925.3131007722257</c:v>
                </c:pt>
                <c:pt idx="5">
                  <c:v>1909.9017602933891</c:v>
                </c:pt>
                <c:pt idx="6">
                  <c:v>1925.1820816698885</c:v>
                </c:pt>
                <c:pt idx="7">
                  <c:v>1776.2615958119982</c:v>
                </c:pt>
                <c:pt idx="8">
                  <c:v>1751.6641325049827</c:v>
                </c:pt>
                <c:pt idx="9">
                  <c:v>1793.9723885781113</c:v>
                </c:pt>
                <c:pt idx="10">
                  <c:v>1723.262375808665</c:v>
                </c:pt>
                <c:pt idx="11">
                  <c:v>1649.0164004413273</c:v>
                </c:pt>
                <c:pt idx="12">
                  <c:v>1635.6317146997214</c:v>
                </c:pt>
                <c:pt idx="13">
                  <c:v>1668.847752497426</c:v>
                </c:pt>
                <c:pt idx="14">
                  <c:v>1623.464873580378</c:v>
                </c:pt>
                <c:pt idx="15">
                  <c:v>1550.7149512519857</c:v>
                </c:pt>
                <c:pt idx="16">
                  <c:v>1458.6336824181064</c:v>
                </c:pt>
                <c:pt idx="17">
                  <c:v>1362.5653981289474</c:v>
                </c:pt>
                <c:pt idx="18">
                  <c:v>1353.5719971202079</c:v>
                </c:pt>
                <c:pt idx="19">
                  <c:v>1370.9794809172563</c:v>
                </c:pt>
                <c:pt idx="20">
                  <c:v>1348.6759496480656</c:v>
                </c:pt>
                <c:pt idx="21">
                  <c:v>1280.1355004959905</c:v>
                </c:pt>
                <c:pt idx="22">
                  <c:v>1294.4334809435097</c:v>
                </c:pt>
                <c:pt idx="23">
                  <c:v>1384.1612615318654</c:v>
                </c:pt>
                <c:pt idx="24">
                  <c:v>1336.3785897069595</c:v>
                </c:pt>
                <c:pt idx="25">
                  <c:v>1290.9244788117096</c:v>
                </c:pt>
                <c:pt idx="26">
                  <c:v>1284.8822282961996</c:v>
                </c:pt>
              </c:numCache>
            </c:numRef>
          </c:val>
          <c:smooth val="0"/>
        </c:ser>
        <c:dLbls>
          <c:showLegendKey val="0"/>
          <c:showVal val="0"/>
          <c:showCatName val="0"/>
          <c:showSerName val="0"/>
          <c:showPercent val="0"/>
          <c:showBubbleSize val="0"/>
        </c:dLbls>
        <c:smooth val="0"/>
        <c:axId val="393670992"/>
        <c:axId val="393669816"/>
      </c:lineChart>
      <c:catAx>
        <c:axId val="393670992"/>
        <c:scaling>
          <c:orientation val="minMax"/>
        </c:scaling>
        <c:delete val="0"/>
        <c:axPos val="b"/>
        <c:numFmt formatCode="General" sourceLinked="1"/>
        <c:majorTickMark val="out"/>
        <c:minorTickMark val="none"/>
        <c:tickLblPos val="nextTo"/>
        <c:crossAx val="393669816"/>
        <c:crosses val="autoZero"/>
        <c:auto val="1"/>
        <c:lblAlgn val="ctr"/>
        <c:lblOffset val="100"/>
        <c:noMultiLvlLbl val="0"/>
      </c:catAx>
      <c:valAx>
        <c:axId val="393669816"/>
        <c:scaling>
          <c:orientation val="minMax"/>
          <c:max val="2000"/>
          <c:min val="1000"/>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GB" sz="1000" b="0" i="0" baseline="0"/>
                  <a:t>(g CO2e/kg ECM (excl. Seq.))</a:t>
                </a: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GB" sz="1000" b="0">
                  <a:latin typeface="+mn-lt"/>
                </a:endParaRPr>
              </a:p>
            </c:rich>
          </c:tx>
          <c:layout/>
          <c:overlay val="0"/>
        </c:title>
        <c:numFmt formatCode="0" sourceLinked="1"/>
        <c:majorTickMark val="out"/>
        <c:minorTickMark val="none"/>
        <c:tickLblPos val="nextTo"/>
        <c:crossAx val="393670992"/>
        <c:crosses val="autoZero"/>
        <c:crossBetween val="between"/>
      </c:valAx>
    </c:plotArea>
    <c:plotVisOnly val="1"/>
    <c:dispBlanksAs val="gap"/>
    <c:showDLblsOverMax val="0"/>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1" i="0" baseline="0">
                <a:solidFill>
                  <a:srgbClr val="4F81BD"/>
                </a:solidFill>
                <a:effectLst/>
              </a:rPr>
              <a:t>Area of Forest Service planting</a:t>
            </a:r>
            <a:endParaRPr lang="en-GB" sz="1100">
              <a:solidFill>
                <a:srgbClr val="4F81BD"/>
              </a:solidFill>
              <a:effectLst/>
            </a:endParaRPr>
          </a:p>
        </c:rich>
      </c:tx>
      <c:layout>
        <c:manualLayout>
          <c:xMode val="edge"/>
          <c:yMode val="edge"/>
          <c:x val="0.36049063754387362"/>
          <c:y val="3.38308420603142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359446188187005E-2"/>
          <c:y val="0.15031043127397628"/>
          <c:w val="0.88928021970367455"/>
          <c:h val="0.70405365411720011"/>
        </c:manualLayout>
      </c:layout>
      <c:barChart>
        <c:barDir val="col"/>
        <c:grouping val="stacked"/>
        <c:varyColors val="0"/>
        <c:ser>
          <c:idx val="0"/>
          <c:order val="0"/>
          <c:tx>
            <c:v>Conifer</c:v>
          </c:tx>
          <c:spPr>
            <a:solidFill>
              <a:srgbClr val="1F498E"/>
            </a:solidFill>
            <a:ln>
              <a:noFill/>
            </a:ln>
            <a:effectLst/>
          </c:spPr>
          <c:invertIfNegative val="0"/>
          <c:cat>
            <c:strRef>
              <c:f>('5.2'!$C$30:$N$30,'5.2'!$C$36:$N$36,'5.2'!$C$42:$N$42,'5.2'!$C$48:$D$48)</c:f>
              <c:strCache>
                <c:ptCount val="38"/>
                <c:pt idx="0">
                  <c:v>1980/81</c:v>
                </c:pt>
                <c:pt idx="1">
                  <c:v>1981/82</c:v>
                </c:pt>
                <c:pt idx="2">
                  <c:v>1982/83</c:v>
                </c:pt>
                <c:pt idx="3">
                  <c:v>1983/84</c:v>
                </c:pt>
                <c:pt idx="4">
                  <c:v>1984/85</c:v>
                </c:pt>
                <c:pt idx="5">
                  <c:v>1985/86</c:v>
                </c:pt>
                <c:pt idx="6">
                  <c:v>1986/87</c:v>
                </c:pt>
                <c:pt idx="7">
                  <c:v>1987/88</c:v>
                </c:pt>
                <c:pt idx="8">
                  <c:v>1988/89</c:v>
                </c:pt>
                <c:pt idx="9">
                  <c:v>1989/90</c:v>
                </c:pt>
                <c:pt idx="10">
                  <c:v>1990/91</c:v>
                </c:pt>
                <c:pt idx="11">
                  <c:v>1991/92</c:v>
                </c:pt>
                <c:pt idx="12">
                  <c:v>1992/93</c:v>
                </c:pt>
                <c:pt idx="13">
                  <c:v>1993/94</c:v>
                </c:pt>
                <c:pt idx="14">
                  <c:v>1994/95</c:v>
                </c:pt>
                <c:pt idx="15">
                  <c:v>1995/96</c:v>
                </c:pt>
                <c:pt idx="16">
                  <c:v>1996/97</c:v>
                </c:pt>
                <c:pt idx="17">
                  <c:v>1997/98</c:v>
                </c:pt>
                <c:pt idx="18">
                  <c:v>1998/99</c:v>
                </c:pt>
                <c:pt idx="19">
                  <c:v>1999/00</c:v>
                </c:pt>
                <c:pt idx="20">
                  <c:v>2000/01</c:v>
                </c:pt>
                <c:pt idx="21">
                  <c:v>2001/02</c:v>
                </c:pt>
                <c:pt idx="22">
                  <c:v>2002/03</c:v>
                </c:pt>
                <c:pt idx="23">
                  <c:v>2003/04</c:v>
                </c:pt>
                <c:pt idx="24">
                  <c:v>2004/05</c:v>
                </c:pt>
                <c:pt idx="25">
                  <c:v>2005/06</c:v>
                </c:pt>
                <c:pt idx="26">
                  <c:v>2006/07</c:v>
                </c:pt>
                <c:pt idx="27">
                  <c:v>2007/08</c:v>
                </c:pt>
                <c:pt idx="28">
                  <c:v>2008/09</c:v>
                </c:pt>
                <c:pt idx="29">
                  <c:v>2009/10</c:v>
                </c:pt>
                <c:pt idx="30">
                  <c:v>2010/11</c:v>
                </c:pt>
                <c:pt idx="31">
                  <c:v>2011/12</c:v>
                </c:pt>
                <c:pt idx="32">
                  <c:v>2012/13</c:v>
                </c:pt>
                <c:pt idx="33">
                  <c:v>2013/14</c:v>
                </c:pt>
                <c:pt idx="34">
                  <c:v>2014/15</c:v>
                </c:pt>
                <c:pt idx="35">
                  <c:v>2015/16</c:v>
                </c:pt>
                <c:pt idx="36">
                  <c:v>2016/17</c:v>
                </c:pt>
                <c:pt idx="37">
                  <c:v>2017/18</c:v>
                </c:pt>
              </c:strCache>
            </c:strRef>
          </c:cat>
          <c:val>
            <c:numRef>
              <c:f>('5.2'!$C$31:$N$31,'5.2'!$C$37:$N$37,'5.2'!$C$43:$N$43,'5.2'!$C$49:$D$49)</c:f>
              <c:numCache>
                <c:formatCode>#,##0</c:formatCode>
                <c:ptCount val="38"/>
                <c:pt idx="0">
                  <c:v>40</c:v>
                </c:pt>
                <c:pt idx="1">
                  <c:v>61</c:v>
                </c:pt>
                <c:pt idx="2">
                  <c:v>11</c:v>
                </c:pt>
                <c:pt idx="3">
                  <c:v>21</c:v>
                </c:pt>
                <c:pt idx="4">
                  <c:v>25</c:v>
                </c:pt>
                <c:pt idx="5">
                  <c:v>19</c:v>
                </c:pt>
                <c:pt idx="6">
                  <c:v>85</c:v>
                </c:pt>
                <c:pt idx="7">
                  <c:v>106</c:v>
                </c:pt>
                <c:pt idx="8">
                  <c:v>45</c:v>
                </c:pt>
                <c:pt idx="9">
                  <c:v>915</c:v>
                </c:pt>
                <c:pt idx="10">
                  <c:v>484</c:v>
                </c:pt>
                <c:pt idx="11">
                  <c:v>312</c:v>
                </c:pt>
                <c:pt idx="12">
                  <c:v>671</c:v>
                </c:pt>
                <c:pt idx="13">
                  <c:v>590</c:v>
                </c:pt>
                <c:pt idx="14">
                  <c:v>275</c:v>
                </c:pt>
                <c:pt idx="15">
                  <c:v>568</c:v>
                </c:pt>
                <c:pt idx="16">
                  <c:v>363</c:v>
                </c:pt>
                <c:pt idx="17">
                  <c:v>265</c:v>
                </c:pt>
                <c:pt idx="18">
                  <c:v>301</c:v>
                </c:pt>
                <c:pt idx="19">
                  <c:v>218</c:v>
                </c:pt>
                <c:pt idx="20">
                  <c:v>181</c:v>
                </c:pt>
                <c:pt idx="21">
                  <c:v>155</c:v>
                </c:pt>
                <c:pt idx="22">
                  <c:v>123</c:v>
                </c:pt>
                <c:pt idx="23">
                  <c:v>68</c:v>
                </c:pt>
                <c:pt idx="24">
                  <c:v>23</c:v>
                </c:pt>
                <c:pt idx="25">
                  <c:v>35</c:v>
                </c:pt>
                <c:pt idx="26">
                  <c:v>44</c:v>
                </c:pt>
                <c:pt idx="27">
                  <c:v>41</c:v>
                </c:pt>
                <c:pt idx="28">
                  <c:v>20</c:v>
                </c:pt>
                <c:pt idx="29">
                  <c:v>3</c:v>
                </c:pt>
                <c:pt idx="30">
                  <c:v>21</c:v>
                </c:pt>
                <c:pt idx="31">
                  <c:v>20</c:v>
                </c:pt>
                <c:pt idx="32">
                  <c:v>6</c:v>
                </c:pt>
                <c:pt idx="33">
                  <c:v>37</c:v>
                </c:pt>
                <c:pt idx="34">
                  <c:v>21</c:v>
                </c:pt>
                <c:pt idx="35">
                  <c:v>2</c:v>
                </c:pt>
                <c:pt idx="36">
                  <c:v>53</c:v>
                </c:pt>
                <c:pt idx="37" formatCode="General">
                  <c:v>109</c:v>
                </c:pt>
              </c:numCache>
            </c:numRef>
          </c:val>
        </c:ser>
        <c:ser>
          <c:idx val="1"/>
          <c:order val="1"/>
          <c:tx>
            <c:v>Broadleaf</c:v>
          </c:tx>
          <c:spPr>
            <a:solidFill>
              <a:srgbClr val="4F81BD"/>
            </a:solidFill>
            <a:ln>
              <a:noFill/>
            </a:ln>
            <a:effectLst/>
          </c:spPr>
          <c:invertIfNegative val="0"/>
          <c:cat>
            <c:strRef>
              <c:f>('5.2'!$C$30:$N$30,'5.2'!$C$36:$N$36,'5.2'!$C$42:$N$42,'5.2'!$C$48:$D$48)</c:f>
              <c:strCache>
                <c:ptCount val="38"/>
                <c:pt idx="0">
                  <c:v>1980/81</c:v>
                </c:pt>
                <c:pt idx="1">
                  <c:v>1981/82</c:v>
                </c:pt>
                <c:pt idx="2">
                  <c:v>1982/83</c:v>
                </c:pt>
                <c:pt idx="3">
                  <c:v>1983/84</c:v>
                </c:pt>
                <c:pt idx="4">
                  <c:v>1984/85</c:v>
                </c:pt>
                <c:pt idx="5">
                  <c:v>1985/86</c:v>
                </c:pt>
                <c:pt idx="6">
                  <c:v>1986/87</c:v>
                </c:pt>
                <c:pt idx="7">
                  <c:v>1987/88</c:v>
                </c:pt>
                <c:pt idx="8">
                  <c:v>1988/89</c:v>
                </c:pt>
                <c:pt idx="9">
                  <c:v>1989/90</c:v>
                </c:pt>
                <c:pt idx="10">
                  <c:v>1990/91</c:v>
                </c:pt>
                <c:pt idx="11">
                  <c:v>1991/92</c:v>
                </c:pt>
                <c:pt idx="12">
                  <c:v>1992/93</c:v>
                </c:pt>
                <c:pt idx="13">
                  <c:v>1993/94</c:v>
                </c:pt>
                <c:pt idx="14">
                  <c:v>1994/95</c:v>
                </c:pt>
                <c:pt idx="15">
                  <c:v>1995/96</c:v>
                </c:pt>
                <c:pt idx="16">
                  <c:v>1996/97</c:v>
                </c:pt>
                <c:pt idx="17">
                  <c:v>1997/98</c:v>
                </c:pt>
                <c:pt idx="18">
                  <c:v>1998/99</c:v>
                </c:pt>
                <c:pt idx="19">
                  <c:v>1999/00</c:v>
                </c:pt>
                <c:pt idx="20">
                  <c:v>2000/01</c:v>
                </c:pt>
                <c:pt idx="21">
                  <c:v>2001/02</c:v>
                </c:pt>
                <c:pt idx="22">
                  <c:v>2002/03</c:v>
                </c:pt>
                <c:pt idx="23">
                  <c:v>2003/04</c:v>
                </c:pt>
                <c:pt idx="24">
                  <c:v>2004/05</c:v>
                </c:pt>
                <c:pt idx="25">
                  <c:v>2005/06</c:v>
                </c:pt>
                <c:pt idx="26">
                  <c:v>2006/07</c:v>
                </c:pt>
                <c:pt idx="27">
                  <c:v>2007/08</c:v>
                </c:pt>
                <c:pt idx="28">
                  <c:v>2008/09</c:v>
                </c:pt>
                <c:pt idx="29">
                  <c:v>2009/10</c:v>
                </c:pt>
                <c:pt idx="30">
                  <c:v>2010/11</c:v>
                </c:pt>
                <c:pt idx="31">
                  <c:v>2011/12</c:v>
                </c:pt>
                <c:pt idx="32">
                  <c:v>2012/13</c:v>
                </c:pt>
                <c:pt idx="33">
                  <c:v>2013/14</c:v>
                </c:pt>
                <c:pt idx="34">
                  <c:v>2014/15</c:v>
                </c:pt>
                <c:pt idx="35">
                  <c:v>2015/16</c:v>
                </c:pt>
                <c:pt idx="36">
                  <c:v>2016/17</c:v>
                </c:pt>
                <c:pt idx="37">
                  <c:v>2017/18</c:v>
                </c:pt>
              </c:strCache>
            </c:strRef>
          </c:cat>
          <c:val>
            <c:numRef>
              <c:f>('5.2'!$C$32:$N$32,'5.2'!$C$38:$N$38,'5.2'!$C$44:$N$44,'5.2'!$C$50:$D$50)</c:f>
              <c:numCache>
                <c:formatCode>#,##0</c:formatCode>
                <c:ptCount val="38"/>
                <c:pt idx="0">
                  <c:v>85</c:v>
                </c:pt>
                <c:pt idx="1">
                  <c:v>129</c:v>
                </c:pt>
                <c:pt idx="2">
                  <c:v>22</c:v>
                </c:pt>
                <c:pt idx="3">
                  <c:v>46</c:v>
                </c:pt>
                <c:pt idx="4">
                  <c:v>54</c:v>
                </c:pt>
                <c:pt idx="5">
                  <c:v>42</c:v>
                </c:pt>
                <c:pt idx="6">
                  <c:v>180</c:v>
                </c:pt>
                <c:pt idx="7">
                  <c:v>225</c:v>
                </c:pt>
                <c:pt idx="8">
                  <c:v>95</c:v>
                </c:pt>
                <c:pt idx="9">
                  <c:v>150</c:v>
                </c:pt>
                <c:pt idx="10">
                  <c:v>136</c:v>
                </c:pt>
                <c:pt idx="11">
                  <c:v>154</c:v>
                </c:pt>
                <c:pt idx="12">
                  <c:v>212</c:v>
                </c:pt>
                <c:pt idx="13">
                  <c:v>318</c:v>
                </c:pt>
                <c:pt idx="14">
                  <c:v>324</c:v>
                </c:pt>
                <c:pt idx="15">
                  <c:v>244</c:v>
                </c:pt>
                <c:pt idx="16">
                  <c:v>252</c:v>
                </c:pt>
                <c:pt idx="17">
                  <c:v>254</c:v>
                </c:pt>
                <c:pt idx="18">
                  <c:v>327</c:v>
                </c:pt>
                <c:pt idx="19">
                  <c:v>428</c:v>
                </c:pt>
                <c:pt idx="20">
                  <c:v>407</c:v>
                </c:pt>
                <c:pt idx="21">
                  <c:v>470</c:v>
                </c:pt>
                <c:pt idx="22">
                  <c:v>390</c:v>
                </c:pt>
                <c:pt idx="23">
                  <c:v>346</c:v>
                </c:pt>
                <c:pt idx="24">
                  <c:v>319</c:v>
                </c:pt>
                <c:pt idx="25">
                  <c:v>557</c:v>
                </c:pt>
                <c:pt idx="26">
                  <c:v>505</c:v>
                </c:pt>
                <c:pt idx="27">
                  <c:v>496</c:v>
                </c:pt>
                <c:pt idx="28">
                  <c:v>269</c:v>
                </c:pt>
                <c:pt idx="29">
                  <c:v>211</c:v>
                </c:pt>
                <c:pt idx="30">
                  <c:v>231</c:v>
                </c:pt>
                <c:pt idx="31">
                  <c:v>293</c:v>
                </c:pt>
                <c:pt idx="32">
                  <c:v>247</c:v>
                </c:pt>
                <c:pt idx="33">
                  <c:v>253</c:v>
                </c:pt>
                <c:pt idx="34">
                  <c:v>187</c:v>
                </c:pt>
                <c:pt idx="35">
                  <c:v>52</c:v>
                </c:pt>
                <c:pt idx="36">
                  <c:v>155</c:v>
                </c:pt>
                <c:pt idx="37" formatCode="General">
                  <c:v>101</c:v>
                </c:pt>
              </c:numCache>
            </c:numRef>
          </c:val>
        </c:ser>
        <c:dLbls>
          <c:showLegendKey val="0"/>
          <c:showVal val="0"/>
          <c:showCatName val="0"/>
          <c:showSerName val="0"/>
          <c:showPercent val="0"/>
          <c:showBubbleSize val="0"/>
        </c:dLbls>
        <c:gapWidth val="50"/>
        <c:overlap val="100"/>
        <c:axId val="393667072"/>
        <c:axId val="393667856"/>
      </c:barChart>
      <c:catAx>
        <c:axId val="393667072"/>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93667856"/>
        <c:crosses val="autoZero"/>
        <c:auto val="1"/>
        <c:lblAlgn val="ctr"/>
        <c:lblOffset val="100"/>
        <c:noMultiLvlLbl val="0"/>
      </c:catAx>
      <c:valAx>
        <c:axId val="393667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i="0" baseline="0">
                    <a:solidFill>
                      <a:sysClr val="windowText" lastClr="000000"/>
                    </a:solidFill>
                    <a:effectLst/>
                  </a:rPr>
                  <a:t>Area planted (hectares</a:t>
                </a:r>
                <a:r>
                  <a:rPr lang="en-GB" sz="1000" b="1" i="0" baseline="0">
                    <a:effectLst/>
                  </a:rPr>
                  <a:t>)</a:t>
                </a:r>
                <a:endParaRPr lang="en-GB" sz="1000">
                  <a:effectLst/>
                </a:endParaRPr>
              </a:p>
            </c:rich>
          </c:tx>
          <c:layout>
            <c:manualLayout>
              <c:xMode val="edge"/>
              <c:yMode val="edge"/>
              <c:x val="1.1341613401545632E-2"/>
              <c:y val="0.315641756422732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667072"/>
        <c:crosses val="autoZero"/>
        <c:crossBetween val="between"/>
      </c:valAx>
      <c:spPr>
        <a:noFill/>
        <a:ln>
          <a:noFill/>
        </a:ln>
        <a:effectLst/>
      </c:spPr>
    </c:plotArea>
    <c:legend>
      <c:legendPos val="r"/>
      <c:layout>
        <c:manualLayout>
          <c:xMode val="edge"/>
          <c:yMode val="edge"/>
          <c:x val="0.29685492865229363"/>
          <c:y val="8.8413575917341919E-2"/>
          <c:w val="0.37265905740121236"/>
          <c:h val="8.03490490469958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latin typeface="+mn-lt"/>
              </a:rPr>
              <a:t>Nitrogen input - output ratio: kg of nitrogen per tonne output</a:t>
            </a:r>
            <a:endParaRPr lang="en-GB" sz="1100">
              <a:solidFill>
                <a:srgbClr val="FF0000"/>
              </a:solidFill>
              <a:latin typeface="+mn-lt"/>
            </a:endParaRPr>
          </a:p>
        </c:rich>
      </c:tx>
      <c:overlay val="0"/>
    </c:title>
    <c:autoTitleDeleted val="0"/>
    <c:plotArea>
      <c:layout/>
      <c:lineChart>
        <c:grouping val="standard"/>
        <c:varyColors val="0"/>
        <c:ser>
          <c:idx val="1"/>
          <c:order val="0"/>
          <c:tx>
            <c:strRef>
              <c:f>'5.3'!$B$30</c:f>
              <c:strCache>
                <c:ptCount val="1"/>
                <c:pt idx="0">
                  <c:v>Oats</c:v>
                </c:pt>
              </c:strCache>
            </c:strRef>
          </c:tx>
          <c:spPr>
            <a:ln>
              <a:solidFill>
                <a:srgbClr val="4F81BD"/>
              </a:solidFill>
              <a:prstDash val="sysDot"/>
            </a:ln>
          </c:spPr>
          <c:marker>
            <c:symbol val="none"/>
          </c:marker>
          <c:cat>
            <c:numRef>
              <c:f>('5.3'!$D$29:$Q$29,'5.3'!$D$37:$P$37)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('5.3'!$D$30:$Q$30,'5.3'!$D$38:$P$38)</c:f>
              <c:numCache>
                <c:formatCode>0.0</c:formatCode>
                <c:ptCount val="27"/>
                <c:pt idx="0">
                  <c:v>16.3748572607483</c:v>
                </c:pt>
                <c:pt idx="1">
                  <c:v>16.170258051980326</c:v>
                </c:pt>
                <c:pt idx="2">
                  <c:v>18.103871074027861</c:v>
                </c:pt>
                <c:pt idx="3">
                  <c:v>22.843759640989056</c:v>
                </c:pt>
                <c:pt idx="4">
                  <c:v>18.492384914616494</c:v>
                </c:pt>
                <c:pt idx="5">
                  <c:v>17.416052128549286</c:v>
                </c:pt>
                <c:pt idx="6">
                  <c:v>20.40628690634146</c:v>
                </c:pt>
                <c:pt idx="7">
                  <c:v>19.852252855187658</c:v>
                </c:pt>
                <c:pt idx="8">
                  <c:v>20.258174829387503</c:v>
                </c:pt>
                <c:pt idx="9">
                  <c:v>19.362827586667827</c:v>
                </c:pt>
                <c:pt idx="10">
                  <c:v>23.300492805098727</c:v>
                </c:pt>
                <c:pt idx="11">
                  <c:v>18.062173063465675</c:v>
                </c:pt>
                <c:pt idx="12">
                  <c:v>19.184712396638627</c:v>
                </c:pt>
                <c:pt idx="13">
                  <c:v>17.240716360888566</c:v>
                </c:pt>
                <c:pt idx="14">
                  <c:v>16.735928863324112</c:v>
                </c:pt>
                <c:pt idx="15">
                  <c:v>19.55403556564081</c:v>
                </c:pt>
                <c:pt idx="16">
                  <c:v>15.043081294710795</c:v>
                </c:pt>
                <c:pt idx="17">
                  <c:v>23.534834834085782</c:v>
                </c:pt>
                <c:pt idx="18">
                  <c:v>16.853550680963171</c:v>
                </c:pt>
                <c:pt idx="19">
                  <c:v>15.039096627901028</c:v>
                </c:pt>
                <c:pt idx="20">
                  <c:v>14.323594287308699</c:v>
                </c:pt>
                <c:pt idx="21">
                  <c:v>16.388597002670259</c:v>
                </c:pt>
                <c:pt idx="22">
                  <c:v>16.880805990470918</c:v>
                </c:pt>
                <c:pt idx="23">
                  <c:v>16.843973328470959</c:v>
                </c:pt>
                <c:pt idx="24">
                  <c:v>15.856655319541519</c:v>
                </c:pt>
                <c:pt idx="25">
                  <c:v>16.168452473041825</c:v>
                </c:pt>
                <c:pt idx="26">
                  <c:v>15.8447394418772</c:v>
                </c:pt>
              </c:numCache>
            </c:numRef>
          </c:val>
          <c:smooth val="0"/>
        </c:ser>
        <c:ser>
          <c:idx val="2"/>
          <c:order val="1"/>
          <c:tx>
            <c:strRef>
              <c:f>'5.3'!$B$31</c:f>
              <c:strCache>
                <c:ptCount val="1"/>
                <c:pt idx="0">
                  <c:v>Wheat</c:v>
                </c:pt>
              </c:strCache>
            </c:strRef>
          </c:tx>
          <c:spPr>
            <a:ln>
              <a:solidFill>
                <a:srgbClr val="1F497D"/>
              </a:solidFill>
            </a:ln>
          </c:spPr>
          <c:marker>
            <c:symbol val="none"/>
          </c:marker>
          <c:cat>
            <c:numRef>
              <c:f>('5.3'!$D$29:$Q$29,'5.3'!$D$37:$P$37)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('5.3'!$D$31:$Q$31,'5.3'!$D$39:$P$39)</c:f>
              <c:numCache>
                <c:formatCode>0.0</c:formatCode>
                <c:ptCount val="27"/>
                <c:pt idx="0">
                  <c:v>22.705952048559677</c:v>
                </c:pt>
                <c:pt idx="1">
                  <c:v>24.305859737832293</c:v>
                </c:pt>
                <c:pt idx="2">
                  <c:v>22.050431910284196</c:v>
                </c:pt>
                <c:pt idx="3">
                  <c:v>29.590353355576436</c:v>
                </c:pt>
                <c:pt idx="4">
                  <c:v>24.74942796201195</c:v>
                </c:pt>
                <c:pt idx="5">
                  <c:v>24.78445602796025</c:v>
                </c:pt>
                <c:pt idx="6">
                  <c:v>23.317494910234704</c:v>
                </c:pt>
                <c:pt idx="7">
                  <c:v>25.096074810958282</c:v>
                </c:pt>
                <c:pt idx="8">
                  <c:v>24.172304379976609</c:v>
                </c:pt>
                <c:pt idx="9">
                  <c:v>24.169420988479413</c:v>
                </c:pt>
                <c:pt idx="10">
                  <c:v>22.041454039953209</c:v>
                </c:pt>
                <c:pt idx="11">
                  <c:v>28.810210074522182</c:v>
                </c:pt>
                <c:pt idx="12">
                  <c:v>26.365810179656979</c:v>
                </c:pt>
                <c:pt idx="13">
                  <c:v>23.542485042451723</c:v>
                </c:pt>
                <c:pt idx="14">
                  <c:v>23.12968459022456</c:v>
                </c:pt>
                <c:pt idx="15">
                  <c:v>23.737412005783685</c:v>
                </c:pt>
                <c:pt idx="16">
                  <c:v>25.406338265308424</c:v>
                </c:pt>
                <c:pt idx="17">
                  <c:v>24.440686059668671</c:v>
                </c:pt>
                <c:pt idx="18">
                  <c:v>22.192834985380824</c:v>
                </c:pt>
                <c:pt idx="19">
                  <c:v>24.177601049995754</c:v>
                </c:pt>
                <c:pt idx="20">
                  <c:v>18.927353488247952</c:v>
                </c:pt>
                <c:pt idx="21">
                  <c:v>21.402131600110089</c:v>
                </c:pt>
                <c:pt idx="22">
                  <c:v>27.686069781145395</c:v>
                </c:pt>
                <c:pt idx="23">
                  <c:v>21.624136156267348</c:v>
                </c:pt>
                <c:pt idx="24">
                  <c:v>22.203082144914326</c:v>
                </c:pt>
                <c:pt idx="25">
                  <c:v>22.792302816079442</c:v>
                </c:pt>
                <c:pt idx="26">
                  <c:v>22.724948161983807</c:v>
                </c:pt>
              </c:numCache>
            </c:numRef>
          </c:val>
          <c:smooth val="0"/>
        </c:ser>
        <c:ser>
          <c:idx val="3"/>
          <c:order val="2"/>
          <c:tx>
            <c:strRef>
              <c:f>'5.3'!$B$32</c:f>
              <c:strCache>
                <c:ptCount val="1"/>
                <c:pt idx="0">
                  <c:v>Spring barley</c:v>
                </c:pt>
              </c:strCache>
            </c:strRef>
          </c:tx>
          <c:spPr>
            <a:ln>
              <a:solidFill>
                <a:srgbClr val="1F497D"/>
              </a:solidFill>
              <a:prstDash val="sysDot"/>
            </a:ln>
          </c:spPr>
          <c:marker>
            <c:symbol val="none"/>
          </c:marker>
          <c:cat>
            <c:numRef>
              <c:f>('5.3'!$D$29:$Q$29,'5.3'!$D$37:$P$37)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('5.3'!$D$32:$Q$32,'5.3'!$D$40:$P$40)</c:f>
              <c:numCache>
                <c:formatCode>0.0</c:formatCode>
                <c:ptCount val="27"/>
                <c:pt idx="0">
                  <c:v>14.632048431312349</c:v>
                </c:pt>
                <c:pt idx="1">
                  <c:v>14.793460932515547</c:v>
                </c:pt>
                <c:pt idx="2">
                  <c:v>15.648309334471696</c:v>
                </c:pt>
                <c:pt idx="3">
                  <c:v>21.612387197410687</c:v>
                </c:pt>
                <c:pt idx="4">
                  <c:v>15.587700695984703</c:v>
                </c:pt>
                <c:pt idx="5">
                  <c:v>14.789353118316502</c:v>
                </c:pt>
                <c:pt idx="6">
                  <c:v>15.2508619565278</c:v>
                </c:pt>
                <c:pt idx="7">
                  <c:v>16.543214686712439</c:v>
                </c:pt>
                <c:pt idx="8">
                  <c:v>18.3486122761839</c:v>
                </c:pt>
                <c:pt idx="9">
                  <c:v>17.697243864019502</c:v>
                </c:pt>
                <c:pt idx="10">
                  <c:v>15.307817009021782</c:v>
                </c:pt>
                <c:pt idx="11">
                  <c:v>15.473275128790371</c:v>
                </c:pt>
                <c:pt idx="12">
                  <c:v>24.07836407047218</c:v>
                </c:pt>
                <c:pt idx="13">
                  <c:v>20.128242131047426</c:v>
                </c:pt>
                <c:pt idx="14">
                  <c:v>18.480879242322537</c:v>
                </c:pt>
                <c:pt idx="15">
                  <c:v>21.016573765385424</c:v>
                </c:pt>
                <c:pt idx="16">
                  <c:v>19.210735041900691</c:v>
                </c:pt>
                <c:pt idx="17">
                  <c:v>18.457923465854741</c:v>
                </c:pt>
                <c:pt idx="18">
                  <c:v>18.49705731182852</c:v>
                </c:pt>
                <c:pt idx="19">
                  <c:v>20.337240402549412</c:v>
                </c:pt>
                <c:pt idx="20">
                  <c:v>17.927653072999945</c:v>
                </c:pt>
                <c:pt idx="21">
                  <c:v>16.820702237570938</c:v>
                </c:pt>
                <c:pt idx="22">
                  <c:v>19.29324638544681</c:v>
                </c:pt>
                <c:pt idx="23">
                  <c:v>19.272730578671659</c:v>
                </c:pt>
                <c:pt idx="24">
                  <c:v>18.658093789646305</c:v>
                </c:pt>
                <c:pt idx="25">
                  <c:v>18.973606108939276</c:v>
                </c:pt>
                <c:pt idx="26">
                  <c:v>18.83046691579143</c:v>
                </c:pt>
              </c:numCache>
            </c:numRef>
          </c:val>
          <c:smooth val="0"/>
        </c:ser>
        <c:ser>
          <c:idx val="4"/>
          <c:order val="3"/>
          <c:tx>
            <c:strRef>
              <c:f>'5.3'!$B$33</c:f>
              <c:strCache>
                <c:ptCount val="1"/>
                <c:pt idx="0">
                  <c:v>Winter barley</c:v>
                </c:pt>
              </c:strCache>
            </c:strRef>
          </c:tx>
          <c:spPr>
            <a:ln>
              <a:solidFill>
                <a:srgbClr val="8EB4E3"/>
              </a:solidFill>
            </a:ln>
          </c:spPr>
          <c:marker>
            <c:symbol val="none"/>
          </c:marker>
          <c:cat>
            <c:numRef>
              <c:f>('5.3'!$D$29:$Q$29,'5.3'!$D$37:$P$37)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('5.3'!$D$33:$Q$33,'5.3'!$D$41:$P$41)</c:f>
              <c:numCache>
                <c:formatCode>0.0</c:formatCode>
                <c:ptCount val="27"/>
                <c:pt idx="0">
                  <c:v>23.998522683876025</c:v>
                </c:pt>
                <c:pt idx="1">
                  <c:v>20.861966238591911</c:v>
                </c:pt>
                <c:pt idx="2">
                  <c:v>21.928619679038562</c:v>
                </c:pt>
                <c:pt idx="3">
                  <c:v>30.87004314677305</c:v>
                </c:pt>
                <c:pt idx="4">
                  <c:v>23.581605834174553</c:v>
                </c:pt>
                <c:pt idx="5">
                  <c:v>23.951388851734396</c:v>
                </c:pt>
                <c:pt idx="6">
                  <c:v>21.974189854378064</c:v>
                </c:pt>
                <c:pt idx="7">
                  <c:v>23.080630464914123</c:v>
                </c:pt>
                <c:pt idx="8">
                  <c:v>26.51109961905038</c:v>
                </c:pt>
                <c:pt idx="9">
                  <c:v>25.447931869307105</c:v>
                </c:pt>
                <c:pt idx="10">
                  <c:v>19.537752936116348</c:v>
                </c:pt>
                <c:pt idx="11">
                  <c:v>24.311723814231797</c:v>
                </c:pt>
                <c:pt idx="12">
                  <c:v>26.157898687669654</c:v>
                </c:pt>
                <c:pt idx="13">
                  <c:v>27.349616197539685</c:v>
                </c:pt>
                <c:pt idx="14">
                  <c:v>19.342387861023685</c:v>
                </c:pt>
                <c:pt idx="15">
                  <c:v>24.426329956660194</c:v>
                </c:pt>
                <c:pt idx="16">
                  <c:v>22.917394680073436</c:v>
                </c:pt>
                <c:pt idx="17">
                  <c:v>24.682322142708728</c:v>
                </c:pt>
                <c:pt idx="18">
                  <c:v>20.240106725837283</c:v>
                </c:pt>
                <c:pt idx="19">
                  <c:v>22.007650962841101</c:v>
                </c:pt>
                <c:pt idx="20">
                  <c:v>19.912675763365247</c:v>
                </c:pt>
                <c:pt idx="21">
                  <c:v>20.456271306174379</c:v>
                </c:pt>
                <c:pt idx="22">
                  <c:v>25.770489671977749</c:v>
                </c:pt>
                <c:pt idx="23">
                  <c:v>20.657716446210724</c:v>
                </c:pt>
                <c:pt idx="24">
                  <c:v>22.118117453778503</c:v>
                </c:pt>
                <c:pt idx="25">
                  <c:v>20.587667764418836</c:v>
                </c:pt>
                <c:pt idx="26">
                  <c:v>19.290090733460627</c:v>
                </c:pt>
              </c:numCache>
            </c:numRef>
          </c:val>
          <c:smooth val="0"/>
        </c:ser>
        <c:ser>
          <c:idx val="5"/>
          <c:order val="4"/>
          <c:tx>
            <c:strRef>
              <c:f>'5.3'!$B$34</c:f>
              <c:strCache>
                <c:ptCount val="1"/>
                <c:pt idx="0">
                  <c:v>Potatoes</c:v>
                </c:pt>
              </c:strCache>
            </c:strRef>
          </c:tx>
          <c:spPr>
            <a:ln>
              <a:solidFill>
                <a:srgbClr val="4F81BD"/>
              </a:solidFill>
            </a:ln>
          </c:spPr>
          <c:marker>
            <c:symbol val="none"/>
          </c:marker>
          <c:cat>
            <c:numRef>
              <c:f>('5.3'!$D$29:$Q$29,'5.3'!$D$37:$P$37)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('5.3'!$D$34:$Q$34,'5.3'!$D$42:$P$42)</c:f>
              <c:numCache>
                <c:formatCode>0.0</c:formatCode>
                <c:ptCount val="27"/>
                <c:pt idx="0">
                  <c:v>3.403745468497092</c:v>
                </c:pt>
                <c:pt idx="1">
                  <c:v>3.1355630795483775</c:v>
                </c:pt>
                <c:pt idx="2">
                  <c:v>3.3512102637402785</c:v>
                </c:pt>
                <c:pt idx="3">
                  <c:v>3.2979104292448853</c:v>
                </c:pt>
                <c:pt idx="4">
                  <c:v>2.6120413078660958</c:v>
                </c:pt>
                <c:pt idx="5">
                  <c:v>2.922562555517024</c:v>
                </c:pt>
                <c:pt idx="6">
                  <c:v>2.6018533909998149</c:v>
                </c:pt>
                <c:pt idx="7">
                  <c:v>2.7810803202978676</c:v>
                </c:pt>
                <c:pt idx="8">
                  <c:v>3.2307591255843811</c:v>
                </c:pt>
                <c:pt idx="9">
                  <c:v>2.3283884089852163</c:v>
                </c:pt>
                <c:pt idx="10">
                  <c:v>2.1370676972270957</c:v>
                </c:pt>
                <c:pt idx="11">
                  <c:v>1.9797241620654193</c:v>
                </c:pt>
                <c:pt idx="12">
                  <c:v>2.6099647903829091</c:v>
                </c:pt>
                <c:pt idx="13">
                  <c:v>2.062057689941649</c:v>
                </c:pt>
                <c:pt idx="14">
                  <c:v>2.5686285908770161</c:v>
                </c:pt>
                <c:pt idx="15">
                  <c:v>2.7671874035021324</c:v>
                </c:pt>
                <c:pt idx="16">
                  <c:v>2.3104571643811131</c:v>
                </c:pt>
                <c:pt idx="17">
                  <c:v>2.6293158253310116</c:v>
                </c:pt>
                <c:pt idx="18">
                  <c:v>3.0674414546997015</c:v>
                </c:pt>
                <c:pt idx="19">
                  <c:v>2.976155506593765</c:v>
                </c:pt>
                <c:pt idx="20">
                  <c:v>2.4722000860321742</c:v>
                </c:pt>
                <c:pt idx="21">
                  <c:v>2.1064527692178019</c:v>
                </c:pt>
                <c:pt idx="22">
                  <c:v>2.8459787210406406</c:v>
                </c:pt>
                <c:pt idx="23">
                  <c:v>3.0869211454432093</c:v>
                </c:pt>
                <c:pt idx="24">
                  <c:v>2.8885269267197007</c:v>
                </c:pt>
                <c:pt idx="25">
                  <c:v>2.4623216940152015</c:v>
                </c:pt>
                <c:pt idx="26">
                  <c:v>2.6844988751474115</c:v>
                </c:pt>
              </c:numCache>
            </c:numRef>
          </c:val>
          <c:smooth val="0"/>
        </c:ser>
        <c:dLbls>
          <c:showLegendKey val="0"/>
          <c:showVal val="0"/>
          <c:showCatName val="0"/>
          <c:showSerName val="0"/>
          <c:showPercent val="0"/>
          <c:showBubbleSize val="0"/>
        </c:dLbls>
        <c:smooth val="0"/>
        <c:axId val="393671776"/>
        <c:axId val="393668248"/>
      </c:lineChart>
      <c:catAx>
        <c:axId val="393671776"/>
        <c:scaling>
          <c:orientation val="minMax"/>
        </c:scaling>
        <c:delete val="0"/>
        <c:axPos val="b"/>
        <c:numFmt formatCode="General" sourceLinked="1"/>
        <c:majorTickMark val="out"/>
        <c:minorTickMark val="none"/>
        <c:tickLblPos val="nextTo"/>
        <c:crossAx val="393668248"/>
        <c:crosses val="autoZero"/>
        <c:auto val="1"/>
        <c:lblAlgn val="ctr"/>
        <c:lblOffset val="100"/>
        <c:noMultiLvlLbl val="0"/>
      </c:catAx>
      <c:valAx>
        <c:axId val="393668248"/>
        <c:scaling>
          <c:orientation val="minMax"/>
        </c:scaling>
        <c:delete val="0"/>
        <c:axPos val="l"/>
        <c:majorGridlines/>
        <c:title>
          <c:tx>
            <c:rich>
              <a:bodyPr rot="-5400000" vert="horz"/>
              <a:lstStyle/>
              <a:p>
                <a:pPr>
                  <a:defRPr/>
                </a:pPr>
                <a:r>
                  <a:rPr lang="en-GB" sz="1000" b="0" i="0" baseline="0">
                    <a:latin typeface="+mn-lt"/>
                  </a:rPr>
                  <a:t>kg N per tonne of output</a:t>
                </a:r>
                <a:endParaRPr lang="en-GB" sz="1000">
                  <a:latin typeface="+mn-lt"/>
                </a:endParaRPr>
              </a:p>
            </c:rich>
          </c:tx>
          <c:overlay val="0"/>
        </c:title>
        <c:numFmt formatCode="0" sourceLinked="0"/>
        <c:majorTickMark val="out"/>
        <c:minorTickMark val="none"/>
        <c:tickLblPos val="nextTo"/>
        <c:crossAx val="393671776"/>
        <c:crosses val="autoZero"/>
        <c:crossBetween val="between"/>
      </c:valAx>
    </c:plotArea>
    <c:legend>
      <c:legendPos val="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1" i="0" baseline="0">
                <a:solidFill>
                  <a:schemeClr val="tx2"/>
                </a:solidFill>
                <a:latin typeface="+mn-lt"/>
              </a:rPr>
              <a:t>Nitrogen balance (kg/ha), 3 year rolling average</a:t>
            </a:r>
            <a:endParaRPr lang="en-GB" sz="1100">
              <a:solidFill>
                <a:schemeClr val="tx2"/>
              </a:solidFill>
              <a:latin typeface="+mn-lt"/>
            </a:endParaRPr>
          </a:p>
        </c:rich>
      </c:tx>
      <c:overlay val="0"/>
    </c:title>
    <c:autoTitleDeleted val="0"/>
    <c:plotArea>
      <c:layout/>
      <c:lineChart>
        <c:grouping val="standard"/>
        <c:varyColors val="0"/>
        <c:ser>
          <c:idx val="0"/>
          <c:order val="0"/>
          <c:tx>
            <c:strRef>
              <c:f>'5.4'!$B$31:$C$31</c:f>
              <c:strCache>
                <c:ptCount val="2"/>
                <c:pt idx="0">
                  <c:v>Nitrogen input total</c:v>
                </c:pt>
              </c:strCache>
            </c:strRef>
          </c:tx>
          <c:spPr>
            <a:ln>
              <a:solidFill>
                <a:srgbClr val="4F81BD"/>
              </a:solidFill>
            </a:ln>
          </c:spPr>
          <c:marker>
            <c:symbol val="none"/>
          </c:marker>
          <c:cat>
            <c:numRef>
              <c:f>('5.4'!$E$30:$O$30,'5.4'!$D$36:$O$36,'5.4'!$D$42:$F$42)</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('5.4'!$E$31:$O$31,'5.4'!$D$37:$O$37,'5.4'!$D$43:$F$43)</c:f>
              <c:numCache>
                <c:formatCode>0</c:formatCode>
                <c:ptCount val="26"/>
                <c:pt idx="0">
                  <c:v>166.80324122579401</c:v>
                </c:pt>
                <c:pt idx="1">
                  <c:v>169.25557001394014</c:v>
                </c:pt>
                <c:pt idx="2">
                  <c:v>178.33504179451208</c:v>
                </c:pt>
                <c:pt idx="3">
                  <c:v>189.44207405557205</c:v>
                </c:pt>
                <c:pt idx="4">
                  <c:v>196.01280775850685</c:v>
                </c:pt>
                <c:pt idx="5">
                  <c:v>190.98555298449611</c:v>
                </c:pt>
                <c:pt idx="6">
                  <c:v>182.74541081980979</c:v>
                </c:pt>
                <c:pt idx="7">
                  <c:v>180.33819874205932</c:v>
                </c:pt>
                <c:pt idx="8">
                  <c:v>180.90678245171139</c:v>
                </c:pt>
                <c:pt idx="9">
                  <c:v>178.80977031362238</c:v>
                </c:pt>
                <c:pt idx="10">
                  <c:v>175.41990795412414</c:v>
                </c:pt>
                <c:pt idx="11">
                  <c:v>176.52002685053361</c:v>
                </c:pt>
                <c:pt idx="12">
                  <c:v>178.69597084848712</c:v>
                </c:pt>
                <c:pt idx="13">
                  <c:v>176.60927490834771</c:v>
                </c:pt>
                <c:pt idx="14">
                  <c:v>170.31686192484116</c:v>
                </c:pt>
                <c:pt idx="15">
                  <c:v>165.61652569731797</c:v>
                </c:pt>
                <c:pt idx="16">
                  <c:v>161.92383759501416</c:v>
                </c:pt>
                <c:pt idx="17">
                  <c:v>154.08419843267319</c:v>
                </c:pt>
                <c:pt idx="18">
                  <c:v>158.34396082010022</c:v>
                </c:pt>
                <c:pt idx="19">
                  <c:v>156.45793176744672</c:v>
                </c:pt>
                <c:pt idx="20">
                  <c:v>164.72434585185584</c:v>
                </c:pt>
                <c:pt idx="21">
                  <c:v>167.53873311067989</c:v>
                </c:pt>
                <c:pt idx="22">
                  <c:v>171.49344663664891</c:v>
                </c:pt>
                <c:pt idx="23">
                  <c:v>169.6368187506317</c:v>
                </c:pt>
                <c:pt idx="24">
                  <c:v>167.75784303555858</c:v>
                </c:pt>
                <c:pt idx="25">
                  <c:v>174.51642570415947</c:v>
                </c:pt>
              </c:numCache>
            </c:numRef>
          </c:val>
          <c:smooth val="0"/>
        </c:ser>
        <c:ser>
          <c:idx val="1"/>
          <c:order val="1"/>
          <c:tx>
            <c:strRef>
              <c:f>'5.4'!$B$32:$C$32</c:f>
              <c:strCache>
                <c:ptCount val="2"/>
                <c:pt idx="0">
                  <c:v>Nitrogen output total</c:v>
                </c:pt>
              </c:strCache>
            </c:strRef>
          </c:tx>
          <c:spPr>
            <a:ln>
              <a:solidFill>
                <a:srgbClr val="8EB4E3"/>
              </a:solidFill>
            </a:ln>
          </c:spPr>
          <c:marker>
            <c:symbol val="none"/>
          </c:marker>
          <c:cat>
            <c:numRef>
              <c:f>('5.4'!$E$30:$O$30,'5.4'!$D$36:$O$36,'5.4'!$D$42:$F$42)</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('5.4'!$E$32:$O$32,'5.4'!$D$38:$O$38,'5.4'!$D$44:$F$44)</c:f>
              <c:numCache>
                <c:formatCode>0</c:formatCode>
                <c:ptCount val="26"/>
                <c:pt idx="0">
                  <c:v>27.587566411535359</c:v>
                </c:pt>
                <c:pt idx="1">
                  <c:v>27.602140200218141</c:v>
                </c:pt>
                <c:pt idx="2">
                  <c:v>27.860637808999424</c:v>
                </c:pt>
                <c:pt idx="3">
                  <c:v>29.072294769895233</c:v>
                </c:pt>
                <c:pt idx="4">
                  <c:v>31.145150381744429</c:v>
                </c:pt>
                <c:pt idx="5">
                  <c:v>32.308108301738137</c:v>
                </c:pt>
                <c:pt idx="6">
                  <c:v>32.518483829361422</c:v>
                </c:pt>
                <c:pt idx="7">
                  <c:v>31.907178181183156</c:v>
                </c:pt>
                <c:pt idx="8">
                  <c:v>31.775972510008959</c:v>
                </c:pt>
                <c:pt idx="9">
                  <c:v>31.443536627616989</c:v>
                </c:pt>
                <c:pt idx="10">
                  <c:v>31.60907804692113</c:v>
                </c:pt>
                <c:pt idx="11">
                  <c:v>31.652844017086384</c:v>
                </c:pt>
                <c:pt idx="12">
                  <c:v>32.413625828535004</c:v>
                </c:pt>
                <c:pt idx="13">
                  <c:v>33.394758493983481</c:v>
                </c:pt>
                <c:pt idx="14">
                  <c:v>34.345860666751229</c:v>
                </c:pt>
                <c:pt idx="15">
                  <c:v>35.179662874545159</c:v>
                </c:pt>
                <c:pt idx="16">
                  <c:v>35.453429964498682</c:v>
                </c:pt>
                <c:pt idx="17">
                  <c:v>35.586464694349246</c:v>
                </c:pt>
                <c:pt idx="18">
                  <c:v>35.847798725227079</c:v>
                </c:pt>
                <c:pt idx="19">
                  <c:v>36.742369113985895</c:v>
                </c:pt>
                <c:pt idx="20">
                  <c:v>37.737714548434475</c:v>
                </c:pt>
                <c:pt idx="21">
                  <c:v>38.088642863006307</c:v>
                </c:pt>
                <c:pt idx="22">
                  <c:v>38.589216819502539</c:v>
                </c:pt>
                <c:pt idx="23">
                  <c:v>39.536695334919386</c:v>
                </c:pt>
                <c:pt idx="24">
                  <c:v>40.585013643192582</c:v>
                </c:pt>
                <c:pt idx="25">
                  <c:v>41.408757182415833</c:v>
                </c:pt>
              </c:numCache>
            </c:numRef>
          </c:val>
          <c:smooth val="0"/>
        </c:ser>
        <c:ser>
          <c:idx val="2"/>
          <c:order val="2"/>
          <c:tx>
            <c:strRef>
              <c:f>'5.4'!$B$33</c:f>
              <c:strCache>
                <c:ptCount val="1"/>
                <c:pt idx="0">
                  <c:v>Nitrogen balance</c:v>
                </c:pt>
              </c:strCache>
            </c:strRef>
          </c:tx>
          <c:spPr>
            <a:ln>
              <a:solidFill>
                <a:srgbClr val="1F497D"/>
              </a:solidFill>
            </a:ln>
          </c:spPr>
          <c:marker>
            <c:symbol val="none"/>
          </c:marker>
          <c:cat>
            <c:numRef>
              <c:f>('5.4'!$E$30:$O$30,'5.4'!$D$36:$O$36,'5.4'!$D$42:$F$42)</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('5.4'!$E$33:$O$33,'5.4'!$D$39:$O$39,'5.4'!$D$45:$F$45)</c:f>
              <c:numCache>
                <c:formatCode>0</c:formatCode>
                <c:ptCount val="26"/>
                <c:pt idx="0">
                  <c:v>139.21567481425865</c:v>
                </c:pt>
                <c:pt idx="1">
                  <c:v>141.653429813722</c:v>
                </c:pt>
                <c:pt idx="2">
                  <c:v>150.47440398551265</c:v>
                </c:pt>
                <c:pt idx="3">
                  <c:v>160.36977928567683</c:v>
                </c:pt>
                <c:pt idx="4">
                  <c:v>164.86765737676242</c:v>
                </c:pt>
                <c:pt idx="5">
                  <c:v>158.67744468275797</c:v>
                </c:pt>
                <c:pt idx="6">
                  <c:v>150.22692699044836</c:v>
                </c:pt>
                <c:pt idx="7">
                  <c:v>148.43102056087616</c:v>
                </c:pt>
                <c:pt idx="8">
                  <c:v>149.13080994170244</c:v>
                </c:pt>
                <c:pt idx="9">
                  <c:v>147.36623368600539</c:v>
                </c:pt>
                <c:pt idx="10">
                  <c:v>143.81082990720301</c:v>
                </c:pt>
                <c:pt idx="11">
                  <c:v>144.86718283344723</c:v>
                </c:pt>
                <c:pt idx="12">
                  <c:v>146.28234501995212</c:v>
                </c:pt>
                <c:pt idx="13">
                  <c:v>143.21451641436423</c:v>
                </c:pt>
                <c:pt idx="14">
                  <c:v>135.97100125808993</c:v>
                </c:pt>
                <c:pt idx="15">
                  <c:v>130.43686282277281</c:v>
                </c:pt>
                <c:pt idx="16">
                  <c:v>126.47040763051548</c:v>
                </c:pt>
                <c:pt idx="17">
                  <c:v>118.49773373832394</c:v>
                </c:pt>
                <c:pt idx="18">
                  <c:v>122.49616209487314</c:v>
                </c:pt>
                <c:pt idx="19">
                  <c:v>119.71556265346084</c:v>
                </c:pt>
                <c:pt idx="20">
                  <c:v>126.98663130342138</c:v>
                </c:pt>
                <c:pt idx="21">
                  <c:v>129.45009024767359</c:v>
                </c:pt>
                <c:pt idx="22">
                  <c:v>132.90422981714636</c:v>
                </c:pt>
                <c:pt idx="23">
                  <c:v>130.10012341571232</c:v>
                </c:pt>
                <c:pt idx="24">
                  <c:v>127.172829392366</c:v>
                </c:pt>
                <c:pt idx="25">
                  <c:v>133.10766852174365</c:v>
                </c:pt>
              </c:numCache>
            </c:numRef>
          </c:val>
          <c:smooth val="0"/>
        </c:ser>
        <c:dLbls>
          <c:showLegendKey val="0"/>
          <c:showVal val="0"/>
          <c:showCatName val="0"/>
          <c:showSerName val="0"/>
          <c:showPercent val="0"/>
          <c:showBubbleSize val="0"/>
        </c:dLbls>
        <c:smooth val="0"/>
        <c:axId val="393672168"/>
        <c:axId val="393672560"/>
      </c:lineChart>
      <c:catAx>
        <c:axId val="393672168"/>
        <c:scaling>
          <c:orientation val="minMax"/>
        </c:scaling>
        <c:delete val="0"/>
        <c:axPos val="b"/>
        <c:numFmt formatCode="General" sourceLinked="1"/>
        <c:majorTickMark val="out"/>
        <c:minorTickMark val="none"/>
        <c:tickLblPos val="nextTo"/>
        <c:crossAx val="393672560"/>
        <c:crosses val="autoZero"/>
        <c:auto val="1"/>
        <c:lblAlgn val="ctr"/>
        <c:lblOffset val="100"/>
        <c:noMultiLvlLbl val="0"/>
      </c:catAx>
      <c:valAx>
        <c:axId val="393672560"/>
        <c:scaling>
          <c:orientation val="minMax"/>
        </c:scaling>
        <c:delete val="0"/>
        <c:axPos val="l"/>
        <c:majorGridlines/>
        <c:title>
          <c:tx>
            <c:rich>
              <a:bodyPr rot="-5400000" vert="horz"/>
              <a:lstStyle/>
              <a:p>
                <a:pPr>
                  <a:defRPr/>
                </a:pPr>
                <a:r>
                  <a:rPr lang="en-US" sz="1000" b="0" i="0" baseline="0">
                    <a:latin typeface="+mn-lt"/>
                  </a:rPr>
                  <a:t>Nitrogen balance (kg/ha)</a:t>
                </a:r>
                <a:endParaRPr lang="en-GB" sz="1000">
                  <a:latin typeface="+mn-lt"/>
                </a:endParaRPr>
              </a:p>
            </c:rich>
          </c:tx>
          <c:overlay val="0"/>
        </c:title>
        <c:numFmt formatCode="0" sourceLinked="1"/>
        <c:majorTickMark val="out"/>
        <c:minorTickMark val="none"/>
        <c:tickLblPos val="nextTo"/>
        <c:crossAx val="393672168"/>
        <c:crosses val="autoZero"/>
        <c:crossBetween val="between"/>
      </c:valAx>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GB" sz="1050">
                <a:solidFill>
                  <a:schemeClr val="tx2"/>
                </a:solidFill>
              </a:rPr>
              <a:t>Greenhouse gas emissions from energy supply</a:t>
            </a:r>
            <a:r>
              <a:rPr lang="en-GB" sz="1050" baseline="0">
                <a:solidFill>
                  <a:schemeClr val="tx2"/>
                </a:solidFill>
              </a:rPr>
              <a:t> sector</a:t>
            </a:r>
            <a:endParaRPr lang="en-GB" sz="1050">
              <a:solidFill>
                <a:schemeClr val="tx2"/>
              </a:solidFill>
            </a:endParaRPr>
          </a:p>
        </c:rich>
      </c:tx>
      <c:layout/>
      <c:overlay val="0"/>
    </c:title>
    <c:autoTitleDeleted val="0"/>
    <c:plotArea>
      <c:layout/>
      <c:barChart>
        <c:barDir val="col"/>
        <c:grouping val="clustered"/>
        <c:varyColors val="0"/>
        <c:ser>
          <c:idx val="0"/>
          <c:order val="0"/>
          <c:tx>
            <c:strRef>
              <c:f>'1.1'!$B$35</c:f>
              <c:strCache>
                <c:ptCount val="1"/>
                <c:pt idx="0">
                  <c:v>Power sector emissions</c:v>
                </c:pt>
              </c:strCache>
            </c:strRef>
          </c:tx>
          <c:spPr>
            <a:solidFill>
              <a:srgbClr val="4F81BD"/>
            </a:solidFill>
          </c:spPr>
          <c:invertIfNegative val="0"/>
          <c:cat>
            <c:numRef>
              <c:f>'1.1'!$F$34:$R$34</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'1.1'!$F$35:$R$35</c:f>
              <c:numCache>
                <c:formatCode>_-* #,##0_-;\-* #,##0_-;_-* "-"??_-;_-@_-</c:formatCode>
                <c:ptCount val="13"/>
                <c:pt idx="0">
                  <c:v>4879.3705406117197</c:v>
                </c:pt>
                <c:pt idx="1">
                  <c:v>5351.6324064229766</c:v>
                </c:pt>
                <c:pt idx="2">
                  <c:v>5740.2561277038521</c:v>
                </c:pt>
                <c:pt idx="3">
                  <c:v>4655.3161789409869</c:v>
                </c:pt>
                <c:pt idx="4">
                  <c:v>4841.7363570487723</c:v>
                </c:pt>
                <c:pt idx="5">
                  <c:v>3688.2301632368935</c:v>
                </c:pt>
                <c:pt idx="6">
                  <c:v>3960.4783063858131</c:v>
                </c:pt>
                <c:pt idx="7">
                  <c:v>3746.8167099628513</c:v>
                </c:pt>
                <c:pt idx="8">
                  <c:v>3875.2950979510497</c:v>
                </c:pt>
                <c:pt idx="9">
                  <c:v>4069.4503924081182</c:v>
                </c:pt>
                <c:pt idx="10">
                  <c:v>3834.9556548547371</c:v>
                </c:pt>
                <c:pt idx="11">
                  <c:v>3837.4800790071345</c:v>
                </c:pt>
                <c:pt idx="12">
                  <c:v>4019.0029182687472</c:v>
                </c:pt>
              </c:numCache>
            </c:numRef>
          </c:val>
        </c:ser>
        <c:dLbls>
          <c:showLegendKey val="0"/>
          <c:showVal val="0"/>
          <c:showCatName val="0"/>
          <c:showSerName val="0"/>
          <c:showPercent val="0"/>
          <c:showBubbleSize val="0"/>
        </c:dLbls>
        <c:gapWidth val="50"/>
        <c:axId val="390571096"/>
        <c:axId val="390572664"/>
      </c:barChart>
      <c:catAx>
        <c:axId val="390571096"/>
        <c:scaling>
          <c:orientation val="minMax"/>
        </c:scaling>
        <c:delete val="0"/>
        <c:axPos val="b"/>
        <c:numFmt formatCode="General" sourceLinked="1"/>
        <c:majorTickMark val="out"/>
        <c:minorTickMark val="none"/>
        <c:tickLblPos val="nextTo"/>
        <c:crossAx val="390572664"/>
        <c:crosses val="autoZero"/>
        <c:auto val="1"/>
        <c:lblAlgn val="ctr"/>
        <c:lblOffset val="100"/>
        <c:noMultiLvlLbl val="0"/>
      </c:catAx>
      <c:valAx>
        <c:axId val="390572664"/>
        <c:scaling>
          <c:orientation val="minMax"/>
          <c:max val="6000"/>
        </c:scaling>
        <c:delete val="0"/>
        <c:axPos val="l"/>
        <c:majorGridlines/>
        <c:title>
          <c:tx>
            <c:rich>
              <a:bodyPr rot="-5400000" vert="horz"/>
              <a:lstStyle/>
              <a:p>
                <a:pPr>
                  <a:defRPr b="0"/>
                </a:pPr>
                <a:r>
                  <a:rPr lang="en-GB" b="0"/>
                  <a:t>ktCO</a:t>
                </a:r>
                <a:r>
                  <a:rPr lang="en-GB" b="0" baseline="-25000"/>
                  <a:t>2</a:t>
                </a:r>
                <a:r>
                  <a:rPr lang="en-GB" b="0"/>
                  <a:t>e</a:t>
                </a:r>
              </a:p>
            </c:rich>
          </c:tx>
          <c:layout/>
          <c:overlay val="0"/>
        </c:title>
        <c:numFmt formatCode="_-* #,##0_-;\-* #,##0_-;_-* &quot;-&quot;??_-;_-@_-" sourceLinked="1"/>
        <c:majorTickMark val="out"/>
        <c:minorTickMark val="none"/>
        <c:tickLblPos val="nextTo"/>
        <c:spPr>
          <a:ln>
            <a:solidFill>
              <a:schemeClr val="bg1">
                <a:lumMod val="50000"/>
              </a:schemeClr>
            </a:solidFill>
          </a:ln>
        </c:spPr>
        <c:crossAx val="390571096"/>
        <c:crosses val="autoZero"/>
        <c:crossBetween val="between"/>
        <c:majorUnit val="2000"/>
      </c:valAx>
      <c:spPr>
        <a:ln>
          <a:noFill/>
        </a:ln>
      </c:spPr>
    </c:plotArea>
    <c:plotVisOnly val="1"/>
    <c:dispBlanksAs val="gap"/>
    <c:showDLblsOverMax val="0"/>
  </c:chart>
  <c:spPr>
    <a:ln>
      <a:noFill/>
    </a:ln>
  </c:spPr>
  <c:printSettings>
    <c:headerFooter/>
    <c:pageMargins b="0.75000000000001332" l="0.70000000000000062" r="0.70000000000000062" t="0.7500000000000133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Cumulative capacity of anaerobic digestors</a:t>
            </a:r>
          </a:p>
        </c:rich>
      </c:tx>
      <c:overlay val="0"/>
    </c:title>
    <c:autoTitleDeleted val="0"/>
    <c:plotArea>
      <c:layout/>
      <c:barChart>
        <c:barDir val="col"/>
        <c:grouping val="clustered"/>
        <c:varyColors val="0"/>
        <c:ser>
          <c:idx val="0"/>
          <c:order val="0"/>
          <c:tx>
            <c:strRef>
              <c:f>'5.5'!$B$29:$E$29</c:f>
              <c:strCache>
                <c:ptCount val="4"/>
                <c:pt idx="0">
                  <c:v>Cumulative capacity (DNC, kW)</c:v>
                </c:pt>
              </c:strCache>
            </c:strRef>
          </c:tx>
          <c:invertIfNegative val="0"/>
          <c:cat>
            <c:numRef>
              <c:f>'5.5'!$F$28:$L$28</c:f>
              <c:numCache>
                <c:formatCode>General</c:formatCode>
                <c:ptCount val="7"/>
                <c:pt idx="0">
                  <c:v>2011</c:v>
                </c:pt>
                <c:pt idx="1">
                  <c:v>2012</c:v>
                </c:pt>
                <c:pt idx="2">
                  <c:v>2013</c:v>
                </c:pt>
                <c:pt idx="3">
                  <c:v>2014</c:v>
                </c:pt>
                <c:pt idx="4">
                  <c:v>2015</c:v>
                </c:pt>
                <c:pt idx="5">
                  <c:v>2016</c:v>
                </c:pt>
                <c:pt idx="6">
                  <c:v>2017</c:v>
                </c:pt>
              </c:numCache>
            </c:numRef>
          </c:cat>
          <c:val>
            <c:numRef>
              <c:f>'5.5'!$F$29:$L$29</c:f>
              <c:numCache>
                <c:formatCode>#,##0</c:formatCode>
                <c:ptCount val="7"/>
                <c:pt idx="0">
                  <c:v>575</c:v>
                </c:pt>
                <c:pt idx="1">
                  <c:v>2426</c:v>
                </c:pt>
                <c:pt idx="2">
                  <c:v>3887</c:v>
                </c:pt>
                <c:pt idx="3">
                  <c:v>6930</c:v>
                </c:pt>
                <c:pt idx="4">
                  <c:v>13703.45</c:v>
                </c:pt>
                <c:pt idx="5">
                  <c:v>16515.45</c:v>
                </c:pt>
                <c:pt idx="6">
                  <c:v>22024</c:v>
                </c:pt>
              </c:numCache>
            </c:numRef>
          </c:val>
        </c:ser>
        <c:dLbls>
          <c:showLegendKey val="0"/>
          <c:showVal val="0"/>
          <c:showCatName val="0"/>
          <c:showSerName val="0"/>
          <c:showPercent val="0"/>
          <c:showBubbleSize val="0"/>
        </c:dLbls>
        <c:gapWidth val="50"/>
        <c:axId val="298255632"/>
        <c:axId val="298256808"/>
      </c:barChart>
      <c:catAx>
        <c:axId val="298255632"/>
        <c:scaling>
          <c:orientation val="minMax"/>
        </c:scaling>
        <c:delete val="0"/>
        <c:axPos val="b"/>
        <c:numFmt formatCode="General" sourceLinked="1"/>
        <c:majorTickMark val="out"/>
        <c:minorTickMark val="none"/>
        <c:tickLblPos val="nextTo"/>
        <c:crossAx val="298256808"/>
        <c:crosses val="autoZero"/>
        <c:auto val="1"/>
        <c:lblAlgn val="ctr"/>
        <c:lblOffset val="100"/>
        <c:noMultiLvlLbl val="0"/>
      </c:catAx>
      <c:valAx>
        <c:axId val="298256808"/>
        <c:scaling>
          <c:orientation val="minMax"/>
        </c:scaling>
        <c:delete val="0"/>
        <c:axPos val="l"/>
        <c:majorGridlines/>
        <c:title>
          <c:tx>
            <c:rich>
              <a:bodyPr rot="-5400000" vert="horz"/>
              <a:lstStyle/>
              <a:p>
                <a:pPr>
                  <a:defRPr/>
                </a:pPr>
                <a:r>
                  <a:rPr lang="en-GB"/>
                  <a:t>Cumulative capacity (kW)</a:t>
                </a:r>
              </a:p>
            </c:rich>
          </c:tx>
          <c:overlay val="0"/>
        </c:title>
        <c:numFmt formatCode="#,##0" sourceLinked="1"/>
        <c:majorTickMark val="out"/>
        <c:minorTickMark val="none"/>
        <c:tickLblPos val="nextTo"/>
        <c:crossAx val="298255632"/>
        <c:crosses val="autoZero"/>
        <c:crossBetween val="between"/>
        <c:majorUnit val="4000"/>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1" i="0" baseline="0">
                <a:solidFill>
                  <a:schemeClr val="tx2"/>
                </a:solidFill>
                <a:latin typeface="+mn-lt"/>
              </a:rPr>
              <a:t>Proportion of steers  and heifers achieving desired carcase specification</a:t>
            </a:r>
            <a:endParaRPr lang="en-GB" sz="1100">
              <a:solidFill>
                <a:schemeClr val="tx2"/>
              </a:solidFill>
              <a:latin typeface="+mn-lt"/>
            </a:endParaRPr>
          </a:p>
        </c:rich>
      </c:tx>
      <c:overlay val="0"/>
    </c:title>
    <c:autoTitleDeleted val="0"/>
    <c:plotArea>
      <c:layout/>
      <c:lineChart>
        <c:grouping val="standard"/>
        <c:varyColors val="0"/>
        <c:ser>
          <c:idx val="0"/>
          <c:order val="0"/>
          <c:tx>
            <c:strRef>
              <c:f>'5.6'!$B$32:$C$32</c:f>
              <c:strCache>
                <c:ptCount val="2"/>
                <c:pt idx="0">
                  <c:v>All steers</c:v>
                </c:pt>
              </c:strCache>
            </c:strRef>
          </c:tx>
          <c:spPr>
            <a:ln>
              <a:solidFill>
                <a:srgbClr val="4F81BD"/>
              </a:solidFill>
            </a:ln>
          </c:spPr>
          <c:marker>
            <c:symbol val="none"/>
          </c:marker>
          <c:cat>
            <c:numRef>
              <c:f>'5.6'!$D$39:$P$39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'5.6'!$D$32:$P$32</c:f>
              <c:numCache>
                <c:formatCode>0.0</c:formatCode>
                <c:ptCount val="13"/>
                <c:pt idx="0">
                  <c:v>38.9</c:v>
                </c:pt>
                <c:pt idx="1">
                  <c:v>39.9</c:v>
                </c:pt>
                <c:pt idx="2">
                  <c:v>38.1</c:v>
                </c:pt>
                <c:pt idx="3">
                  <c:v>37.700000000000003</c:v>
                </c:pt>
                <c:pt idx="4">
                  <c:v>35.5</c:v>
                </c:pt>
                <c:pt idx="5">
                  <c:v>35.700000000000003</c:v>
                </c:pt>
                <c:pt idx="6">
                  <c:v>27.6</c:v>
                </c:pt>
                <c:pt idx="7">
                  <c:v>25</c:v>
                </c:pt>
                <c:pt idx="8">
                  <c:v>30.4</c:v>
                </c:pt>
                <c:pt idx="9">
                  <c:v>30.2</c:v>
                </c:pt>
                <c:pt idx="10">
                  <c:v>25.1</c:v>
                </c:pt>
                <c:pt idx="11">
                  <c:v>27.7</c:v>
                </c:pt>
                <c:pt idx="12" formatCode="General">
                  <c:v>25.7</c:v>
                </c:pt>
              </c:numCache>
            </c:numRef>
          </c:val>
          <c:smooth val="0"/>
        </c:ser>
        <c:ser>
          <c:idx val="1"/>
          <c:order val="1"/>
          <c:tx>
            <c:strRef>
              <c:f>'5.6'!$B$34</c:f>
              <c:strCache>
                <c:ptCount val="1"/>
                <c:pt idx="0">
                  <c:v>Beef origin steers</c:v>
                </c:pt>
              </c:strCache>
            </c:strRef>
          </c:tx>
          <c:spPr>
            <a:ln>
              <a:solidFill>
                <a:srgbClr val="4F81BD"/>
              </a:solidFill>
              <a:prstDash val="sysDot"/>
            </a:ln>
          </c:spPr>
          <c:marker>
            <c:symbol val="none"/>
          </c:marker>
          <c:cat>
            <c:numRef>
              <c:f>'5.6'!$D$39:$P$39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'5.6'!$D$34:$P$34</c:f>
              <c:numCache>
                <c:formatCode>0.0</c:formatCode>
                <c:ptCount val="13"/>
                <c:pt idx="0">
                  <c:v>46.9</c:v>
                </c:pt>
                <c:pt idx="1">
                  <c:v>48.6</c:v>
                </c:pt>
                <c:pt idx="2">
                  <c:v>43.1</c:v>
                </c:pt>
                <c:pt idx="3">
                  <c:v>42.3</c:v>
                </c:pt>
                <c:pt idx="4">
                  <c:v>41.6</c:v>
                </c:pt>
                <c:pt idx="5">
                  <c:v>44.1</c:v>
                </c:pt>
                <c:pt idx="6">
                  <c:v>38.6</c:v>
                </c:pt>
                <c:pt idx="7">
                  <c:v>33.799999999999997</c:v>
                </c:pt>
                <c:pt idx="8">
                  <c:v>40.4</c:v>
                </c:pt>
                <c:pt idx="9">
                  <c:v>39.1</c:v>
                </c:pt>
                <c:pt idx="10">
                  <c:v>38.799999999999997</c:v>
                </c:pt>
                <c:pt idx="11">
                  <c:v>35.299999999999997</c:v>
                </c:pt>
                <c:pt idx="12" formatCode="General">
                  <c:v>34.9</c:v>
                </c:pt>
              </c:numCache>
            </c:numRef>
          </c:val>
          <c:smooth val="0"/>
        </c:ser>
        <c:ser>
          <c:idx val="2"/>
          <c:order val="2"/>
          <c:tx>
            <c:strRef>
              <c:f>'5.6'!$B$40</c:f>
              <c:strCache>
                <c:ptCount val="1"/>
                <c:pt idx="0">
                  <c:v>All heifers</c:v>
                </c:pt>
              </c:strCache>
            </c:strRef>
          </c:tx>
          <c:spPr>
            <a:ln>
              <a:solidFill>
                <a:srgbClr val="1F497D"/>
              </a:solidFill>
            </a:ln>
          </c:spPr>
          <c:marker>
            <c:symbol val="none"/>
          </c:marker>
          <c:cat>
            <c:numRef>
              <c:f>'5.6'!$D$39:$P$39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'5.6'!$D$40:$P$40</c:f>
              <c:numCache>
                <c:formatCode>0.0</c:formatCode>
                <c:ptCount val="13"/>
                <c:pt idx="0">
                  <c:v>65.7</c:v>
                </c:pt>
                <c:pt idx="1">
                  <c:v>64.099999999999994</c:v>
                </c:pt>
                <c:pt idx="2">
                  <c:v>65.7</c:v>
                </c:pt>
                <c:pt idx="3">
                  <c:v>61.5</c:v>
                </c:pt>
                <c:pt idx="4">
                  <c:v>56.9</c:v>
                </c:pt>
                <c:pt idx="5">
                  <c:v>61.2</c:v>
                </c:pt>
                <c:pt idx="6">
                  <c:v>51</c:v>
                </c:pt>
                <c:pt idx="7">
                  <c:v>48.4</c:v>
                </c:pt>
                <c:pt idx="8">
                  <c:v>48.5</c:v>
                </c:pt>
                <c:pt idx="9">
                  <c:v>49.9</c:v>
                </c:pt>
                <c:pt idx="10">
                  <c:v>47.2</c:v>
                </c:pt>
                <c:pt idx="11">
                  <c:v>45.1</c:v>
                </c:pt>
                <c:pt idx="12" formatCode="General">
                  <c:v>43.3</c:v>
                </c:pt>
              </c:numCache>
            </c:numRef>
          </c:val>
          <c:smooth val="0"/>
        </c:ser>
        <c:ser>
          <c:idx val="3"/>
          <c:order val="3"/>
          <c:tx>
            <c:strRef>
              <c:f>'5.6'!$B$42</c:f>
              <c:strCache>
                <c:ptCount val="1"/>
                <c:pt idx="0">
                  <c:v>Beef origin heifers</c:v>
                </c:pt>
              </c:strCache>
            </c:strRef>
          </c:tx>
          <c:spPr>
            <a:ln>
              <a:solidFill>
                <a:srgbClr val="1F497D"/>
              </a:solidFill>
              <a:prstDash val="sysDot"/>
            </a:ln>
          </c:spPr>
          <c:marker>
            <c:symbol val="none"/>
          </c:marker>
          <c:cat>
            <c:numRef>
              <c:f>'5.6'!$D$39:$P$39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'5.6'!$D$42:$P$42</c:f>
              <c:numCache>
                <c:formatCode>0.0</c:formatCode>
                <c:ptCount val="13"/>
                <c:pt idx="0">
                  <c:v>73.3</c:v>
                </c:pt>
                <c:pt idx="1">
                  <c:v>72.3</c:v>
                </c:pt>
                <c:pt idx="2">
                  <c:v>73.099999999999994</c:v>
                </c:pt>
                <c:pt idx="3">
                  <c:v>69.8</c:v>
                </c:pt>
                <c:pt idx="4">
                  <c:v>67</c:v>
                </c:pt>
                <c:pt idx="5">
                  <c:v>70.599999999999994</c:v>
                </c:pt>
                <c:pt idx="6">
                  <c:v>60.7</c:v>
                </c:pt>
                <c:pt idx="7">
                  <c:v>58.2</c:v>
                </c:pt>
                <c:pt idx="8">
                  <c:v>56.7</c:v>
                </c:pt>
                <c:pt idx="9">
                  <c:v>57.9</c:v>
                </c:pt>
                <c:pt idx="10">
                  <c:v>55.4</c:v>
                </c:pt>
                <c:pt idx="11">
                  <c:v>54.9</c:v>
                </c:pt>
                <c:pt idx="12" formatCode="General">
                  <c:v>55.2</c:v>
                </c:pt>
              </c:numCache>
            </c:numRef>
          </c:val>
          <c:smooth val="0"/>
        </c:ser>
        <c:dLbls>
          <c:showLegendKey val="0"/>
          <c:showVal val="0"/>
          <c:showCatName val="0"/>
          <c:showSerName val="0"/>
          <c:showPercent val="0"/>
          <c:showBubbleSize val="0"/>
        </c:dLbls>
        <c:smooth val="0"/>
        <c:axId val="298257984"/>
        <c:axId val="298258376"/>
      </c:lineChart>
      <c:catAx>
        <c:axId val="298257984"/>
        <c:scaling>
          <c:orientation val="minMax"/>
        </c:scaling>
        <c:delete val="0"/>
        <c:axPos val="b"/>
        <c:numFmt formatCode="General" sourceLinked="1"/>
        <c:majorTickMark val="out"/>
        <c:minorTickMark val="none"/>
        <c:tickLblPos val="nextTo"/>
        <c:crossAx val="298258376"/>
        <c:crosses val="autoZero"/>
        <c:auto val="1"/>
        <c:lblAlgn val="ctr"/>
        <c:lblOffset val="100"/>
        <c:noMultiLvlLbl val="0"/>
      </c:catAx>
      <c:valAx>
        <c:axId val="298258376"/>
        <c:scaling>
          <c:orientation val="minMax"/>
          <c:max val="80"/>
        </c:scaling>
        <c:delete val="0"/>
        <c:axPos val="l"/>
        <c:majorGridlines/>
        <c:title>
          <c:tx>
            <c:rich>
              <a:bodyPr rot="-5400000" vert="horz"/>
              <a:lstStyle/>
              <a:p>
                <a:pPr>
                  <a:defRPr/>
                </a:pPr>
                <a:r>
                  <a:rPr lang="en-GB"/>
                  <a:t>%</a:t>
                </a:r>
              </a:p>
            </c:rich>
          </c:tx>
          <c:overlay val="0"/>
        </c:title>
        <c:numFmt formatCode="0" sourceLinked="0"/>
        <c:majorTickMark val="out"/>
        <c:minorTickMark val="none"/>
        <c:tickLblPos val="nextTo"/>
        <c:crossAx val="298257984"/>
        <c:crosses val="autoZero"/>
        <c:crossBetween val="between"/>
        <c:majorUnit val="10"/>
      </c:valAx>
    </c:plotArea>
    <c:legend>
      <c:legendPos val="t"/>
      <c:overlay val="0"/>
    </c:legend>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latin typeface="+mn-lt"/>
              </a:rPr>
              <a:t>Average daily carcase gain (kg/day) of steers and heifers slaughtered</a:t>
            </a:r>
            <a:endParaRPr lang="en-GB" sz="1100">
              <a:solidFill>
                <a:schemeClr val="tx2"/>
              </a:solidFill>
              <a:latin typeface="+mn-lt"/>
            </a:endParaRPr>
          </a:p>
        </c:rich>
      </c:tx>
      <c:overlay val="0"/>
    </c:title>
    <c:autoTitleDeleted val="0"/>
    <c:plotArea>
      <c:layout/>
      <c:lineChart>
        <c:grouping val="standard"/>
        <c:varyColors val="0"/>
        <c:ser>
          <c:idx val="0"/>
          <c:order val="0"/>
          <c:tx>
            <c:strRef>
              <c:f>'5.7'!$B$30</c:f>
              <c:strCache>
                <c:ptCount val="1"/>
                <c:pt idx="0">
                  <c:v>All steers</c:v>
                </c:pt>
              </c:strCache>
            </c:strRef>
          </c:tx>
          <c:spPr>
            <a:ln>
              <a:solidFill>
                <a:srgbClr val="4F81BD"/>
              </a:solidFill>
            </a:ln>
          </c:spPr>
          <c:marker>
            <c:symbol val="none"/>
          </c:marker>
          <c:cat>
            <c:numRef>
              <c:f>'5.7'!$D$37:$P$37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'5.7'!$D$30:$P$30</c:f>
              <c:numCache>
                <c:formatCode>0.00</c:formatCode>
                <c:ptCount val="13"/>
                <c:pt idx="0">
                  <c:v>0.45</c:v>
                </c:pt>
                <c:pt idx="1">
                  <c:v>0.44</c:v>
                </c:pt>
                <c:pt idx="2">
                  <c:v>0.45</c:v>
                </c:pt>
                <c:pt idx="3">
                  <c:v>0.45</c:v>
                </c:pt>
                <c:pt idx="4">
                  <c:v>0.45</c:v>
                </c:pt>
                <c:pt idx="5">
                  <c:v>0.43</c:v>
                </c:pt>
                <c:pt idx="6">
                  <c:v>0.45</c:v>
                </c:pt>
                <c:pt idx="7">
                  <c:v>0.46</c:v>
                </c:pt>
                <c:pt idx="8">
                  <c:v>0.45</c:v>
                </c:pt>
                <c:pt idx="9">
                  <c:v>0.45</c:v>
                </c:pt>
                <c:pt idx="10">
                  <c:v>0.45</c:v>
                </c:pt>
                <c:pt idx="11">
                  <c:v>0.47</c:v>
                </c:pt>
                <c:pt idx="12" formatCode="General">
                  <c:v>0.47</c:v>
                </c:pt>
              </c:numCache>
            </c:numRef>
          </c:val>
          <c:smooth val="0"/>
        </c:ser>
        <c:ser>
          <c:idx val="1"/>
          <c:order val="1"/>
          <c:tx>
            <c:strRef>
              <c:f>'5.7'!$B$32</c:f>
              <c:strCache>
                <c:ptCount val="1"/>
                <c:pt idx="0">
                  <c:v>Beef origin steers</c:v>
                </c:pt>
              </c:strCache>
            </c:strRef>
          </c:tx>
          <c:spPr>
            <a:ln>
              <a:solidFill>
                <a:srgbClr val="4F81BD"/>
              </a:solidFill>
              <a:prstDash val="sysDot"/>
            </a:ln>
          </c:spPr>
          <c:marker>
            <c:symbol val="none"/>
          </c:marker>
          <c:cat>
            <c:numRef>
              <c:f>'5.7'!$D$37:$P$37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'5.7'!$D$32:$P$32</c:f>
              <c:numCache>
                <c:formatCode>0.00</c:formatCode>
                <c:ptCount val="13"/>
                <c:pt idx="0">
                  <c:v>0.47</c:v>
                </c:pt>
                <c:pt idx="1">
                  <c:v>0.46</c:v>
                </c:pt>
                <c:pt idx="2">
                  <c:v>0.47</c:v>
                </c:pt>
                <c:pt idx="3">
                  <c:v>0.48</c:v>
                </c:pt>
                <c:pt idx="4">
                  <c:v>0.48</c:v>
                </c:pt>
                <c:pt idx="5">
                  <c:v>0.47</c:v>
                </c:pt>
                <c:pt idx="6">
                  <c:v>0.49</c:v>
                </c:pt>
                <c:pt idx="7">
                  <c:v>0.5</c:v>
                </c:pt>
                <c:pt idx="8">
                  <c:v>0.48</c:v>
                </c:pt>
                <c:pt idx="9">
                  <c:v>0.48</c:v>
                </c:pt>
                <c:pt idx="10">
                  <c:v>0.49</c:v>
                </c:pt>
                <c:pt idx="11">
                  <c:v>0.51</c:v>
                </c:pt>
                <c:pt idx="12" formatCode="General">
                  <c:v>0.51</c:v>
                </c:pt>
              </c:numCache>
            </c:numRef>
          </c:val>
          <c:smooth val="0"/>
        </c:ser>
        <c:ser>
          <c:idx val="2"/>
          <c:order val="2"/>
          <c:tx>
            <c:strRef>
              <c:f>'5.7'!$B$38</c:f>
              <c:strCache>
                <c:ptCount val="1"/>
                <c:pt idx="0">
                  <c:v>All heifers</c:v>
                </c:pt>
              </c:strCache>
            </c:strRef>
          </c:tx>
          <c:spPr>
            <a:ln>
              <a:solidFill>
                <a:schemeClr val="tx2"/>
              </a:solidFill>
            </a:ln>
          </c:spPr>
          <c:marker>
            <c:symbol val="none"/>
          </c:marker>
          <c:cat>
            <c:numRef>
              <c:f>'5.7'!$D$37:$P$37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'5.7'!$D$38:$P$38</c:f>
              <c:numCache>
                <c:formatCode>0.00</c:formatCode>
                <c:ptCount val="13"/>
                <c:pt idx="0">
                  <c:v>0.41</c:v>
                </c:pt>
                <c:pt idx="1">
                  <c:v>0.41</c:v>
                </c:pt>
                <c:pt idx="2">
                  <c:v>0.41</c:v>
                </c:pt>
                <c:pt idx="3">
                  <c:v>0.4</c:v>
                </c:pt>
                <c:pt idx="4">
                  <c:v>0.39</c:v>
                </c:pt>
                <c:pt idx="5">
                  <c:v>0.4</c:v>
                </c:pt>
                <c:pt idx="6">
                  <c:v>0.41</c:v>
                </c:pt>
                <c:pt idx="7">
                  <c:v>0.42</c:v>
                </c:pt>
                <c:pt idx="8">
                  <c:v>0.41</c:v>
                </c:pt>
                <c:pt idx="9">
                  <c:v>0.41</c:v>
                </c:pt>
                <c:pt idx="10">
                  <c:v>0.43</c:v>
                </c:pt>
                <c:pt idx="11">
                  <c:v>0.43</c:v>
                </c:pt>
                <c:pt idx="12" formatCode="General">
                  <c:v>0.42</c:v>
                </c:pt>
              </c:numCache>
            </c:numRef>
          </c:val>
          <c:smooth val="0"/>
        </c:ser>
        <c:ser>
          <c:idx val="3"/>
          <c:order val="3"/>
          <c:tx>
            <c:strRef>
              <c:f>'5.7'!$B$40</c:f>
              <c:strCache>
                <c:ptCount val="1"/>
                <c:pt idx="0">
                  <c:v>Beef origin heifers</c:v>
                </c:pt>
              </c:strCache>
            </c:strRef>
          </c:tx>
          <c:spPr>
            <a:ln>
              <a:solidFill>
                <a:srgbClr val="1F497D"/>
              </a:solidFill>
              <a:prstDash val="sysDot"/>
            </a:ln>
          </c:spPr>
          <c:marker>
            <c:symbol val="none"/>
          </c:marker>
          <c:cat>
            <c:numRef>
              <c:f>'5.7'!$D$37:$P$37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'5.7'!$D$40:$P$40</c:f>
              <c:numCache>
                <c:formatCode>0.00</c:formatCode>
                <c:ptCount val="13"/>
                <c:pt idx="0">
                  <c:v>0.42</c:v>
                </c:pt>
                <c:pt idx="1">
                  <c:v>0.42</c:v>
                </c:pt>
                <c:pt idx="2">
                  <c:v>0.43</c:v>
                </c:pt>
                <c:pt idx="3">
                  <c:v>0.42</c:v>
                </c:pt>
                <c:pt idx="4">
                  <c:v>0.42</c:v>
                </c:pt>
                <c:pt idx="5">
                  <c:v>0.42</c:v>
                </c:pt>
                <c:pt idx="6">
                  <c:v>0.43</c:v>
                </c:pt>
                <c:pt idx="7">
                  <c:v>0.44</c:v>
                </c:pt>
                <c:pt idx="8">
                  <c:v>0.43</c:v>
                </c:pt>
                <c:pt idx="9">
                  <c:v>0.43</c:v>
                </c:pt>
                <c:pt idx="10">
                  <c:v>0.44</c:v>
                </c:pt>
                <c:pt idx="11">
                  <c:v>0.45</c:v>
                </c:pt>
                <c:pt idx="12" formatCode="General">
                  <c:v>0.45</c:v>
                </c:pt>
              </c:numCache>
            </c:numRef>
          </c:val>
          <c:smooth val="0"/>
        </c:ser>
        <c:dLbls>
          <c:showLegendKey val="0"/>
          <c:showVal val="0"/>
          <c:showCatName val="0"/>
          <c:showSerName val="0"/>
          <c:showPercent val="0"/>
          <c:showBubbleSize val="0"/>
        </c:dLbls>
        <c:smooth val="0"/>
        <c:axId val="298259944"/>
        <c:axId val="298259160"/>
      </c:lineChart>
      <c:catAx>
        <c:axId val="298259944"/>
        <c:scaling>
          <c:orientation val="minMax"/>
        </c:scaling>
        <c:delete val="0"/>
        <c:axPos val="b"/>
        <c:numFmt formatCode="General" sourceLinked="1"/>
        <c:majorTickMark val="out"/>
        <c:minorTickMark val="none"/>
        <c:tickLblPos val="nextTo"/>
        <c:crossAx val="298259160"/>
        <c:crosses val="autoZero"/>
        <c:auto val="1"/>
        <c:lblAlgn val="ctr"/>
        <c:lblOffset val="100"/>
        <c:noMultiLvlLbl val="0"/>
      </c:catAx>
      <c:valAx>
        <c:axId val="298259160"/>
        <c:scaling>
          <c:orientation val="minMax"/>
          <c:min val="0"/>
        </c:scaling>
        <c:delete val="0"/>
        <c:axPos val="l"/>
        <c:majorGridlines/>
        <c:title>
          <c:tx>
            <c:rich>
              <a:bodyPr rot="-5400000" vert="horz"/>
              <a:lstStyle/>
              <a:p>
                <a:pPr>
                  <a:defRPr/>
                </a:pPr>
                <a:r>
                  <a:rPr lang="en-GB" sz="1000" b="0" i="0" baseline="0">
                    <a:latin typeface="+mn-lt"/>
                  </a:rPr>
                  <a:t>Average daily carcase gain (kg/day)</a:t>
                </a:r>
                <a:endParaRPr lang="en-GB" sz="1000">
                  <a:latin typeface="+mn-lt"/>
                </a:endParaRPr>
              </a:p>
            </c:rich>
          </c:tx>
          <c:overlay val="0"/>
        </c:title>
        <c:numFmt formatCode="0.0" sourceLinked="0"/>
        <c:majorTickMark val="out"/>
        <c:minorTickMark val="none"/>
        <c:tickLblPos val="nextTo"/>
        <c:crossAx val="298259944"/>
        <c:crosses val="autoZero"/>
        <c:crossBetween val="between"/>
      </c:valAx>
    </c:plotArea>
    <c:legend>
      <c:legendPos val="t"/>
      <c:overlay val="0"/>
    </c:legend>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Metabolic energy from grass silage</a:t>
            </a:r>
            <a:r>
              <a:rPr lang="en-GB" sz="1100" baseline="0">
                <a:solidFill>
                  <a:schemeClr val="tx2"/>
                </a:solidFill>
              </a:rPr>
              <a:t>, 3 year averages</a:t>
            </a:r>
            <a:endParaRPr lang="en-GB" sz="1100">
              <a:solidFill>
                <a:schemeClr val="tx2"/>
              </a:solidFill>
            </a:endParaRPr>
          </a:p>
        </c:rich>
      </c:tx>
      <c:overlay val="0"/>
    </c:title>
    <c:autoTitleDeleted val="0"/>
    <c:plotArea>
      <c:layout/>
      <c:lineChart>
        <c:grouping val="standard"/>
        <c:varyColors val="0"/>
        <c:ser>
          <c:idx val="0"/>
          <c:order val="0"/>
          <c:tx>
            <c:strRef>
              <c:f>'5.8'!$B$30</c:f>
              <c:strCache>
                <c:ptCount val="1"/>
                <c:pt idx="0">
                  <c:v>Metabolic energy (MJ/kg dry matter)</c:v>
                </c:pt>
              </c:strCache>
            </c:strRef>
          </c:tx>
          <c:spPr>
            <a:ln>
              <a:solidFill>
                <a:srgbClr val="4A7EBB"/>
              </a:solidFill>
            </a:ln>
          </c:spPr>
          <c:marker>
            <c:symbol val="none"/>
          </c:marker>
          <c:cat>
            <c:numRef>
              <c:f>('5.8'!$E$29:$N$29,'5.8'!$E$34:$N$34)</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2008</c:v>
                </c:pt>
                <c:pt idx="11">
                  <c:v>2009</c:v>
                </c:pt>
                <c:pt idx="12">
                  <c:v>2010</c:v>
                </c:pt>
                <c:pt idx="13">
                  <c:v>2011</c:v>
                </c:pt>
                <c:pt idx="14">
                  <c:v>2012</c:v>
                </c:pt>
                <c:pt idx="15">
                  <c:v>2013</c:v>
                </c:pt>
                <c:pt idx="16">
                  <c:v>2014</c:v>
                </c:pt>
                <c:pt idx="17">
                  <c:v>2015</c:v>
                </c:pt>
                <c:pt idx="18">
                  <c:v>2016</c:v>
                </c:pt>
                <c:pt idx="19">
                  <c:v>2017</c:v>
                </c:pt>
              </c:numCache>
            </c:numRef>
          </c:cat>
          <c:val>
            <c:numRef>
              <c:f>('5.8'!$E$30:$O$30,'5.8'!$E$35:$N$35)</c:f>
              <c:numCache>
                <c:formatCode>0.00</c:formatCode>
                <c:ptCount val="21"/>
                <c:pt idx="0">
                  <c:v>11.081228414552101</c:v>
                </c:pt>
                <c:pt idx="1">
                  <c:v>10.811244768232475</c:v>
                </c:pt>
                <c:pt idx="2">
                  <c:v>10.672648160700566</c:v>
                </c:pt>
                <c:pt idx="3">
                  <c:v>10.606373428477831</c:v>
                </c:pt>
                <c:pt idx="4">
                  <c:v>10.452553086352969</c:v>
                </c:pt>
                <c:pt idx="5">
                  <c:v>10.344105643897207</c:v>
                </c:pt>
                <c:pt idx="6">
                  <c:v>10.368758214474571</c:v>
                </c:pt>
                <c:pt idx="7">
                  <c:v>10.460358279703904</c:v>
                </c:pt>
                <c:pt idx="8">
                  <c:v>10.571766705770253</c:v>
                </c:pt>
                <c:pt idx="9">
                  <c:v>10.563159818069982</c:v>
                </c:pt>
                <c:pt idx="10">
                  <c:v>10.589567882576608</c:v>
                </c:pt>
                <c:pt idx="11">
                  <c:v>10.578310057523789</c:v>
                </c:pt>
                <c:pt idx="12">
                  <c:v>10.627523162976656</c:v>
                </c:pt>
                <c:pt idx="13">
                  <c:v>10.728193866171859</c:v>
                </c:pt>
                <c:pt idx="14">
                  <c:v>10.733731965578874</c:v>
                </c:pt>
                <c:pt idx="15">
                  <c:v>10.692433358403823</c:v>
                </c:pt>
                <c:pt idx="16">
                  <c:v>10.604280285459192</c:v>
                </c:pt>
                <c:pt idx="17">
                  <c:v>10.721143282199023</c:v>
                </c:pt>
                <c:pt idx="18">
                  <c:v>10.76</c:v>
                </c:pt>
                <c:pt idx="19">
                  <c:v>10.67</c:v>
                </c:pt>
                <c:pt idx="20">
                  <c:v>10.7</c:v>
                </c:pt>
              </c:numCache>
            </c:numRef>
          </c:val>
          <c:smooth val="0"/>
        </c:ser>
        <c:dLbls>
          <c:showLegendKey val="0"/>
          <c:showVal val="0"/>
          <c:showCatName val="0"/>
          <c:showSerName val="0"/>
          <c:showPercent val="0"/>
          <c:showBubbleSize val="0"/>
        </c:dLbls>
        <c:smooth val="0"/>
        <c:axId val="298261120"/>
        <c:axId val="298258768"/>
      </c:lineChart>
      <c:catAx>
        <c:axId val="298261120"/>
        <c:scaling>
          <c:orientation val="minMax"/>
        </c:scaling>
        <c:delete val="0"/>
        <c:axPos val="b"/>
        <c:numFmt formatCode="General" sourceLinked="1"/>
        <c:majorTickMark val="out"/>
        <c:minorTickMark val="none"/>
        <c:tickLblPos val="nextTo"/>
        <c:txPr>
          <a:bodyPr rot="0"/>
          <a:lstStyle/>
          <a:p>
            <a:pPr>
              <a:defRPr/>
            </a:pPr>
            <a:endParaRPr lang="en-US"/>
          </a:p>
        </c:txPr>
        <c:crossAx val="298258768"/>
        <c:crosses val="autoZero"/>
        <c:auto val="1"/>
        <c:lblAlgn val="ctr"/>
        <c:lblOffset val="100"/>
        <c:noMultiLvlLbl val="0"/>
      </c:catAx>
      <c:valAx>
        <c:axId val="298258768"/>
        <c:scaling>
          <c:orientation val="minMax"/>
          <c:min val="0"/>
        </c:scaling>
        <c:delete val="0"/>
        <c:axPos val="l"/>
        <c:majorGridlines/>
        <c:title>
          <c:tx>
            <c:rich>
              <a:bodyPr rot="-5400000" vert="horz"/>
              <a:lstStyle/>
              <a:p>
                <a:pPr>
                  <a:defRPr/>
                </a:pPr>
                <a:r>
                  <a:rPr lang="en-GB" b="0">
                    <a:solidFill>
                      <a:sysClr val="windowText" lastClr="000000"/>
                    </a:solidFill>
                  </a:rPr>
                  <a:t>MJ/kg of dry</a:t>
                </a:r>
                <a:r>
                  <a:rPr lang="en-GB" b="0" baseline="0">
                    <a:solidFill>
                      <a:sysClr val="windowText" lastClr="000000"/>
                    </a:solidFill>
                  </a:rPr>
                  <a:t> matter</a:t>
                </a:r>
                <a:endParaRPr lang="en-GB" b="0">
                  <a:solidFill>
                    <a:sysClr val="windowText" lastClr="000000"/>
                  </a:solidFill>
                </a:endParaRPr>
              </a:p>
            </c:rich>
          </c:tx>
          <c:layout>
            <c:manualLayout>
              <c:xMode val="edge"/>
              <c:yMode val="edge"/>
              <c:x val="1.1574074074074073E-2"/>
              <c:y val="0.28627478856809568"/>
            </c:manualLayout>
          </c:layout>
          <c:overlay val="0"/>
        </c:title>
        <c:numFmt formatCode="0" sourceLinked="0"/>
        <c:majorTickMark val="out"/>
        <c:minorTickMark val="none"/>
        <c:tickLblPos val="nextTo"/>
        <c:crossAx val="298261120"/>
        <c:crosses val="autoZero"/>
        <c:crossBetween val="between"/>
      </c:valAx>
    </c:plotArea>
    <c:plotVisOnly val="1"/>
    <c:dispBlanksAs val="gap"/>
    <c:showDLblsOverMax val="0"/>
  </c:chart>
  <c:spPr>
    <a:ln>
      <a:noFill/>
    </a:ln>
  </c:spPr>
  <c:printSettings>
    <c:headerFooter/>
    <c:pageMargins b="0.75000000000001021" l="0.70000000000000062" r="0.70000000000000062" t="0.750000000000010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Greenhouse gas emissions from waste management per capita</a:t>
            </a:r>
          </a:p>
        </c:rich>
      </c:tx>
      <c:layout/>
      <c:overlay val="0"/>
    </c:title>
    <c:autoTitleDeleted val="0"/>
    <c:plotArea>
      <c:layout/>
      <c:lineChart>
        <c:grouping val="standard"/>
        <c:varyColors val="0"/>
        <c:ser>
          <c:idx val="0"/>
          <c:order val="0"/>
          <c:tx>
            <c:strRef>
              <c:f>'6.1'!$B$43</c:f>
              <c:strCache>
                <c:ptCount val="1"/>
                <c:pt idx="0">
                  <c:v>Waste emissions per capita</c:v>
                </c:pt>
              </c:strCache>
            </c:strRef>
          </c:tx>
          <c:marker>
            <c:symbol val="none"/>
          </c:marker>
          <c:dPt>
            <c:idx val="0"/>
            <c:marker>
              <c:symbol val="diamond"/>
              <c:size val="6"/>
            </c:marker>
            <c:bubble3D val="0"/>
          </c:dPt>
          <c:dPt>
            <c:idx val="5"/>
            <c:marker>
              <c:symbol val="diamond"/>
              <c:size val="6"/>
            </c:marker>
            <c:bubble3D val="0"/>
          </c:dPt>
          <c:cat>
            <c:numRef>
              <c:f>('6.1'!$G$40:$R$40,'6.1'!$G$46:$R$46,'6.1'!$G$52:$I$52)</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('6.1'!$G$43:$R$43,'6.1'!$G$49:$R$49,'6.1'!$G$55:$I$55)</c:f>
              <c:numCache>
                <c:formatCode>#,##0</c:formatCode>
                <c:ptCount val="27"/>
                <c:pt idx="0">
                  <c:v>1165.8267878492682</c:v>
                </c:pt>
                <c:pt idx="5">
                  <c:v>1232.3423073197011</c:v>
                </c:pt>
                <c:pt idx="8">
                  <c:v>1257.136357281164</c:v>
                </c:pt>
                <c:pt idx="9">
                  <c:v>1254.5449457667339</c:v>
                </c:pt>
                <c:pt idx="10">
                  <c:v>1254.5253179702688</c:v>
                </c:pt>
                <c:pt idx="11">
                  <c:v>1241.7786872889099</c:v>
                </c:pt>
                <c:pt idx="12">
                  <c:v>1227.6987452241658</c:v>
                </c:pt>
                <c:pt idx="13">
                  <c:v>1204.6069918701214</c:v>
                </c:pt>
                <c:pt idx="14">
                  <c:v>1189.4923416924692</c:v>
                </c:pt>
                <c:pt idx="15">
                  <c:v>1157.9219542707276</c:v>
                </c:pt>
                <c:pt idx="16">
                  <c:v>1124.5128809953326</c:v>
                </c:pt>
                <c:pt idx="17">
                  <c:v>1092.7601551513812</c:v>
                </c:pt>
                <c:pt idx="18">
                  <c:v>1020.5571107020468</c:v>
                </c:pt>
                <c:pt idx="19">
                  <c:v>894.30295898587485</c:v>
                </c:pt>
                <c:pt idx="20">
                  <c:v>727.91589448963555</c:v>
                </c:pt>
                <c:pt idx="21">
                  <c:v>691.06940109498998</c:v>
                </c:pt>
                <c:pt idx="22">
                  <c:v>643.41155468063243</c:v>
                </c:pt>
                <c:pt idx="23">
                  <c:v>581.04899789337935</c:v>
                </c:pt>
                <c:pt idx="24">
                  <c:v>396.62000903696475</c:v>
                </c:pt>
                <c:pt idx="25">
                  <c:v>435.30845138770968</c:v>
                </c:pt>
                <c:pt idx="26">
                  <c:v>421.80118824739253</c:v>
                </c:pt>
              </c:numCache>
            </c:numRef>
          </c:val>
          <c:smooth val="0"/>
        </c:ser>
        <c:dLbls>
          <c:showLegendKey val="0"/>
          <c:showVal val="0"/>
          <c:showCatName val="0"/>
          <c:showSerName val="0"/>
          <c:showPercent val="0"/>
          <c:showBubbleSize val="0"/>
        </c:dLbls>
        <c:smooth val="0"/>
        <c:axId val="298262688"/>
        <c:axId val="298257592"/>
      </c:lineChart>
      <c:catAx>
        <c:axId val="298262688"/>
        <c:scaling>
          <c:orientation val="minMax"/>
        </c:scaling>
        <c:delete val="0"/>
        <c:axPos val="b"/>
        <c:numFmt formatCode="General" sourceLinked="1"/>
        <c:majorTickMark val="out"/>
        <c:minorTickMark val="none"/>
        <c:tickLblPos val="nextTo"/>
        <c:txPr>
          <a:bodyPr rot="-5400000" vert="horz"/>
          <a:lstStyle/>
          <a:p>
            <a:pPr>
              <a:defRPr sz="1000"/>
            </a:pPr>
            <a:endParaRPr lang="en-US"/>
          </a:p>
        </c:txPr>
        <c:crossAx val="298257592"/>
        <c:crosses val="autoZero"/>
        <c:auto val="1"/>
        <c:lblAlgn val="ctr"/>
        <c:lblOffset val="100"/>
        <c:noMultiLvlLbl val="0"/>
      </c:catAx>
      <c:valAx>
        <c:axId val="298257592"/>
        <c:scaling>
          <c:orientation val="minMax"/>
        </c:scaling>
        <c:delete val="0"/>
        <c:axPos val="l"/>
        <c:majorGridlines>
          <c:spPr>
            <a:ln>
              <a:solidFill>
                <a:sysClr val="windowText" lastClr="000000">
                  <a:lumMod val="65000"/>
                  <a:lumOff val="35000"/>
                </a:sysClr>
              </a:solidFill>
            </a:ln>
          </c:spPr>
        </c:majorGridlines>
        <c:title>
          <c:tx>
            <c:rich>
              <a:bodyPr rot="-5400000" vert="horz"/>
              <a:lstStyle/>
              <a:p>
                <a:pPr>
                  <a:defRPr sz="1000"/>
                </a:pPr>
                <a:r>
                  <a:rPr lang="en-GB" sz="1000" b="0" i="0" baseline="0"/>
                  <a:t>kg CO</a:t>
                </a:r>
                <a:r>
                  <a:rPr lang="en-GB" sz="1000" b="0" i="0" baseline="-25000"/>
                  <a:t>2</a:t>
                </a:r>
                <a:r>
                  <a:rPr lang="en-GB" sz="1000" b="0" i="0" baseline="0"/>
                  <a:t> equivalent per person</a:t>
                </a:r>
                <a:endParaRPr lang="en-GB" sz="1000"/>
              </a:p>
            </c:rich>
          </c:tx>
          <c:layout/>
          <c:overlay val="0"/>
        </c:title>
        <c:numFmt formatCode="#,##0" sourceLinked="1"/>
        <c:majorTickMark val="out"/>
        <c:minorTickMark val="none"/>
        <c:tickLblPos val="nextTo"/>
        <c:spPr>
          <a:ln>
            <a:solidFill>
              <a:schemeClr val="bg1">
                <a:lumMod val="50000"/>
              </a:schemeClr>
            </a:solidFill>
          </a:ln>
        </c:spPr>
        <c:crossAx val="298262688"/>
        <c:crosses val="autoZero"/>
        <c:crossBetween val="between"/>
      </c:valAx>
      <c:spPr>
        <a:ln>
          <a:noFill/>
        </a:ln>
      </c:spPr>
    </c:plotArea>
    <c:plotVisOnly val="1"/>
    <c:dispBlanksAs val="gap"/>
    <c:showDLblsOverMax val="0"/>
  </c:chart>
  <c:spPr>
    <a:ln>
      <a:noFill/>
    </a:ln>
  </c:spPr>
  <c:printSettings>
    <c:headerFooter/>
    <c:pageMargins b="0.75000000000001266" l="0.70000000000000062" r="0.70000000000000062" t="0.750000000000012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GB" sz="1100">
                <a:solidFill>
                  <a:schemeClr val="tx2"/>
                </a:solidFill>
              </a:rPr>
              <a:t>Greenhouse gas emissions for waste management sector in Northern</a:t>
            </a:r>
            <a:r>
              <a:rPr lang="en-GB" sz="1100" baseline="0">
                <a:solidFill>
                  <a:schemeClr val="tx2"/>
                </a:solidFill>
              </a:rPr>
              <a:t> Ireland</a:t>
            </a:r>
            <a:endParaRPr lang="en-GB" sz="1100">
              <a:solidFill>
                <a:schemeClr val="tx2"/>
              </a:solidFill>
            </a:endParaRPr>
          </a:p>
        </c:rich>
      </c:tx>
      <c:layout/>
      <c:overlay val="0"/>
    </c:title>
    <c:autoTitleDeleted val="0"/>
    <c:plotArea>
      <c:layout/>
      <c:lineChart>
        <c:grouping val="standard"/>
        <c:varyColors val="0"/>
        <c:ser>
          <c:idx val="0"/>
          <c:order val="0"/>
          <c:tx>
            <c:strRef>
              <c:f>'6.1'!$B$41</c:f>
              <c:strCache>
                <c:ptCount val="1"/>
                <c:pt idx="0">
                  <c:v>Waste management emissions</c:v>
                </c:pt>
              </c:strCache>
            </c:strRef>
          </c:tx>
          <c:marker>
            <c:symbol val="none"/>
          </c:marker>
          <c:dPt>
            <c:idx val="0"/>
            <c:marker>
              <c:symbol val="diamond"/>
              <c:size val="5"/>
            </c:marker>
            <c:bubble3D val="0"/>
          </c:dPt>
          <c:dPt>
            <c:idx val="5"/>
            <c:marker>
              <c:symbol val="diamond"/>
              <c:size val="5"/>
            </c:marker>
            <c:bubble3D val="0"/>
          </c:dPt>
          <c:cat>
            <c:numRef>
              <c:f>('6.1'!$G$40:$R$40,'6.1'!$G$46:$R$46,'6.1'!$G$52:$I$52)</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('6.1'!$G$41:$R$41,'6.1'!$G$47:$R$47,'6.1'!$G$53:$I$53)</c:f>
              <c:numCache>
                <c:formatCode>#,##0</c:formatCode>
                <c:ptCount val="27"/>
                <c:pt idx="0">
                  <c:v>1860.1873935583528</c:v>
                </c:pt>
                <c:pt idx="5">
                  <c:v>2032.293901612446</c:v>
                </c:pt>
                <c:pt idx="8">
                  <c:v>2109.1844090192612</c:v>
                </c:pt>
                <c:pt idx="9">
                  <c:v>2106.3884912120207</c:v>
                </c:pt>
                <c:pt idx="10">
                  <c:v>2111.2958567261562</c:v>
                </c:pt>
                <c:pt idx="11">
                  <c:v>2097.1630346836278</c:v>
                </c:pt>
                <c:pt idx="12">
                  <c:v>2084.0603617753591</c:v>
                </c:pt>
                <c:pt idx="13">
                  <c:v>2053.763371007175</c:v>
                </c:pt>
                <c:pt idx="14">
                  <c:v>2038.839832339243</c:v>
                </c:pt>
                <c:pt idx="15">
                  <c:v>2000.5799718180272</c:v>
                </c:pt>
                <c:pt idx="16">
                  <c:v>1960.1530215304169</c:v>
                </c:pt>
                <c:pt idx="17">
                  <c:v>1925.0969884075507</c:v>
                </c:pt>
                <c:pt idx="18">
                  <c:v>1815.7262246197679</c:v>
                </c:pt>
                <c:pt idx="19">
                  <c:v>1603.783008347016</c:v>
                </c:pt>
                <c:pt idx="20">
                  <c:v>1313.7666275994125</c:v>
                </c:pt>
                <c:pt idx="21">
                  <c:v>1253.8196536558601</c:v>
                </c:pt>
                <c:pt idx="22">
                  <c:v>1173.3471871084605</c:v>
                </c:pt>
                <c:pt idx="23">
                  <c:v>1063.1598776704636</c:v>
                </c:pt>
                <c:pt idx="24">
                  <c:v>729.97833339251554</c:v>
                </c:pt>
                <c:pt idx="25">
                  <c:v>806.02627006696241</c:v>
                </c:pt>
                <c:pt idx="26">
                  <c:v>785.45159927943473</c:v>
                </c:pt>
              </c:numCache>
            </c:numRef>
          </c:val>
          <c:smooth val="0"/>
        </c:ser>
        <c:dLbls>
          <c:showLegendKey val="0"/>
          <c:showVal val="0"/>
          <c:showCatName val="0"/>
          <c:showSerName val="0"/>
          <c:showPercent val="0"/>
          <c:showBubbleSize val="0"/>
        </c:dLbls>
        <c:smooth val="0"/>
        <c:axId val="298256416"/>
        <c:axId val="298256024"/>
      </c:lineChart>
      <c:catAx>
        <c:axId val="29825641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98256024"/>
        <c:crosses val="autoZero"/>
        <c:auto val="1"/>
        <c:lblAlgn val="ctr"/>
        <c:lblOffset val="100"/>
        <c:noMultiLvlLbl val="0"/>
      </c:catAx>
      <c:valAx>
        <c:axId val="298256024"/>
        <c:scaling>
          <c:orientation val="minMax"/>
        </c:scaling>
        <c:delete val="0"/>
        <c:axPos val="l"/>
        <c:majorGridlines/>
        <c:title>
          <c:tx>
            <c:rich>
              <a:bodyPr rot="-5400000" vert="horz"/>
              <a:lstStyle/>
              <a:p>
                <a:pPr>
                  <a:defRPr/>
                </a:pPr>
                <a:r>
                  <a:rPr lang="en-GB" sz="1000" b="0" i="0" baseline="0"/>
                  <a:t>kt CO</a:t>
                </a:r>
                <a:r>
                  <a:rPr lang="en-GB" sz="1000" b="0" i="0" baseline="-25000"/>
                  <a:t>2</a:t>
                </a:r>
                <a:r>
                  <a:rPr lang="en-GB" sz="1000" b="0" i="0" baseline="0"/>
                  <a:t> equivalent</a:t>
                </a:r>
                <a:endParaRPr lang="en-GB" sz="1000"/>
              </a:p>
            </c:rich>
          </c:tx>
          <c:layout/>
          <c:overlay val="0"/>
        </c:title>
        <c:numFmt formatCode="#,##0" sourceLinked="1"/>
        <c:majorTickMark val="out"/>
        <c:minorTickMark val="none"/>
        <c:tickLblPos val="nextTo"/>
        <c:crossAx val="298256416"/>
        <c:crosses val="autoZero"/>
        <c:crossBetween val="between"/>
        <c:majorUnit val="500"/>
      </c:valAx>
      <c:spPr>
        <a:ln>
          <a:noFill/>
        </a:ln>
      </c:spPr>
    </c:plotArea>
    <c:plotVisOnly val="1"/>
    <c:dispBlanksAs val="gap"/>
    <c:showDLblsOverMax val="0"/>
  </c:chart>
  <c:spPr>
    <a:ln>
      <a:noFill/>
    </a:ln>
  </c:spPr>
  <c:printSettings>
    <c:headerFooter/>
    <c:pageMargins b="0.75000000000001288" l="0.70000000000000062" r="0.70000000000000062" t="0.750000000000012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solidFill>
                  <a:schemeClr val="tx2"/>
                </a:solidFill>
              </a:rPr>
              <a:t>Mid-year population estimates</a:t>
            </a:r>
          </a:p>
        </c:rich>
      </c:tx>
      <c:layout>
        <c:manualLayout>
          <c:xMode val="edge"/>
          <c:yMode val="edge"/>
          <c:x val="0.27478443743427988"/>
          <c:y val="4.6666666666666683E-2"/>
        </c:manualLayout>
      </c:layout>
      <c:overlay val="0"/>
    </c:title>
    <c:autoTitleDeleted val="0"/>
    <c:plotArea>
      <c:layout>
        <c:manualLayout>
          <c:layoutTarget val="inner"/>
          <c:xMode val="edge"/>
          <c:yMode val="edge"/>
          <c:x val="0.10278737733894068"/>
          <c:y val="0.22355013123359577"/>
          <c:w val="0.88796397878954059"/>
          <c:h val="0.55560577427822655"/>
        </c:manualLayout>
      </c:layout>
      <c:lineChart>
        <c:grouping val="standard"/>
        <c:varyColors val="0"/>
        <c:ser>
          <c:idx val="0"/>
          <c:order val="0"/>
          <c:tx>
            <c:strRef>
              <c:f>'6.1'!$B$42</c:f>
              <c:strCache>
                <c:ptCount val="1"/>
                <c:pt idx="0">
                  <c:v>Mid-year population estimate</c:v>
                </c:pt>
              </c:strCache>
            </c:strRef>
          </c:tx>
          <c:marker>
            <c:symbol val="none"/>
          </c:marker>
          <c:cat>
            <c:numRef>
              <c:f>('6.1'!$G$40:$R$40,'6.1'!$G$46:$R$46,'6.1'!$G$52:$I$52)</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('6.1'!$G$42:$R$42,'6.1'!$G$48:$R$48,'6.1'!$G$54:$I$54)</c:f>
              <c:numCache>
                <c:formatCode>#,##0</c:formatCode>
                <c:ptCount val="27"/>
                <c:pt idx="0">
                  <c:v>1595595</c:v>
                </c:pt>
                <c:pt idx="1">
                  <c:v>1607295</c:v>
                </c:pt>
                <c:pt idx="2">
                  <c:v>1623263</c:v>
                </c:pt>
                <c:pt idx="3">
                  <c:v>1635552</c:v>
                </c:pt>
                <c:pt idx="4">
                  <c:v>1643707</c:v>
                </c:pt>
                <c:pt idx="5">
                  <c:v>1649131</c:v>
                </c:pt>
                <c:pt idx="6">
                  <c:v>1661751</c:v>
                </c:pt>
                <c:pt idx="7">
                  <c:v>1671261</c:v>
                </c:pt>
                <c:pt idx="8">
                  <c:v>1677769</c:v>
                </c:pt>
                <c:pt idx="9">
                  <c:v>1679006</c:v>
                </c:pt>
                <c:pt idx="10">
                  <c:v>1682944</c:v>
                </c:pt>
                <c:pt idx="11">
                  <c:v>1688838</c:v>
                </c:pt>
                <c:pt idx="12">
                  <c:v>1697534</c:v>
                </c:pt>
                <c:pt idx="13">
                  <c:v>1704924</c:v>
                </c:pt>
                <c:pt idx="14">
                  <c:v>1714042</c:v>
                </c:pt>
                <c:pt idx="15">
                  <c:v>1727733</c:v>
                </c:pt>
                <c:pt idx="16">
                  <c:v>1743113</c:v>
                </c:pt>
                <c:pt idx="17">
                  <c:v>1761683</c:v>
                </c:pt>
                <c:pt idx="18">
                  <c:v>1779152</c:v>
                </c:pt>
                <c:pt idx="19">
                  <c:v>1793333</c:v>
                </c:pt>
                <c:pt idx="20">
                  <c:v>1804833</c:v>
                </c:pt>
                <c:pt idx="21">
                  <c:v>1814318</c:v>
                </c:pt>
                <c:pt idx="22">
                  <c:v>1823634</c:v>
                </c:pt>
                <c:pt idx="23">
                  <c:v>1829725</c:v>
                </c:pt>
                <c:pt idx="24">
                  <c:v>1840498</c:v>
                </c:pt>
                <c:pt idx="25">
                  <c:v>1851621</c:v>
                </c:pt>
                <c:pt idx="26">
                  <c:v>1862137</c:v>
                </c:pt>
              </c:numCache>
            </c:numRef>
          </c:val>
          <c:smooth val="0"/>
        </c:ser>
        <c:dLbls>
          <c:showLegendKey val="0"/>
          <c:showVal val="0"/>
          <c:showCatName val="0"/>
          <c:showSerName val="0"/>
          <c:showPercent val="0"/>
          <c:showBubbleSize val="0"/>
        </c:dLbls>
        <c:smooth val="0"/>
        <c:axId val="420237344"/>
        <c:axId val="420238912"/>
      </c:lineChart>
      <c:catAx>
        <c:axId val="420237344"/>
        <c:scaling>
          <c:orientation val="minMax"/>
        </c:scaling>
        <c:delete val="0"/>
        <c:axPos val="b"/>
        <c:numFmt formatCode="General" sourceLinked="1"/>
        <c:majorTickMark val="out"/>
        <c:minorTickMark val="none"/>
        <c:tickLblPos val="nextTo"/>
        <c:txPr>
          <a:bodyPr rot="-5400000" vert="horz"/>
          <a:lstStyle/>
          <a:p>
            <a:pPr>
              <a:defRPr sz="1000"/>
            </a:pPr>
            <a:endParaRPr lang="en-US"/>
          </a:p>
        </c:txPr>
        <c:crossAx val="420238912"/>
        <c:crosses val="autoZero"/>
        <c:auto val="1"/>
        <c:lblAlgn val="ctr"/>
        <c:lblOffset val="100"/>
        <c:noMultiLvlLbl val="0"/>
      </c:catAx>
      <c:valAx>
        <c:axId val="420238912"/>
        <c:scaling>
          <c:orientation val="minMax"/>
          <c:min val="0"/>
        </c:scaling>
        <c:delete val="0"/>
        <c:axPos val="l"/>
        <c:majorGridlines/>
        <c:numFmt formatCode="#,##0.0" sourceLinked="0"/>
        <c:majorTickMark val="out"/>
        <c:minorTickMark val="none"/>
        <c:tickLblPos val="nextTo"/>
        <c:crossAx val="420237344"/>
        <c:crosses val="autoZero"/>
        <c:crossBetween val="between"/>
        <c:majorUnit val="500000"/>
        <c:dispUnits>
          <c:builtInUnit val="millions"/>
          <c:dispUnitsLbl>
            <c:layout/>
            <c:tx>
              <c:rich>
                <a:bodyPr/>
                <a:lstStyle/>
                <a:p>
                  <a:pPr>
                    <a:defRPr b="0"/>
                  </a:pPr>
                  <a:r>
                    <a:rPr lang="en-US"/>
                    <a:t>Population (millions)</a:t>
                  </a:r>
                </a:p>
              </c:rich>
            </c:tx>
          </c:dispUnitsLbl>
        </c:dispUnits>
      </c:valAx>
      <c:spPr>
        <a:ln>
          <a:noFill/>
        </a:ln>
      </c:spPr>
    </c:plotArea>
    <c:plotVisOnly val="1"/>
    <c:dispBlanksAs val="gap"/>
    <c:showDLblsOverMax val="0"/>
  </c:chart>
  <c:spPr>
    <a:ln>
      <a:noFill/>
    </a:ln>
  </c:spPr>
  <c:printSettings>
    <c:headerFooter/>
    <c:pageMargins b="0.75000000000001354" l="0.70000000000000062" r="0.70000000000000062" t="0.7500000000000135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Local authority collected municipal waste arisings, sent for recycling/composting, e</a:t>
            </a:r>
            <a:r>
              <a:rPr lang="en-GB" sz="1100" baseline="0">
                <a:solidFill>
                  <a:schemeClr val="tx2"/>
                </a:solidFill>
              </a:rPr>
              <a:t>nergy recovery </a:t>
            </a:r>
            <a:r>
              <a:rPr lang="en-GB" sz="1100">
                <a:solidFill>
                  <a:schemeClr val="tx2"/>
                </a:solidFill>
              </a:rPr>
              <a:t>and landfill</a:t>
            </a:r>
          </a:p>
        </c:rich>
      </c:tx>
      <c:overlay val="0"/>
    </c:title>
    <c:autoTitleDeleted val="0"/>
    <c:plotArea>
      <c:layout/>
      <c:lineChart>
        <c:grouping val="standard"/>
        <c:varyColors val="0"/>
        <c:ser>
          <c:idx val="0"/>
          <c:order val="0"/>
          <c:tx>
            <c:strRef>
              <c:f>'6.2'!$B$32</c:f>
              <c:strCache>
                <c:ptCount val="1"/>
                <c:pt idx="0">
                  <c:v>LAC municipal waste arisings</c:v>
                </c:pt>
              </c:strCache>
            </c:strRef>
          </c:tx>
          <c:spPr>
            <a:ln>
              <a:solidFill>
                <a:schemeClr val="tx2"/>
              </a:solidFill>
            </a:ln>
          </c:spPr>
          <c:marker>
            <c:symbol val="none"/>
          </c:marker>
          <c:cat>
            <c:strRef>
              <c:f>'6.2'!$H$31:$S$31</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'6.2'!$H$32:$S$32</c:f>
              <c:numCache>
                <c:formatCode>#,##0</c:formatCode>
                <c:ptCount val="12"/>
                <c:pt idx="0">
                  <c:v>1064090.25</c:v>
                </c:pt>
                <c:pt idx="1">
                  <c:v>1061107.5729999999</c:v>
                </c:pt>
                <c:pt idx="2">
                  <c:v>1017215.0880000001</c:v>
                </c:pt>
                <c:pt idx="3">
                  <c:v>1004020.2129999999</c:v>
                </c:pt>
                <c:pt idx="4">
                  <c:v>985175.85100000002</c:v>
                </c:pt>
                <c:pt idx="5">
                  <c:v>949491.34299999999</c:v>
                </c:pt>
                <c:pt idx="6">
                  <c:v>913546.27499999991</c:v>
                </c:pt>
                <c:pt idx="7">
                  <c:v>924412.21600000001</c:v>
                </c:pt>
                <c:pt idx="8">
                  <c:v>951422.66400000011</c:v>
                </c:pt>
                <c:pt idx="9">
                  <c:v>969156.95500000007</c:v>
                </c:pt>
                <c:pt idx="10">
                  <c:v>985993.77200000011</c:v>
                </c:pt>
                <c:pt idx="11">
                  <c:v>977817.19200000004</c:v>
                </c:pt>
              </c:numCache>
            </c:numRef>
          </c:val>
          <c:smooth val="0"/>
        </c:ser>
        <c:ser>
          <c:idx val="1"/>
          <c:order val="1"/>
          <c:tx>
            <c:strRef>
              <c:f>'6.2'!$B$33</c:f>
              <c:strCache>
                <c:ptCount val="1"/>
                <c:pt idx="0">
                  <c:v>LAC municipal waste sent for recycling (inc. composting)</c:v>
                </c:pt>
              </c:strCache>
            </c:strRef>
          </c:tx>
          <c:spPr>
            <a:ln>
              <a:solidFill>
                <a:schemeClr val="tx2">
                  <a:lumMod val="60000"/>
                  <a:lumOff val="40000"/>
                </a:schemeClr>
              </a:solidFill>
            </a:ln>
          </c:spPr>
          <c:marker>
            <c:symbol val="none"/>
          </c:marker>
          <c:cat>
            <c:strRef>
              <c:f>'6.2'!$H$31:$S$31</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'6.2'!$H$33:$S$33</c:f>
              <c:numCache>
                <c:formatCode>#,##0</c:formatCode>
                <c:ptCount val="12"/>
                <c:pt idx="0">
                  <c:v>271730.48699999996</c:v>
                </c:pt>
                <c:pt idx="1">
                  <c:v>306241.78200000001</c:v>
                </c:pt>
                <c:pt idx="2">
                  <c:v>321457.30799999996</c:v>
                </c:pt>
                <c:pt idx="3">
                  <c:v>332391.92099999997</c:v>
                </c:pt>
                <c:pt idx="4">
                  <c:v>349928.65600000002</c:v>
                </c:pt>
                <c:pt idx="5">
                  <c:v>364320.22499999998</c:v>
                </c:pt>
                <c:pt idx="6">
                  <c:v>353961.37099999998</c:v>
                </c:pt>
                <c:pt idx="7">
                  <c:v>375682.59400000004</c:v>
                </c:pt>
                <c:pt idx="8">
                  <c:v>392961.78399999999</c:v>
                </c:pt>
                <c:pt idx="9">
                  <c:v>404732.09600000002</c:v>
                </c:pt>
                <c:pt idx="10">
                  <c:v>432846.56400000001</c:v>
                </c:pt>
                <c:pt idx="11">
                  <c:v>464287.04800000007</c:v>
                </c:pt>
              </c:numCache>
            </c:numRef>
          </c:val>
          <c:smooth val="0"/>
        </c:ser>
        <c:ser>
          <c:idx val="3"/>
          <c:order val="2"/>
          <c:tx>
            <c:strRef>
              <c:f>'6.2'!$B$34</c:f>
              <c:strCache>
                <c:ptCount val="1"/>
                <c:pt idx="0">
                  <c:v>LAC municipal waste sent for energy recovery</c:v>
                </c:pt>
              </c:strCache>
            </c:strRef>
          </c:tx>
          <c:spPr>
            <a:ln>
              <a:solidFill>
                <a:schemeClr val="tx2">
                  <a:lumMod val="40000"/>
                  <a:lumOff val="60000"/>
                </a:schemeClr>
              </a:solidFill>
            </a:ln>
          </c:spPr>
          <c:marker>
            <c:symbol val="none"/>
          </c:marker>
          <c:cat>
            <c:strRef>
              <c:f>'6.2'!$H$31:$S$31</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'6.2'!$H$34:$S$34</c:f>
              <c:numCache>
                <c:formatCode>#,##0</c:formatCode>
                <c:ptCount val="12"/>
                <c:pt idx="0">
                  <c:v>0</c:v>
                </c:pt>
                <c:pt idx="1">
                  <c:v>0</c:v>
                </c:pt>
                <c:pt idx="2">
                  <c:v>0</c:v>
                </c:pt>
                <c:pt idx="3">
                  <c:v>4051.6760000000004</c:v>
                </c:pt>
                <c:pt idx="4">
                  <c:v>14074.762000000002</c:v>
                </c:pt>
                <c:pt idx="5">
                  <c:v>27589.797000000002</c:v>
                </c:pt>
                <c:pt idx="6">
                  <c:v>63043.096999999994</c:v>
                </c:pt>
                <c:pt idx="7">
                  <c:v>93381.537000000011</c:v>
                </c:pt>
                <c:pt idx="8">
                  <c:v>141835.34699999995</c:v>
                </c:pt>
                <c:pt idx="9">
                  <c:v>170912.90699999998</c:v>
                </c:pt>
                <c:pt idx="10">
                  <c:v>182033.96599999999</c:v>
                </c:pt>
                <c:pt idx="11">
                  <c:v>179898.55</c:v>
                </c:pt>
              </c:numCache>
            </c:numRef>
          </c:val>
          <c:smooth val="0"/>
        </c:ser>
        <c:ser>
          <c:idx val="2"/>
          <c:order val="3"/>
          <c:tx>
            <c:strRef>
              <c:f>'6.2'!$B$35</c:f>
              <c:strCache>
                <c:ptCount val="1"/>
                <c:pt idx="0">
                  <c:v>LAC municipal waste landfilled</c:v>
                </c:pt>
              </c:strCache>
            </c:strRef>
          </c:tx>
          <c:spPr>
            <a:ln>
              <a:solidFill>
                <a:schemeClr val="accent1"/>
              </a:solidFill>
            </a:ln>
          </c:spPr>
          <c:marker>
            <c:symbol val="none"/>
          </c:marker>
          <c:cat>
            <c:strRef>
              <c:f>'6.2'!$H$31:$S$31</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'6.2'!$H$35:$S$35</c:f>
              <c:numCache>
                <c:formatCode>#,##0</c:formatCode>
                <c:ptCount val="12"/>
                <c:pt idx="0">
                  <c:v>786951.27800000005</c:v>
                </c:pt>
                <c:pt idx="1">
                  <c:v>749228.42799999996</c:v>
                </c:pt>
                <c:pt idx="2">
                  <c:v>694904.00399999996</c:v>
                </c:pt>
                <c:pt idx="3">
                  <c:v>663697.28199999989</c:v>
                </c:pt>
                <c:pt idx="4">
                  <c:v>618531.06700000004</c:v>
                </c:pt>
                <c:pt idx="5">
                  <c:v>551471.85400000005</c:v>
                </c:pt>
                <c:pt idx="6">
                  <c:v>489437.27399999998</c:v>
                </c:pt>
                <c:pt idx="7">
                  <c:v>448990.005</c:v>
                </c:pt>
                <c:pt idx="8">
                  <c:v>412754.68200000003</c:v>
                </c:pt>
                <c:pt idx="9">
                  <c:v>390256.027</c:v>
                </c:pt>
                <c:pt idx="10">
                  <c:v>367483.57199999999</c:v>
                </c:pt>
                <c:pt idx="11">
                  <c:v>319211.66999999993</c:v>
                </c:pt>
              </c:numCache>
            </c:numRef>
          </c:val>
          <c:smooth val="0"/>
        </c:ser>
        <c:dLbls>
          <c:showLegendKey val="0"/>
          <c:showVal val="0"/>
          <c:showCatName val="0"/>
          <c:showSerName val="0"/>
          <c:showPercent val="0"/>
          <c:showBubbleSize val="0"/>
        </c:dLbls>
        <c:smooth val="0"/>
        <c:axId val="420238128"/>
        <c:axId val="420234600"/>
      </c:lineChart>
      <c:catAx>
        <c:axId val="4202381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20234600"/>
        <c:crosses val="autoZero"/>
        <c:auto val="1"/>
        <c:lblAlgn val="ctr"/>
        <c:lblOffset val="100"/>
        <c:noMultiLvlLbl val="0"/>
      </c:catAx>
      <c:valAx>
        <c:axId val="420234600"/>
        <c:scaling>
          <c:orientation val="minMax"/>
        </c:scaling>
        <c:delete val="0"/>
        <c:axPos val="l"/>
        <c:majorGridlines/>
        <c:numFmt formatCode="#,##0" sourceLinked="1"/>
        <c:majorTickMark val="out"/>
        <c:minorTickMark val="none"/>
        <c:tickLblPos val="nextTo"/>
        <c:crossAx val="420238128"/>
        <c:crosses val="autoZero"/>
        <c:crossBetween val="between"/>
        <c:dispUnits>
          <c:builtInUnit val="thousands"/>
          <c:dispUnitsLbl>
            <c:tx>
              <c:rich>
                <a:bodyPr/>
                <a:lstStyle/>
                <a:p>
                  <a:pPr>
                    <a:defRPr b="0"/>
                  </a:pPr>
                  <a:r>
                    <a:rPr lang="en-GB"/>
                    <a:t>Thousands of tonnes</a:t>
                  </a:r>
                </a:p>
              </c:rich>
            </c:tx>
          </c:dispUnitsLbl>
        </c:dispUnits>
      </c:valAx>
      <c:spPr>
        <a:ln>
          <a:noFill/>
        </a:ln>
      </c:spPr>
    </c:plotArea>
    <c:plotVisOnly val="1"/>
    <c:dispBlanksAs val="gap"/>
    <c:showDLblsOverMax val="0"/>
  </c:chart>
  <c:spPr>
    <a:ln>
      <a:noFill/>
    </a:ln>
  </c:spPr>
  <c:printSettings>
    <c:headerFooter/>
    <c:pageMargins b="0.75000000000001255" l="0.70000000000000062" r="0.70000000000000062" t="0.7500000000000125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Ratio of greenhouse</a:t>
            </a:r>
            <a:r>
              <a:rPr lang="en-GB" sz="1100" baseline="0">
                <a:solidFill>
                  <a:schemeClr val="tx2"/>
                </a:solidFill>
              </a:rPr>
              <a:t> gas emissions to gross value added</a:t>
            </a:r>
          </a:p>
        </c:rich>
      </c:tx>
      <c:layout/>
      <c:overlay val="0"/>
    </c:title>
    <c:autoTitleDeleted val="0"/>
    <c:plotArea>
      <c:layout/>
      <c:lineChart>
        <c:grouping val="standard"/>
        <c:varyColors val="0"/>
        <c:ser>
          <c:idx val="0"/>
          <c:order val="0"/>
          <c:tx>
            <c:strRef>
              <c:f>'7.1'!$B$44</c:f>
              <c:strCache>
                <c:ptCount val="1"/>
                <c:pt idx="0">
                  <c:v>Ratio of GHG emissions to GVA</c:v>
                </c:pt>
              </c:strCache>
            </c:strRef>
          </c:tx>
          <c:marker>
            <c:symbol val="diamond"/>
            <c:size val="8"/>
          </c:marker>
          <c:cat>
            <c:numRef>
              <c:f>('7.1'!$G$41:$N$41,'7.1'!$G$47:$N$47,'7.1'!$G$53:$I$53)</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('7.1'!$G$44:$N$44,'7.1'!$G$50:$N$50,'7.1'!$G$56:$I$56)</c:f>
              <c:numCache>
                <c:formatCode>0.00</c:formatCode>
                <c:ptCount val="19"/>
                <c:pt idx="0">
                  <c:v>1.2623666986436399</c:v>
                </c:pt>
                <c:pt idx="1">
                  <c:v>1.2407775143759516</c:v>
                </c:pt>
                <c:pt idx="2">
                  <c:v>1.1329835879568337</c:v>
                </c:pt>
                <c:pt idx="3">
                  <c:v>1.108199013671896</c:v>
                </c:pt>
                <c:pt idx="4">
                  <c:v>0.97077387960403194</c:v>
                </c:pt>
                <c:pt idx="5">
                  <c:v>0.90691133860238637</c:v>
                </c:pt>
                <c:pt idx="6">
                  <c:v>0.86116678443257777</c:v>
                </c:pt>
                <c:pt idx="7">
                  <c:v>0.8394262337089089</c:v>
                </c:pt>
                <c:pt idx="8">
                  <c:v>0.80073448865564889</c:v>
                </c:pt>
                <c:pt idx="9">
                  <c:v>0.73131712128716808</c:v>
                </c:pt>
                <c:pt idx="10">
                  <c:v>0.71611057878945372</c:v>
                </c:pt>
                <c:pt idx="11">
                  <c:v>0.67084857570339163</c:v>
                </c:pt>
                <c:pt idx="12">
                  <c:v>0.6818799835922652</c:v>
                </c:pt>
                <c:pt idx="13">
                  <c:v>0.62790276713391502</c:v>
                </c:pt>
                <c:pt idx="14">
                  <c:v>0.61236037235506924</c:v>
                </c:pt>
                <c:pt idx="15">
                  <c:v>0.60568393082590832</c:v>
                </c:pt>
                <c:pt idx="16">
                  <c:v>0.5629994977796583</c:v>
                </c:pt>
                <c:pt idx="17">
                  <c:v>0.55336478987031135</c:v>
                </c:pt>
                <c:pt idx="18">
                  <c:v>0.54023688099524714</c:v>
                </c:pt>
              </c:numCache>
            </c:numRef>
          </c:val>
          <c:smooth val="0"/>
        </c:ser>
        <c:dLbls>
          <c:showLegendKey val="0"/>
          <c:showVal val="0"/>
          <c:showCatName val="0"/>
          <c:showSerName val="0"/>
          <c:showPercent val="0"/>
          <c:showBubbleSize val="0"/>
        </c:dLbls>
        <c:marker val="1"/>
        <c:smooth val="0"/>
        <c:axId val="420235776"/>
        <c:axId val="420236560"/>
      </c:lineChart>
      <c:catAx>
        <c:axId val="420235776"/>
        <c:scaling>
          <c:orientation val="minMax"/>
        </c:scaling>
        <c:delete val="0"/>
        <c:axPos val="b"/>
        <c:numFmt formatCode="General" sourceLinked="1"/>
        <c:majorTickMark val="out"/>
        <c:minorTickMark val="none"/>
        <c:tickLblPos val="nextTo"/>
        <c:crossAx val="420236560"/>
        <c:crosses val="autoZero"/>
        <c:auto val="1"/>
        <c:lblAlgn val="ctr"/>
        <c:lblOffset val="100"/>
        <c:noMultiLvlLbl val="0"/>
      </c:catAx>
      <c:valAx>
        <c:axId val="420236560"/>
        <c:scaling>
          <c:orientation val="minMax"/>
        </c:scaling>
        <c:delete val="0"/>
        <c:axPos val="l"/>
        <c:majorGridlines/>
        <c:title>
          <c:tx>
            <c:rich>
              <a:bodyPr rot="-5400000" vert="horz"/>
              <a:lstStyle/>
              <a:p>
                <a:pPr>
                  <a:defRPr/>
                </a:pPr>
                <a:r>
                  <a:rPr lang="en-GB" sz="1000" b="0" i="0" u="none" strike="noStrike" baseline="0"/>
                  <a:t>kgCO</a:t>
                </a:r>
                <a:r>
                  <a:rPr lang="en-GB" sz="1000" b="0" i="0" u="none" strike="noStrike" baseline="-25000"/>
                  <a:t>2</a:t>
                </a:r>
                <a:r>
                  <a:rPr lang="en-GB" sz="1000" b="0" i="0" u="none" strike="noStrike" baseline="0"/>
                  <a:t>e per £</a:t>
                </a:r>
                <a:endParaRPr lang="en-GB"/>
              </a:p>
            </c:rich>
          </c:tx>
          <c:layout/>
          <c:overlay val="0"/>
        </c:title>
        <c:numFmt formatCode="#,##0.0" sourceLinked="0"/>
        <c:majorTickMark val="out"/>
        <c:minorTickMark val="none"/>
        <c:tickLblPos val="nextTo"/>
        <c:crossAx val="420235776"/>
        <c:crosses val="autoZero"/>
        <c:crossBetween val="between"/>
      </c:valAx>
      <c:spPr>
        <a:ln>
          <a:solidFill>
            <a:schemeClr val="bg1">
              <a:lumMod val="65000"/>
            </a:schemeClr>
          </a:solidFill>
        </a:ln>
      </c:spPr>
    </c:plotArea>
    <c:plotVisOnly val="1"/>
    <c:dispBlanksAs val="gap"/>
    <c:showDLblsOverMax val="0"/>
  </c:chart>
  <c:spPr>
    <a:ln>
      <a:noFill/>
    </a:ln>
  </c:spPr>
  <c:printSettings>
    <c:headerFooter/>
    <c:pageMargins b="0.75000000000001221" l="0.70000000000000062" r="0.70000000000000062" t="0.7500000000000122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Greenhouse gas</a:t>
            </a:r>
            <a:r>
              <a:rPr lang="en-GB" sz="1100" baseline="0">
                <a:solidFill>
                  <a:schemeClr val="tx2"/>
                </a:solidFill>
              </a:rPr>
              <a:t> emissions</a:t>
            </a:r>
            <a:endParaRPr lang="en-GB" sz="1100">
              <a:solidFill>
                <a:schemeClr val="tx2"/>
              </a:solidFill>
            </a:endParaRPr>
          </a:p>
        </c:rich>
      </c:tx>
      <c:layout/>
      <c:overlay val="0"/>
    </c:title>
    <c:autoTitleDeleted val="0"/>
    <c:plotArea>
      <c:layout/>
      <c:barChart>
        <c:barDir val="col"/>
        <c:grouping val="clustered"/>
        <c:varyColors val="0"/>
        <c:ser>
          <c:idx val="0"/>
          <c:order val="0"/>
          <c:tx>
            <c:strRef>
              <c:f>'7.1'!$B$42</c:f>
              <c:strCache>
                <c:ptCount val="1"/>
                <c:pt idx="0">
                  <c:v>Greenhouse gas (GHG) emissions</c:v>
                </c:pt>
              </c:strCache>
            </c:strRef>
          </c:tx>
          <c:spPr>
            <a:solidFill>
              <a:srgbClr val="4F81BD"/>
            </a:solidFill>
          </c:spPr>
          <c:invertIfNegative val="0"/>
          <c:cat>
            <c:numRef>
              <c:f>('7.1'!$G$41:$N$41,'7.1'!$G$47:$N$47,'7.1'!$G$53:$I$53)</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('7.1'!$G$42:$N$42,'7.1'!$G$48:$N$48,'7.1'!$G$54:$I$54)</c:f>
              <c:numCache>
                <c:formatCode>#,##0_ ;\-#,##0\ </c:formatCode>
                <c:ptCount val="19"/>
                <c:pt idx="0">
                  <c:v>24790.357227963799</c:v>
                </c:pt>
                <c:pt idx="1">
                  <c:v>25270.915635295005</c:v>
                </c:pt>
                <c:pt idx="2">
                  <c:v>24925.638935050341</c:v>
                </c:pt>
                <c:pt idx="3">
                  <c:v>25300.183482129385</c:v>
                </c:pt>
                <c:pt idx="4">
                  <c:v>22925.795940728818</c:v>
                </c:pt>
                <c:pt idx="5">
                  <c:v>23150.725740503116</c:v>
                </c:pt>
                <c:pt idx="6">
                  <c:v>23044.823151415781</c:v>
                </c:pt>
                <c:pt idx="7">
                  <c:v>23770.032659935172</c:v>
                </c:pt>
                <c:pt idx="8">
                  <c:v>24106.11178097831</c:v>
                </c:pt>
                <c:pt idx="9">
                  <c:v>22964.820242659651</c:v>
                </c:pt>
                <c:pt idx="10">
                  <c:v>22571.80544344358</c:v>
                </c:pt>
                <c:pt idx="11">
                  <c:v>20814.418758349133</c:v>
                </c:pt>
                <c:pt idx="12">
                  <c:v>21449.898643861885</c:v>
                </c:pt>
                <c:pt idx="13">
                  <c:v>20227.887643219074</c:v>
                </c:pt>
                <c:pt idx="14">
                  <c:v>20501.825266447719</c:v>
                </c:pt>
                <c:pt idx="15">
                  <c:v>20688.951709151377</c:v>
                </c:pt>
                <c:pt idx="16">
                  <c:v>19880.075266097512</c:v>
                </c:pt>
                <c:pt idx="17">
                  <c:v>20290.780114964575</c:v>
                </c:pt>
                <c:pt idx="18">
                  <c:v>20557.634032512138</c:v>
                </c:pt>
              </c:numCache>
            </c:numRef>
          </c:val>
        </c:ser>
        <c:dLbls>
          <c:showLegendKey val="0"/>
          <c:showVal val="0"/>
          <c:showCatName val="0"/>
          <c:showSerName val="0"/>
          <c:showPercent val="0"/>
          <c:showBubbleSize val="0"/>
        </c:dLbls>
        <c:gapWidth val="50"/>
        <c:overlap val="14"/>
        <c:axId val="420239304"/>
        <c:axId val="420239696"/>
      </c:barChart>
      <c:catAx>
        <c:axId val="420239304"/>
        <c:scaling>
          <c:orientation val="minMax"/>
        </c:scaling>
        <c:delete val="0"/>
        <c:axPos val="b"/>
        <c:numFmt formatCode="General" sourceLinked="1"/>
        <c:majorTickMark val="out"/>
        <c:minorTickMark val="none"/>
        <c:tickLblPos val="nextTo"/>
        <c:crossAx val="420239696"/>
        <c:crosses val="autoZero"/>
        <c:auto val="1"/>
        <c:lblAlgn val="ctr"/>
        <c:lblOffset val="100"/>
        <c:noMultiLvlLbl val="0"/>
      </c:catAx>
      <c:valAx>
        <c:axId val="420239696"/>
        <c:scaling>
          <c:orientation val="minMax"/>
        </c:scaling>
        <c:delete val="0"/>
        <c:axPos val="l"/>
        <c:majorGridlines/>
        <c:title>
          <c:tx>
            <c:rich>
              <a:bodyPr rot="-5400000" vert="horz"/>
              <a:lstStyle/>
              <a:p>
                <a:pPr>
                  <a:defRPr b="0"/>
                </a:pPr>
                <a:r>
                  <a:rPr lang="en-GB" b="0"/>
                  <a:t>ktCO2e</a:t>
                </a:r>
              </a:p>
            </c:rich>
          </c:tx>
          <c:layout/>
          <c:overlay val="0"/>
        </c:title>
        <c:numFmt formatCode="#,##0_ ;\-#,##0\ " sourceLinked="1"/>
        <c:majorTickMark val="out"/>
        <c:minorTickMark val="none"/>
        <c:tickLblPos val="nextTo"/>
        <c:crossAx val="420239304"/>
        <c:crosses val="autoZero"/>
        <c:crossBetween val="between"/>
        <c:majorUnit val="10000"/>
      </c:valAx>
      <c:spPr>
        <a:ln>
          <a:noFill/>
        </a:ln>
      </c:spPr>
    </c:plotArea>
    <c:plotVisOnly val="1"/>
    <c:dispBlanksAs val="gap"/>
    <c:showDLblsOverMax val="0"/>
  </c:chart>
  <c:spPr>
    <a:ln>
      <a:noFill/>
    </a:ln>
  </c:spPr>
  <c:printSettings>
    <c:headerFooter/>
    <c:pageMargins b="0.75000000000001243" l="0.70000000000000062" r="0.70000000000000062" t="0.7500000000000124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Electricity generated by fuel type</a:t>
            </a:r>
            <a:r>
              <a:rPr lang="en-GB" sz="1100" baseline="0">
                <a:solidFill>
                  <a:schemeClr val="tx2"/>
                </a:solidFill>
              </a:rPr>
              <a:t> in Northern Ireland</a:t>
            </a:r>
          </a:p>
        </c:rich>
      </c:tx>
      <c:layout/>
      <c:overlay val="0"/>
    </c:title>
    <c:autoTitleDeleted val="0"/>
    <c:plotArea>
      <c:layout/>
      <c:lineChart>
        <c:grouping val="standard"/>
        <c:varyColors val="0"/>
        <c:ser>
          <c:idx val="1"/>
          <c:order val="0"/>
          <c:tx>
            <c:strRef>
              <c:f>'1.2'!$B$29</c:f>
              <c:strCache>
                <c:ptCount val="1"/>
                <c:pt idx="0">
                  <c:v>Coal</c:v>
                </c:pt>
              </c:strCache>
            </c:strRef>
          </c:tx>
          <c:spPr>
            <a:ln>
              <a:solidFill>
                <a:schemeClr val="tx2">
                  <a:lumMod val="75000"/>
                </a:schemeClr>
              </a:solidFill>
            </a:ln>
          </c:spPr>
          <c:marker>
            <c:symbol val="none"/>
          </c:marker>
          <c:cat>
            <c:numRef>
              <c:f>'1.2'!$E$28:$Q$28</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'1.2'!$E$29:$Q$29</c:f>
              <c:numCache>
                <c:formatCode>#,##0</c:formatCode>
                <c:ptCount val="13"/>
                <c:pt idx="0">
                  <c:v>2752.9495778900005</c:v>
                </c:pt>
                <c:pt idx="1">
                  <c:v>2488.10422758</c:v>
                </c:pt>
                <c:pt idx="2">
                  <c:v>2736.5897128222687</c:v>
                </c:pt>
                <c:pt idx="3">
                  <c:v>1887.1967909375312</c:v>
                </c:pt>
                <c:pt idx="4">
                  <c:v>2076.9890490231328</c:v>
                </c:pt>
                <c:pt idx="5">
                  <c:v>1401.92614327666</c:v>
                </c:pt>
                <c:pt idx="6">
                  <c:v>1808</c:v>
                </c:pt>
                <c:pt idx="7">
                  <c:v>1407</c:v>
                </c:pt>
                <c:pt idx="8">
                  <c:v>2370</c:v>
                </c:pt>
                <c:pt idx="9">
                  <c:v>2635</c:v>
                </c:pt>
                <c:pt idx="10">
                  <c:v>2199</c:v>
                </c:pt>
                <c:pt idx="11">
                  <c:v>2140</c:v>
                </c:pt>
                <c:pt idx="12">
                  <c:v>2143</c:v>
                </c:pt>
              </c:numCache>
            </c:numRef>
          </c:val>
          <c:smooth val="0"/>
        </c:ser>
        <c:ser>
          <c:idx val="2"/>
          <c:order val="1"/>
          <c:tx>
            <c:strRef>
              <c:f>'1.2'!$B$30</c:f>
              <c:strCache>
                <c:ptCount val="1"/>
                <c:pt idx="0">
                  <c:v>Oil</c:v>
                </c:pt>
              </c:strCache>
            </c:strRef>
          </c:tx>
          <c:spPr>
            <a:ln>
              <a:solidFill>
                <a:schemeClr val="tx2">
                  <a:lumMod val="60000"/>
                  <a:lumOff val="40000"/>
                </a:schemeClr>
              </a:solidFill>
            </a:ln>
          </c:spPr>
          <c:marker>
            <c:symbol val="none"/>
          </c:marker>
          <c:cat>
            <c:numRef>
              <c:f>'1.2'!$E$28:$Q$28</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'1.2'!$E$30:$Q$30</c:f>
              <c:numCache>
                <c:formatCode>#,##0</c:formatCode>
                <c:ptCount val="13"/>
                <c:pt idx="0">
                  <c:v>387.54835857827243</c:v>
                </c:pt>
                <c:pt idx="1">
                  <c:v>366.50370562376798</c:v>
                </c:pt>
                <c:pt idx="2">
                  <c:v>321.95867024916549</c:v>
                </c:pt>
                <c:pt idx="3">
                  <c:v>197.31184274924669</c:v>
                </c:pt>
                <c:pt idx="4">
                  <c:v>369.72015212623364</c:v>
                </c:pt>
                <c:pt idx="5">
                  <c:v>111.810097799636</c:v>
                </c:pt>
                <c:pt idx="6">
                  <c:v>138</c:v>
                </c:pt>
                <c:pt idx="7">
                  <c:v>96</c:v>
                </c:pt>
                <c:pt idx="8">
                  <c:v>95</c:v>
                </c:pt>
                <c:pt idx="9">
                  <c:v>64</c:v>
                </c:pt>
                <c:pt idx="10">
                  <c:v>63</c:v>
                </c:pt>
                <c:pt idx="11">
                  <c:v>82</c:v>
                </c:pt>
                <c:pt idx="12">
                  <c:v>111</c:v>
                </c:pt>
              </c:numCache>
            </c:numRef>
          </c:val>
          <c:smooth val="0"/>
        </c:ser>
        <c:ser>
          <c:idx val="3"/>
          <c:order val="2"/>
          <c:tx>
            <c:strRef>
              <c:f>'1.2'!$B$31</c:f>
              <c:strCache>
                <c:ptCount val="1"/>
                <c:pt idx="0">
                  <c:v>Natural gas</c:v>
                </c:pt>
              </c:strCache>
            </c:strRef>
          </c:tx>
          <c:spPr>
            <a:ln>
              <a:solidFill>
                <a:schemeClr val="tx2">
                  <a:lumMod val="40000"/>
                  <a:lumOff val="60000"/>
                </a:schemeClr>
              </a:solidFill>
            </a:ln>
          </c:spPr>
          <c:marker>
            <c:symbol val="none"/>
          </c:marker>
          <c:cat>
            <c:numRef>
              <c:f>'1.2'!$E$28:$Q$28</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'1.2'!$E$31:$Q$31</c:f>
              <c:numCache>
                <c:formatCode>#,##0</c:formatCode>
                <c:ptCount val="13"/>
                <c:pt idx="0">
                  <c:v>4119.37246074</c:v>
                </c:pt>
                <c:pt idx="1">
                  <c:v>6494.327220581361</c:v>
                </c:pt>
                <c:pt idx="2">
                  <c:v>6837.3887068329386</c:v>
                </c:pt>
                <c:pt idx="3">
                  <c:v>6611.2087025239998</c:v>
                </c:pt>
                <c:pt idx="4">
                  <c:v>6568.3521318071043</c:v>
                </c:pt>
                <c:pt idx="5">
                  <c:v>5674.3505924160881</c:v>
                </c:pt>
                <c:pt idx="6">
                  <c:v>4884.0865721949167</c:v>
                </c:pt>
                <c:pt idx="7">
                  <c:v>5396.6907592464777</c:v>
                </c:pt>
                <c:pt idx="8">
                  <c:v>3733</c:v>
                </c:pt>
                <c:pt idx="9">
                  <c:v>3559</c:v>
                </c:pt>
                <c:pt idx="10">
                  <c:v>3918</c:v>
                </c:pt>
                <c:pt idx="11">
                  <c:v>4302</c:v>
                </c:pt>
                <c:pt idx="12">
                  <c:v>4595</c:v>
                </c:pt>
              </c:numCache>
            </c:numRef>
          </c:val>
          <c:smooth val="0"/>
        </c:ser>
        <c:ser>
          <c:idx val="4"/>
          <c:order val="3"/>
          <c:tx>
            <c:strRef>
              <c:f>'1.2'!$B$32</c:f>
              <c:strCache>
                <c:ptCount val="1"/>
                <c:pt idx="0">
                  <c:v>Renewables</c:v>
                </c:pt>
              </c:strCache>
            </c:strRef>
          </c:tx>
          <c:spPr>
            <a:ln>
              <a:solidFill>
                <a:schemeClr val="tx2">
                  <a:lumMod val="20000"/>
                  <a:lumOff val="80000"/>
                </a:schemeClr>
              </a:solidFill>
            </a:ln>
          </c:spPr>
          <c:marker>
            <c:symbol val="none"/>
          </c:marker>
          <c:cat>
            <c:numRef>
              <c:f>'1.2'!$E$28:$Q$28</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'1.2'!$E$32:$Q$32</c:f>
              <c:numCache>
                <c:formatCode>#,##0</c:formatCode>
                <c:ptCount val="13"/>
                <c:pt idx="0">
                  <c:v>152.6</c:v>
                </c:pt>
                <c:pt idx="1">
                  <c:v>271.3</c:v>
                </c:pt>
                <c:pt idx="2">
                  <c:v>352</c:v>
                </c:pt>
                <c:pt idx="3">
                  <c:v>399.64099999999996</c:v>
                </c:pt>
                <c:pt idx="4">
                  <c:v>605.99959779999995</c:v>
                </c:pt>
                <c:pt idx="5">
                  <c:v>817.73301413192723</c:v>
                </c:pt>
                <c:pt idx="6">
                  <c:v>776</c:v>
                </c:pt>
                <c:pt idx="7">
                  <c:v>1105</c:v>
                </c:pt>
                <c:pt idx="8">
                  <c:v>1184</c:v>
                </c:pt>
                <c:pt idx="9">
                  <c:v>1517</c:v>
                </c:pt>
                <c:pt idx="10">
                  <c:v>1699</c:v>
                </c:pt>
                <c:pt idx="11">
                  <c:v>2238</c:v>
                </c:pt>
                <c:pt idx="12">
                  <c:v>2326</c:v>
                </c:pt>
              </c:numCache>
            </c:numRef>
          </c:val>
          <c:smooth val="0"/>
        </c:ser>
        <c:dLbls>
          <c:showLegendKey val="0"/>
          <c:showVal val="0"/>
          <c:showCatName val="0"/>
          <c:showSerName val="0"/>
          <c:showPercent val="0"/>
          <c:showBubbleSize val="0"/>
        </c:dLbls>
        <c:smooth val="0"/>
        <c:axId val="390571488"/>
        <c:axId val="390569528"/>
      </c:lineChart>
      <c:catAx>
        <c:axId val="390571488"/>
        <c:scaling>
          <c:orientation val="minMax"/>
        </c:scaling>
        <c:delete val="0"/>
        <c:axPos val="b"/>
        <c:numFmt formatCode="General" sourceLinked="1"/>
        <c:majorTickMark val="out"/>
        <c:minorTickMark val="none"/>
        <c:tickLblPos val="nextTo"/>
        <c:crossAx val="390569528"/>
        <c:crosses val="autoZero"/>
        <c:auto val="1"/>
        <c:lblAlgn val="ctr"/>
        <c:lblOffset val="100"/>
        <c:noMultiLvlLbl val="0"/>
      </c:catAx>
      <c:valAx>
        <c:axId val="390569528"/>
        <c:scaling>
          <c:orientation val="minMax"/>
        </c:scaling>
        <c:delete val="0"/>
        <c:axPos val="l"/>
        <c:majorGridlines/>
        <c:title>
          <c:tx>
            <c:rich>
              <a:bodyPr rot="-5400000" vert="horz"/>
              <a:lstStyle/>
              <a:p>
                <a:pPr>
                  <a:defRPr b="0"/>
                </a:pPr>
                <a:r>
                  <a:rPr lang="en-GB" b="0"/>
                  <a:t>GWh</a:t>
                </a:r>
              </a:p>
            </c:rich>
          </c:tx>
          <c:layout/>
          <c:overlay val="0"/>
        </c:title>
        <c:numFmt formatCode="#,##0" sourceLinked="1"/>
        <c:majorTickMark val="out"/>
        <c:minorTickMark val="none"/>
        <c:tickLblPos val="nextTo"/>
        <c:crossAx val="390571488"/>
        <c:crosses val="autoZero"/>
        <c:crossBetween val="between"/>
        <c:majorUnit val="2000"/>
      </c:valAx>
      <c:spPr>
        <a:ln>
          <a:noFill/>
        </a:ln>
      </c:spPr>
    </c:plotArea>
    <c:plotVisOnly val="1"/>
    <c:dispBlanksAs val="gap"/>
    <c:showDLblsOverMax val="0"/>
  </c:chart>
  <c:spPr>
    <a:ln>
      <a:noFill/>
    </a:ln>
  </c:spPr>
  <c:printSettings>
    <c:headerFooter/>
    <c:pageMargins b="0.75000000000001243" l="0.70000000000000062" r="0.70000000000000062" t="0.75000000000001243"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Gross value added</a:t>
            </a:r>
          </a:p>
        </c:rich>
      </c:tx>
      <c:layout/>
      <c:overlay val="0"/>
    </c:title>
    <c:autoTitleDeleted val="0"/>
    <c:plotArea>
      <c:layout/>
      <c:barChart>
        <c:barDir val="col"/>
        <c:grouping val="clustered"/>
        <c:varyColors val="0"/>
        <c:ser>
          <c:idx val="1"/>
          <c:order val="0"/>
          <c:tx>
            <c:strRef>
              <c:f>'7.1'!$B$43</c:f>
              <c:strCache>
                <c:ptCount val="1"/>
                <c:pt idx="0">
                  <c:v>Gross value added</c:v>
                </c:pt>
              </c:strCache>
            </c:strRef>
          </c:tx>
          <c:spPr>
            <a:solidFill>
              <a:srgbClr val="4F81BD"/>
            </a:solidFill>
          </c:spPr>
          <c:invertIfNegative val="0"/>
          <c:cat>
            <c:numRef>
              <c:f>('7.1'!$G$41:$N$41,'7.1'!$G$47:$N$47,'7.1'!$G$53:$I$53)</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('7.1'!$G$43:$N$43,'7.1'!$G$49:$N$49,'7.1'!$G$55:$I$55)</c:f>
              <c:numCache>
                <c:formatCode>_-* #,##0_-;\-* #,##0_-;_-* "-"??_-;_-@_-</c:formatCode>
                <c:ptCount val="19"/>
                <c:pt idx="0">
                  <c:v>19638</c:v>
                </c:pt>
                <c:pt idx="1">
                  <c:v>20367</c:v>
                </c:pt>
                <c:pt idx="2">
                  <c:v>22000</c:v>
                </c:pt>
                <c:pt idx="3">
                  <c:v>22830</c:v>
                </c:pt>
                <c:pt idx="4">
                  <c:v>23616</c:v>
                </c:pt>
                <c:pt idx="5">
                  <c:v>25527</c:v>
                </c:pt>
                <c:pt idx="6">
                  <c:v>26760</c:v>
                </c:pt>
                <c:pt idx="7">
                  <c:v>28317</c:v>
                </c:pt>
                <c:pt idx="8">
                  <c:v>30105</c:v>
                </c:pt>
                <c:pt idx="9">
                  <c:v>31402</c:v>
                </c:pt>
                <c:pt idx="10">
                  <c:v>31520</c:v>
                </c:pt>
                <c:pt idx="11">
                  <c:v>31027</c:v>
                </c:pt>
                <c:pt idx="12">
                  <c:v>31457</c:v>
                </c:pt>
                <c:pt idx="13">
                  <c:v>32215</c:v>
                </c:pt>
                <c:pt idx="14">
                  <c:v>33480</c:v>
                </c:pt>
                <c:pt idx="15">
                  <c:v>34158</c:v>
                </c:pt>
                <c:pt idx="16">
                  <c:v>35311</c:v>
                </c:pt>
                <c:pt idx="17">
                  <c:v>36668</c:v>
                </c:pt>
                <c:pt idx="18">
                  <c:v>38053</c:v>
                </c:pt>
              </c:numCache>
            </c:numRef>
          </c:val>
        </c:ser>
        <c:dLbls>
          <c:showLegendKey val="0"/>
          <c:showVal val="0"/>
          <c:showCatName val="0"/>
          <c:showSerName val="0"/>
          <c:showPercent val="0"/>
          <c:showBubbleSize val="0"/>
        </c:dLbls>
        <c:gapWidth val="50"/>
        <c:axId val="420240872"/>
        <c:axId val="420236168"/>
      </c:barChart>
      <c:catAx>
        <c:axId val="42024087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20236168"/>
        <c:crosses val="autoZero"/>
        <c:auto val="1"/>
        <c:lblAlgn val="ctr"/>
        <c:lblOffset val="100"/>
        <c:noMultiLvlLbl val="0"/>
      </c:catAx>
      <c:valAx>
        <c:axId val="420236168"/>
        <c:scaling>
          <c:orientation val="minMax"/>
          <c:min val="0"/>
        </c:scaling>
        <c:delete val="0"/>
        <c:axPos val="l"/>
        <c:majorGridlines/>
        <c:numFmt formatCode="#,##0" sourceLinked="0"/>
        <c:majorTickMark val="out"/>
        <c:minorTickMark val="none"/>
        <c:tickLblPos val="nextTo"/>
        <c:crossAx val="420240872"/>
        <c:crosses val="autoZero"/>
        <c:crossBetween val="between"/>
        <c:majorUnit val="10000"/>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Greenhouse gas emissions per capita</a:t>
            </a:r>
          </a:p>
        </c:rich>
      </c:tx>
      <c:layout/>
      <c:overlay val="0"/>
    </c:title>
    <c:autoTitleDeleted val="0"/>
    <c:plotArea>
      <c:layout/>
      <c:lineChart>
        <c:grouping val="standard"/>
        <c:varyColors val="0"/>
        <c:ser>
          <c:idx val="0"/>
          <c:order val="0"/>
          <c:tx>
            <c:strRef>
              <c:f>'7.2'!$B$56</c:f>
              <c:strCache>
                <c:ptCount val="1"/>
                <c:pt idx="0">
                  <c:v>NI GHG emissions per capita</c:v>
                </c:pt>
              </c:strCache>
            </c:strRef>
          </c:tx>
          <c:spPr>
            <a:ln>
              <a:solidFill>
                <a:srgbClr val="4F81BD"/>
              </a:solidFill>
            </a:ln>
          </c:spPr>
          <c:marker>
            <c:symbol val="diamond"/>
            <c:size val="7"/>
            <c:spPr>
              <a:solidFill>
                <a:srgbClr val="4F81BD"/>
              </a:solidFill>
            </c:spPr>
          </c:marker>
          <c:cat>
            <c:numRef>
              <c:f>('7.2'!$G$41:$R$41,'7.2'!$G$47:$R$47,'7.2'!$G$53:$I$53)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('7.2'!$G$44:$R$44,'7.2'!$G$50:$R$50,'7.2'!$G$56:$I$56)</c:f>
              <c:numCache>
                <c:formatCode>0.0</c:formatCode>
                <c:ptCount val="27"/>
                <c:pt idx="0">
                  <c:v>15.308384002258913</c:v>
                </c:pt>
                <c:pt idx="5">
                  <c:v>15.364298586227513</c:v>
                </c:pt>
                <c:pt idx="8">
                  <c:v>14.775786909856958</c:v>
                </c:pt>
                <c:pt idx="9">
                  <c:v>15.051116931860282</c:v>
                </c:pt>
                <c:pt idx="10">
                  <c:v>14.810735791000972</c:v>
                </c:pt>
                <c:pt idx="11">
                  <c:v>14.980823194486021</c:v>
                </c:pt>
                <c:pt idx="12">
                  <c:v>13.505353024286299</c:v>
                </c:pt>
                <c:pt idx="13">
                  <c:v>13.57874353373119</c:v>
                </c:pt>
                <c:pt idx="14">
                  <c:v>13.444724896715357</c:v>
                </c:pt>
                <c:pt idx="15">
                  <c:v>13.757931728996999</c:v>
                </c:pt>
                <c:pt idx="16">
                  <c:v>13.829345418787142</c:v>
                </c:pt>
                <c:pt idx="17">
                  <c:v>13.035727904883938</c:v>
                </c:pt>
                <c:pt idx="18">
                  <c:v>12.686833639533655</c:v>
                </c:pt>
                <c:pt idx="19">
                  <c:v>11.606555368327653</c:v>
                </c:pt>
                <c:pt idx="20">
                  <c:v>11.884699938366532</c:v>
                </c:pt>
                <c:pt idx="21">
                  <c:v>11.149031009568926</c:v>
                </c:pt>
                <c:pt idx="22">
                  <c:v>11.242291636615526</c:v>
                </c:pt>
                <c:pt idx="23">
                  <c:v>11.30713725240207</c:v>
                </c:pt>
                <c:pt idx="24">
                  <c:v>10.801465291512141</c:v>
                </c:pt>
                <c:pt idx="25">
                  <c:v>10.958387334646007</c:v>
                </c:pt>
                <c:pt idx="26">
                  <c:v>11.039807507456294</c:v>
                </c:pt>
              </c:numCache>
            </c:numRef>
          </c:val>
          <c:smooth val="0"/>
        </c:ser>
        <c:dLbls>
          <c:showLegendKey val="0"/>
          <c:showVal val="0"/>
          <c:showCatName val="0"/>
          <c:showSerName val="0"/>
          <c:showPercent val="0"/>
          <c:showBubbleSize val="0"/>
        </c:dLbls>
        <c:marker val="1"/>
        <c:smooth val="0"/>
        <c:axId val="420236952"/>
        <c:axId val="420237736"/>
      </c:lineChart>
      <c:catAx>
        <c:axId val="42023695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20237736"/>
        <c:crosses val="autoZero"/>
        <c:auto val="1"/>
        <c:lblAlgn val="ctr"/>
        <c:lblOffset val="100"/>
        <c:noMultiLvlLbl val="0"/>
      </c:catAx>
      <c:valAx>
        <c:axId val="420237736"/>
        <c:scaling>
          <c:orientation val="minMax"/>
        </c:scaling>
        <c:delete val="0"/>
        <c:axPos val="l"/>
        <c:majorGridlines/>
        <c:title>
          <c:tx>
            <c:rich>
              <a:bodyPr rot="-5400000" vert="horz"/>
              <a:lstStyle/>
              <a:p>
                <a:pPr>
                  <a:defRPr/>
                </a:pPr>
                <a:r>
                  <a:rPr lang="en-GB" sz="1000" b="0" i="0" u="none" strike="noStrike" baseline="0"/>
                  <a:t>tonnes CO</a:t>
                </a:r>
                <a:r>
                  <a:rPr lang="en-GB" sz="1000" b="0" i="0" u="none" strike="noStrike" baseline="-25000"/>
                  <a:t>2</a:t>
                </a:r>
                <a:r>
                  <a:rPr lang="en-GB" sz="1000" b="0" i="0" u="none" strike="noStrike" baseline="0"/>
                  <a:t> equivalent per person</a:t>
                </a:r>
                <a:endParaRPr lang="en-GB"/>
              </a:p>
            </c:rich>
          </c:tx>
          <c:layout>
            <c:manualLayout>
              <c:xMode val="edge"/>
              <c:yMode val="edge"/>
              <c:x val="1.3888888888889271E-2"/>
              <c:y val="0.16661125692621759"/>
            </c:manualLayout>
          </c:layout>
          <c:overlay val="0"/>
        </c:title>
        <c:numFmt formatCode="0" sourceLinked="0"/>
        <c:majorTickMark val="out"/>
        <c:minorTickMark val="none"/>
        <c:tickLblPos val="nextTo"/>
        <c:crossAx val="420236952"/>
        <c:crosses val="autoZero"/>
        <c:crossBetween val="between"/>
      </c:valAx>
      <c:spPr>
        <a:ln>
          <a:noFill/>
        </a:ln>
      </c:spPr>
    </c:plotArea>
    <c:plotVisOnly val="1"/>
    <c:dispBlanksAs val="gap"/>
    <c:showDLblsOverMax val="0"/>
  </c:chart>
  <c:spPr>
    <a:ln>
      <a:noFill/>
    </a:ln>
  </c:spPr>
  <c:printSettings>
    <c:headerFooter/>
    <c:pageMargins b="0.75000000000001221" l="0.70000000000000062" r="0.70000000000000062" t="0.7500000000000122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a:solidFill>
                <a:schemeClr val="tx2"/>
              </a:solidFill>
            </a:defRPr>
          </a:pPr>
          <a:endParaRPr lang="en-US"/>
        </a:p>
      </c:txPr>
    </c:title>
    <c:autoTitleDeleted val="0"/>
    <c:plotArea>
      <c:layout/>
      <c:lineChart>
        <c:grouping val="standard"/>
        <c:varyColors val="0"/>
        <c:ser>
          <c:idx val="3"/>
          <c:order val="0"/>
          <c:tx>
            <c:strRef>
              <c:f>'7.2'!$B$42</c:f>
              <c:strCache>
                <c:ptCount val="1"/>
                <c:pt idx="0">
                  <c:v>Greenhouse gas emissions</c:v>
                </c:pt>
              </c:strCache>
            </c:strRef>
          </c:tx>
          <c:spPr>
            <a:ln>
              <a:solidFill>
                <a:schemeClr val="accent1"/>
              </a:solidFill>
            </a:ln>
          </c:spPr>
          <c:marker>
            <c:symbol val="none"/>
          </c:marker>
          <c:dPt>
            <c:idx val="0"/>
            <c:marker>
              <c:symbol val="diamond"/>
              <c:size val="5"/>
              <c:spPr>
                <a:solidFill>
                  <a:schemeClr val="accent1"/>
                </a:solidFill>
                <a:ln>
                  <a:solidFill>
                    <a:schemeClr val="accent1"/>
                  </a:solidFill>
                </a:ln>
              </c:spPr>
            </c:marker>
            <c:bubble3D val="0"/>
          </c:dPt>
          <c:dPt>
            <c:idx val="5"/>
            <c:marker>
              <c:symbol val="diamond"/>
              <c:size val="5"/>
              <c:spPr>
                <a:solidFill>
                  <a:schemeClr val="accent1"/>
                </a:solidFill>
                <a:ln>
                  <a:solidFill>
                    <a:srgbClr val="4F81BD"/>
                  </a:solidFill>
                </a:ln>
              </c:spPr>
            </c:marker>
            <c:bubble3D val="0"/>
          </c:dPt>
          <c:cat>
            <c:numRef>
              <c:f>('7.2'!$G$41:$R$41,'7.2'!$G$47:$R$47,'7.2'!$G$53:$I$53)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('7.2'!$G$42:$R$42,'7.2'!$G$48:$R$48,'7.2'!$G$54:$I$54)</c:f>
              <c:numCache>
                <c:formatCode>_-* #,##0_-;\-* #,##0_-;_-* "-"??_-;_-@_-</c:formatCode>
                <c:ptCount val="27"/>
                <c:pt idx="0">
                  <c:v>24425.980972084311</c:v>
                </c:pt>
                <c:pt idx="5">
                  <c:v>25337.741091803964</c:v>
                </c:pt>
                <c:pt idx="8">
                  <c:v>24790.357227963799</c:v>
                </c:pt>
                <c:pt idx="9">
                  <c:v>25270.915635295005</c:v>
                </c:pt>
                <c:pt idx="10">
                  <c:v>24925.638935050341</c:v>
                </c:pt>
                <c:pt idx="11">
                  <c:v>25300.183482129385</c:v>
                </c:pt>
                <c:pt idx="12">
                  <c:v>22925.795940728818</c:v>
                </c:pt>
                <c:pt idx="13">
                  <c:v>23150.725740503116</c:v>
                </c:pt>
                <c:pt idx="14">
                  <c:v>23044.823151415781</c:v>
                </c:pt>
                <c:pt idx="15">
                  <c:v>23770.032659935172</c:v>
                </c:pt>
                <c:pt idx="16">
                  <c:v>24106.11178097831</c:v>
                </c:pt>
                <c:pt idx="17">
                  <c:v>22964.820242659651</c:v>
                </c:pt>
                <c:pt idx="18">
                  <c:v>22571.80544344358</c:v>
                </c:pt>
                <c:pt idx="19">
                  <c:v>20814.418758349133</c:v>
                </c:pt>
                <c:pt idx="20">
                  <c:v>21449.898643861885</c:v>
                </c:pt>
                <c:pt idx="21">
                  <c:v>20227.887643219074</c:v>
                </c:pt>
                <c:pt idx="22">
                  <c:v>20501.825266447719</c:v>
                </c:pt>
                <c:pt idx="23">
                  <c:v>20688.951709151377</c:v>
                </c:pt>
                <c:pt idx="24">
                  <c:v>19880.075266097512</c:v>
                </c:pt>
                <c:pt idx="25">
                  <c:v>20290.780114964575</c:v>
                </c:pt>
                <c:pt idx="26">
                  <c:v>20557.634032512138</c:v>
                </c:pt>
              </c:numCache>
            </c:numRef>
          </c:val>
          <c:smooth val="0"/>
        </c:ser>
        <c:dLbls>
          <c:showLegendKey val="0"/>
          <c:showVal val="0"/>
          <c:showCatName val="0"/>
          <c:showSerName val="0"/>
          <c:showPercent val="0"/>
          <c:showBubbleSize val="0"/>
        </c:dLbls>
        <c:smooth val="0"/>
        <c:axId val="420234208"/>
        <c:axId val="420234992"/>
      </c:lineChart>
      <c:catAx>
        <c:axId val="42023420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20234992"/>
        <c:crosses val="autoZero"/>
        <c:auto val="1"/>
        <c:lblAlgn val="ctr"/>
        <c:lblOffset val="100"/>
        <c:noMultiLvlLbl val="0"/>
      </c:catAx>
      <c:valAx>
        <c:axId val="420234992"/>
        <c:scaling>
          <c:orientation val="minMax"/>
        </c:scaling>
        <c:delete val="0"/>
        <c:axPos val="l"/>
        <c:majorGridlines/>
        <c:title>
          <c:tx>
            <c:rich>
              <a:bodyPr rot="-5400000" vert="horz"/>
              <a:lstStyle/>
              <a:p>
                <a:pPr>
                  <a:defRPr/>
                </a:pPr>
                <a:r>
                  <a:rPr lang="en-GB" sz="1000" b="0" i="0" baseline="0">
                    <a:latin typeface="+mn-lt"/>
                  </a:rPr>
                  <a:t>kt CO</a:t>
                </a:r>
                <a:r>
                  <a:rPr lang="en-GB" sz="1000" b="0" i="0" baseline="-25000">
                    <a:latin typeface="+mn-lt"/>
                  </a:rPr>
                  <a:t>2</a:t>
                </a:r>
                <a:r>
                  <a:rPr lang="en-GB" sz="1000" b="0" i="0" baseline="0">
                    <a:latin typeface="+mn-lt"/>
                  </a:rPr>
                  <a:t> equivalent</a:t>
                </a:r>
                <a:endParaRPr lang="en-GB" sz="1000" b="1" i="0" baseline="0">
                  <a:latin typeface="+mn-lt"/>
                </a:endParaRPr>
              </a:p>
            </c:rich>
          </c:tx>
          <c:layout/>
          <c:overlay val="0"/>
        </c:title>
        <c:numFmt formatCode="_-* #,##0_-;\-* #,##0_-;_-* &quot;-&quot;??_-;_-@_-" sourceLinked="1"/>
        <c:majorTickMark val="out"/>
        <c:minorTickMark val="none"/>
        <c:tickLblPos val="nextTo"/>
        <c:crossAx val="420234208"/>
        <c:crosses val="autoZero"/>
        <c:crossBetween val="between"/>
        <c:majorUnit val="10000"/>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Mid-year population estimates</a:t>
            </a:r>
          </a:p>
        </c:rich>
      </c:tx>
      <c:layout/>
      <c:overlay val="0"/>
    </c:title>
    <c:autoTitleDeleted val="0"/>
    <c:plotArea>
      <c:layout/>
      <c:lineChart>
        <c:grouping val="standard"/>
        <c:varyColors val="0"/>
        <c:ser>
          <c:idx val="0"/>
          <c:order val="0"/>
          <c:tx>
            <c:strRef>
              <c:f>'7.2'!$B$43</c:f>
              <c:strCache>
                <c:ptCount val="1"/>
                <c:pt idx="0">
                  <c:v>Mid-year population estimate</c:v>
                </c:pt>
              </c:strCache>
            </c:strRef>
          </c:tx>
          <c:marker>
            <c:symbol val="none"/>
          </c:marker>
          <c:cat>
            <c:numRef>
              <c:f>('7.2'!$G$41:$R$41,'7.2'!$G$47:$R$47,'7.2'!$G$53:$I$53)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('7.2'!$G$43:$R$43,'7.2'!$G$49:$R$49,'7.2'!$G$55:$I$55)</c:f>
              <c:numCache>
                <c:formatCode>#,##0</c:formatCode>
                <c:ptCount val="27"/>
                <c:pt idx="0">
                  <c:v>1595595</c:v>
                </c:pt>
                <c:pt idx="1">
                  <c:v>1607295</c:v>
                </c:pt>
                <c:pt idx="2">
                  <c:v>1623263</c:v>
                </c:pt>
                <c:pt idx="3">
                  <c:v>1635552</c:v>
                </c:pt>
                <c:pt idx="4">
                  <c:v>1643707</c:v>
                </c:pt>
                <c:pt idx="5">
                  <c:v>1649131</c:v>
                </c:pt>
                <c:pt idx="6">
                  <c:v>1661751</c:v>
                </c:pt>
                <c:pt idx="7">
                  <c:v>1671261</c:v>
                </c:pt>
                <c:pt idx="8">
                  <c:v>1677769</c:v>
                </c:pt>
                <c:pt idx="9">
                  <c:v>1679006</c:v>
                </c:pt>
                <c:pt idx="10">
                  <c:v>1682944</c:v>
                </c:pt>
                <c:pt idx="11">
                  <c:v>1688838</c:v>
                </c:pt>
                <c:pt idx="12">
                  <c:v>1697534</c:v>
                </c:pt>
                <c:pt idx="13">
                  <c:v>1704924</c:v>
                </c:pt>
                <c:pt idx="14">
                  <c:v>1714042</c:v>
                </c:pt>
                <c:pt idx="15">
                  <c:v>1727733</c:v>
                </c:pt>
                <c:pt idx="16">
                  <c:v>1743113</c:v>
                </c:pt>
                <c:pt idx="17">
                  <c:v>1761683</c:v>
                </c:pt>
                <c:pt idx="18">
                  <c:v>1779152</c:v>
                </c:pt>
                <c:pt idx="19">
                  <c:v>1793333</c:v>
                </c:pt>
                <c:pt idx="20">
                  <c:v>1804833</c:v>
                </c:pt>
                <c:pt idx="21">
                  <c:v>1814318</c:v>
                </c:pt>
                <c:pt idx="22">
                  <c:v>1823634</c:v>
                </c:pt>
                <c:pt idx="23">
                  <c:v>1829725</c:v>
                </c:pt>
                <c:pt idx="24">
                  <c:v>1840498</c:v>
                </c:pt>
                <c:pt idx="25">
                  <c:v>1851621</c:v>
                </c:pt>
                <c:pt idx="26">
                  <c:v>1862137</c:v>
                </c:pt>
              </c:numCache>
            </c:numRef>
          </c:val>
          <c:smooth val="0"/>
        </c:ser>
        <c:dLbls>
          <c:showLegendKey val="0"/>
          <c:showVal val="0"/>
          <c:showCatName val="0"/>
          <c:showSerName val="0"/>
          <c:showPercent val="0"/>
          <c:showBubbleSize val="0"/>
        </c:dLbls>
        <c:smooth val="0"/>
        <c:axId val="420827952"/>
        <c:axId val="420824032"/>
      </c:lineChart>
      <c:catAx>
        <c:axId val="420827952"/>
        <c:scaling>
          <c:orientation val="minMax"/>
        </c:scaling>
        <c:delete val="0"/>
        <c:axPos val="b"/>
        <c:numFmt formatCode="General" sourceLinked="1"/>
        <c:majorTickMark val="out"/>
        <c:minorTickMark val="none"/>
        <c:tickLblPos val="nextTo"/>
        <c:crossAx val="420824032"/>
        <c:crosses val="autoZero"/>
        <c:auto val="1"/>
        <c:lblAlgn val="ctr"/>
        <c:lblOffset val="100"/>
        <c:noMultiLvlLbl val="0"/>
      </c:catAx>
      <c:valAx>
        <c:axId val="420824032"/>
        <c:scaling>
          <c:orientation val="minMax"/>
          <c:min val="0"/>
        </c:scaling>
        <c:delete val="0"/>
        <c:axPos val="l"/>
        <c:majorGridlines/>
        <c:title>
          <c:tx>
            <c:rich>
              <a:bodyPr rot="-5400000" vert="horz"/>
              <a:lstStyle/>
              <a:p>
                <a:pPr>
                  <a:defRPr/>
                </a:pPr>
                <a:r>
                  <a:rPr lang="en-US" sz="1000" b="0" i="0" baseline="0">
                    <a:latin typeface="+mn-lt"/>
                  </a:rPr>
                  <a:t>Population (millions)</a:t>
                </a:r>
                <a:endParaRPr lang="en-GB" sz="1000">
                  <a:latin typeface="+mn-lt"/>
                </a:endParaRPr>
              </a:p>
            </c:rich>
          </c:tx>
          <c:layout/>
          <c:overlay val="0"/>
        </c:title>
        <c:numFmt formatCode="#,##0.0" sourceLinked="0"/>
        <c:majorTickMark val="out"/>
        <c:minorTickMark val="none"/>
        <c:tickLblPos val="nextTo"/>
        <c:crossAx val="420827952"/>
        <c:crosses val="autoZero"/>
        <c:crossBetween val="between"/>
        <c:dispUnits>
          <c:builtInUnit val="millions"/>
        </c:dispUnits>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100">
                <a:solidFill>
                  <a:schemeClr val="tx2"/>
                </a:solidFill>
              </a:rPr>
              <a:t>Residential greenhouse gas emissions per household</a:t>
            </a:r>
          </a:p>
        </c:rich>
      </c:tx>
      <c:layout/>
      <c:overlay val="0"/>
    </c:title>
    <c:autoTitleDeleted val="0"/>
    <c:plotArea>
      <c:layout/>
      <c:lineChart>
        <c:grouping val="standard"/>
        <c:varyColors val="0"/>
        <c:ser>
          <c:idx val="0"/>
          <c:order val="0"/>
          <c:cat>
            <c:numRef>
              <c:f>'2.1'!$F$28:$N$28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'2.1'!$F$31:$N$31</c:f>
              <c:numCache>
                <c:formatCode>0.00</c:formatCode>
                <c:ptCount val="9"/>
                <c:pt idx="0">
                  <c:v>3.7757039628415812</c:v>
                </c:pt>
                <c:pt idx="1">
                  <c:v>3.7495034441384791</c:v>
                </c:pt>
                <c:pt idx="2">
                  <c:v>4.2127063539766159</c:v>
                </c:pt>
                <c:pt idx="3">
                  <c:v>3.4005289124254769</c:v>
                </c:pt>
                <c:pt idx="4">
                  <c:v>3.4567315298212309</c:v>
                </c:pt>
                <c:pt idx="5">
                  <c:v>3.7096065429693903</c:v>
                </c:pt>
                <c:pt idx="6">
                  <c:v>3.2409060463031256</c:v>
                </c:pt>
                <c:pt idx="7">
                  <c:v>3.3379455943397573</c:v>
                </c:pt>
                <c:pt idx="8">
                  <c:v>3.4847513154743046</c:v>
                </c:pt>
              </c:numCache>
            </c:numRef>
          </c:val>
          <c:smooth val="0"/>
        </c:ser>
        <c:dLbls>
          <c:showLegendKey val="0"/>
          <c:showVal val="0"/>
          <c:showCatName val="0"/>
          <c:showSerName val="0"/>
          <c:showPercent val="0"/>
          <c:showBubbleSize val="0"/>
        </c:dLbls>
        <c:marker val="1"/>
        <c:smooth val="0"/>
        <c:axId val="390575016"/>
        <c:axId val="390571880"/>
      </c:lineChart>
      <c:catAx>
        <c:axId val="390575016"/>
        <c:scaling>
          <c:orientation val="minMax"/>
        </c:scaling>
        <c:delete val="0"/>
        <c:axPos val="b"/>
        <c:numFmt formatCode="General" sourceLinked="1"/>
        <c:majorTickMark val="out"/>
        <c:minorTickMark val="none"/>
        <c:tickLblPos val="nextTo"/>
        <c:crossAx val="390571880"/>
        <c:crosses val="autoZero"/>
        <c:auto val="1"/>
        <c:lblAlgn val="ctr"/>
        <c:lblOffset val="100"/>
        <c:noMultiLvlLbl val="0"/>
      </c:catAx>
      <c:valAx>
        <c:axId val="390571880"/>
        <c:scaling>
          <c:orientation val="minMax"/>
        </c:scaling>
        <c:delete val="0"/>
        <c:axPos val="l"/>
        <c:majorGridlines/>
        <c:title>
          <c:tx>
            <c:rich>
              <a:bodyPr rot="-5400000" vert="horz"/>
              <a:lstStyle/>
              <a:p>
                <a:pPr>
                  <a:defRPr/>
                </a:pPr>
                <a:r>
                  <a:rPr lang="en-GB"/>
                  <a:t>tonnes of CO</a:t>
                </a:r>
                <a:r>
                  <a:rPr lang="en-GB" baseline="-25000"/>
                  <a:t>2</a:t>
                </a:r>
                <a:r>
                  <a:rPr lang="en-GB"/>
                  <a:t> equivalent</a:t>
                </a:r>
              </a:p>
            </c:rich>
          </c:tx>
          <c:layout/>
          <c:overlay val="0"/>
        </c:title>
        <c:numFmt formatCode="0" sourceLinked="0"/>
        <c:majorTickMark val="out"/>
        <c:minorTickMark val="none"/>
        <c:tickLblPos val="nextTo"/>
        <c:crossAx val="390575016"/>
        <c:crosses val="autoZero"/>
        <c:crossBetween val="between"/>
        <c:majorUnit val="1"/>
      </c:valAx>
      <c:spPr>
        <a:ln>
          <a:noFill/>
        </a:ln>
      </c:spPr>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100">
                <a:solidFill>
                  <a:schemeClr val="tx2"/>
                </a:solidFill>
              </a:rPr>
              <a:t>Residential greenhouse gas emissions</a:t>
            </a:r>
          </a:p>
        </c:rich>
      </c:tx>
      <c:layout/>
      <c:overlay val="0"/>
    </c:title>
    <c:autoTitleDeleted val="0"/>
    <c:plotArea>
      <c:layout/>
      <c:lineChart>
        <c:grouping val="standard"/>
        <c:varyColors val="0"/>
        <c:ser>
          <c:idx val="0"/>
          <c:order val="0"/>
          <c:tx>
            <c:strRef>
              <c:f>'2.1'!$B$29</c:f>
              <c:strCache>
                <c:ptCount val="1"/>
                <c:pt idx="0">
                  <c:v>Residential emissions</c:v>
                </c:pt>
              </c:strCache>
            </c:strRef>
          </c:tx>
          <c:cat>
            <c:numRef>
              <c:f>'2.1'!$F$28:$N$28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'2.1'!$F$29:$N$29</c:f>
              <c:numCache>
                <c:formatCode>#,##0</c:formatCode>
                <c:ptCount val="9"/>
                <c:pt idx="0">
                  <c:v>2750</c:v>
                </c:pt>
                <c:pt idx="1">
                  <c:v>2775</c:v>
                </c:pt>
                <c:pt idx="2">
                  <c:v>3161</c:v>
                </c:pt>
                <c:pt idx="3">
                  <c:v>2573</c:v>
                </c:pt>
                <c:pt idx="4">
                  <c:v>2622</c:v>
                </c:pt>
                <c:pt idx="5">
                  <c:v>2828</c:v>
                </c:pt>
                <c:pt idx="6">
                  <c:v>2487</c:v>
                </c:pt>
                <c:pt idx="7">
                  <c:v>2574</c:v>
                </c:pt>
                <c:pt idx="8">
                  <c:v>2706</c:v>
                </c:pt>
              </c:numCache>
            </c:numRef>
          </c:val>
          <c:smooth val="0"/>
        </c:ser>
        <c:dLbls>
          <c:showLegendKey val="0"/>
          <c:showVal val="0"/>
          <c:showCatName val="0"/>
          <c:showSerName val="0"/>
          <c:showPercent val="0"/>
          <c:showBubbleSize val="0"/>
        </c:dLbls>
        <c:marker val="1"/>
        <c:smooth val="0"/>
        <c:axId val="390567960"/>
        <c:axId val="390568352"/>
      </c:lineChart>
      <c:catAx>
        <c:axId val="390567960"/>
        <c:scaling>
          <c:orientation val="minMax"/>
        </c:scaling>
        <c:delete val="0"/>
        <c:axPos val="b"/>
        <c:numFmt formatCode="General" sourceLinked="1"/>
        <c:majorTickMark val="out"/>
        <c:minorTickMark val="none"/>
        <c:tickLblPos val="nextTo"/>
        <c:crossAx val="390568352"/>
        <c:crosses val="autoZero"/>
        <c:auto val="1"/>
        <c:lblAlgn val="ctr"/>
        <c:lblOffset val="100"/>
        <c:noMultiLvlLbl val="0"/>
      </c:catAx>
      <c:valAx>
        <c:axId val="390568352"/>
        <c:scaling>
          <c:orientation val="minMax"/>
        </c:scaling>
        <c:delete val="0"/>
        <c:axPos val="l"/>
        <c:majorGridlines/>
        <c:title>
          <c:tx>
            <c:rich>
              <a:bodyPr rot="-5400000" vert="horz"/>
              <a:lstStyle/>
              <a:p>
                <a:pPr>
                  <a:defRPr/>
                </a:pPr>
                <a:r>
                  <a:rPr lang="en-GB"/>
                  <a:t>ktCO2e</a:t>
                </a:r>
              </a:p>
            </c:rich>
          </c:tx>
          <c:layout/>
          <c:overlay val="0"/>
        </c:title>
        <c:numFmt formatCode="0" sourceLinked="0"/>
        <c:majorTickMark val="out"/>
        <c:minorTickMark val="none"/>
        <c:tickLblPos val="nextTo"/>
        <c:crossAx val="390567960"/>
        <c:crosses val="autoZero"/>
        <c:crossBetween val="between"/>
        <c:majorUnit val="1000"/>
      </c:valAx>
      <c:spPr>
        <a:ln>
          <a:noFill/>
        </a:ln>
      </c:spPr>
    </c:plotArea>
    <c:plotVisOnly val="1"/>
    <c:dispBlanksAs val="gap"/>
    <c:showDLblsOverMax val="0"/>
  </c:chart>
  <c:spPr>
    <a:ln>
      <a:noFill/>
    </a:ln>
  </c:spPr>
  <c:printSettings>
    <c:headerFooter/>
    <c:pageMargins b="0.75000000000000422" l="0.70000000000000062" r="0.70000000000000062" t="0.750000000000004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100">
                <a:solidFill>
                  <a:schemeClr val="tx2"/>
                </a:solidFill>
              </a:rPr>
              <a:t>Housing</a:t>
            </a:r>
            <a:r>
              <a:rPr lang="en-GB" sz="1100" baseline="0">
                <a:solidFill>
                  <a:schemeClr val="tx2"/>
                </a:solidFill>
              </a:rPr>
              <a:t> stock</a:t>
            </a:r>
            <a:endParaRPr lang="en-GB" sz="1100">
              <a:solidFill>
                <a:schemeClr val="tx2"/>
              </a:solidFill>
            </a:endParaRPr>
          </a:p>
        </c:rich>
      </c:tx>
      <c:layout/>
      <c:overlay val="0"/>
    </c:title>
    <c:autoTitleDeleted val="0"/>
    <c:plotArea>
      <c:layout/>
      <c:lineChart>
        <c:grouping val="standard"/>
        <c:varyColors val="0"/>
        <c:ser>
          <c:idx val="0"/>
          <c:order val="0"/>
          <c:tx>
            <c:strRef>
              <c:f>'2.1'!$B$30</c:f>
              <c:strCache>
                <c:ptCount val="1"/>
                <c:pt idx="0">
                  <c:v>Housing stock</c:v>
                </c:pt>
              </c:strCache>
            </c:strRef>
          </c:tx>
          <c:cat>
            <c:numRef>
              <c:f>'2.1'!$F$28:$N$28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'2.1'!$F$30:$N$30</c:f>
              <c:numCache>
                <c:formatCode>#,##0</c:formatCode>
                <c:ptCount val="9"/>
                <c:pt idx="0">
                  <c:v>728341</c:v>
                </c:pt>
                <c:pt idx="1">
                  <c:v>740098</c:v>
                </c:pt>
                <c:pt idx="2">
                  <c:v>750349</c:v>
                </c:pt>
                <c:pt idx="3">
                  <c:v>756647</c:v>
                </c:pt>
                <c:pt idx="4">
                  <c:v>758520</c:v>
                </c:pt>
                <c:pt idx="5">
                  <c:v>762345</c:v>
                </c:pt>
                <c:pt idx="6">
                  <c:v>767378</c:v>
                </c:pt>
                <c:pt idx="7">
                  <c:v>771133</c:v>
                </c:pt>
                <c:pt idx="8">
                  <c:v>776526</c:v>
                </c:pt>
              </c:numCache>
            </c:numRef>
          </c:val>
          <c:smooth val="0"/>
        </c:ser>
        <c:dLbls>
          <c:showLegendKey val="0"/>
          <c:showVal val="0"/>
          <c:showCatName val="0"/>
          <c:showSerName val="0"/>
          <c:showPercent val="0"/>
          <c:showBubbleSize val="0"/>
        </c:dLbls>
        <c:marker val="1"/>
        <c:smooth val="0"/>
        <c:axId val="390573056"/>
        <c:axId val="390573448"/>
      </c:lineChart>
      <c:catAx>
        <c:axId val="390573056"/>
        <c:scaling>
          <c:orientation val="minMax"/>
        </c:scaling>
        <c:delete val="0"/>
        <c:axPos val="b"/>
        <c:numFmt formatCode="General" sourceLinked="1"/>
        <c:majorTickMark val="out"/>
        <c:minorTickMark val="none"/>
        <c:tickLblPos val="nextTo"/>
        <c:crossAx val="390573448"/>
        <c:crosses val="autoZero"/>
        <c:auto val="1"/>
        <c:lblAlgn val="ctr"/>
        <c:lblOffset val="100"/>
        <c:noMultiLvlLbl val="0"/>
      </c:catAx>
      <c:valAx>
        <c:axId val="390573448"/>
        <c:scaling>
          <c:orientation val="minMax"/>
          <c:min val="700000"/>
        </c:scaling>
        <c:delete val="0"/>
        <c:axPos val="l"/>
        <c:majorGridlines/>
        <c:numFmt formatCode="0" sourceLinked="0"/>
        <c:majorTickMark val="out"/>
        <c:minorTickMark val="none"/>
        <c:tickLblPos val="nextTo"/>
        <c:crossAx val="390573056"/>
        <c:crosses val="autoZero"/>
        <c:crossBetween val="between"/>
        <c:dispUnits>
          <c:builtInUnit val="thousands"/>
          <c:dispUnitsLbl>
            <c:layout>
              <c:manualLayout>
                <c:xMode val="edge"/>
                <c:yMode val="edge"/>
                <c:x val="3.1394263748895326E-2"/>
                <c:y val="0.19665522756410578"/>
              </c:manualLayout>
            </c:layout>
            <c:tx>
              <c:rich>
                <a:bodyPr anchor="t" anchorCtr="1"/>
                <a:lstStyle/>
                <a:p>
                  <a:pPr>
                    <a:defRPr/>
                  </a:pPr>
                  <a:r>
                    <a:rPr lang="en-GB"/>
                    <a:t> Households (thousands)</a:t>
                  </a:r>
                </a:p>
              </c:rich>
            </c:tx>
          </c:dispUnitsLbl>
        </c:dispUnits>
      </c:valAx>
      <c:spPr>
        <a:ln>
          <a:noFill/>
        </a:ln>
      </c:spPr>
    </c:plotArea>
    <c:plotVisOnly val="1"/>
    <c:dispBlanksAs val="gap"/>
    <c:showDLblsOverMax val="0"/>
  </c:chart>
  <c:spPr>
    <a:ln>
      <a:noFill/>
    </a:ln>
  </c:spPr>
  <c:printSettings>
    <c:headerFooter/>
    <c:pageMargins b="0.75000000000000444" l="0.70000000000000062" r="0.70000000000000062" t="0.750000000000004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Proportion of housing stock with energy efficiency measure</a:t>
            </a:r>
            <a:endParaRPr lang="en-GB" sz="1100" baseline="0">
              <a:solidFill>
                <a:schemeClr val="tx2"/>
              </a:solidFill>
            </a:endParaRPr>
          </a:p>
        </c:rich>
      </c:tx>
      <c:layout/>
      <c:overlay val="0"/>
    </c:title>
    <c:autoTitleDeleted val="0"/>
    <c:plotArea>
      <c:layout/>
      <c:lineChart>
        <c:grouping val="standard"/>
        <c:varyColors val="0"/>
        <c:ser>
          <c:idx val="0"/>
          <c:order val="0"/>
          <c:tx>
            <c:strRef>
              <c:f>'2.2'!$B$32</c:f>
              <c:strCache>
                <c:ptCount val="1"/>
                <c:pt idx="0">
                  <c:v>Full Cavity Wall Insulation</c:v>
                </c:pt>
              </c:strCache>
            </c:strRef>
          </c:tx>
          <c:spPr>
            <a:ln>
              <a:solidFill>
                <a:schemeClr val="tx2">
                  <a:lumMod val="60000"/>
                  <a:lumOff val="40000"/>
                </a:schemeClr>
              </a:solidFill>
            </a:ln>
            <a:effectLst>
              <a:outerShdw dist="50800" sx="1000" sy="1000" algn="ctr" rotWithShape="0">
                <a:srgbClr val="000000"/>
              </a:outerShdw>
            </a:effectLst>
          </c:spPr>
          <c:marker>
            <c:symbol val="none"/>
          </c:marker>
          <c:dLbls>
            <c:dLbl>
              <c:idx val="0"/>
              <c:layout>
                <c:manualLayout>
                  <c:x val="0.65684461805555561"/>
                  <c:y val="-3.6000833333333336E-2"/>
                </c:manualLayout>
              </c:layout>
              <c:tx>
                <c:rich>
                  <a:bodyPr/>
                  <a:lstStyle/>
                  <a:p>
                    <a:r>
                      <a:rPr lang="en-US" b="1">
                        <a:solidFill>
                          <a:schemeClr val="tx2">
                            <a:lumMod val="60000"/>
                            <a:lumOff val="40000"/>
                          </a:schemeClr>
                        </a:solidFill>
                      </a:rPr>
                      <a:t>Full cavity wall insulation</a:t>
                    </a:r>
                  </a:p>
                </c:rich>
              </c:tx>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'2.2'!$E$31:$J$31</c:f>
              <c:numCache>
                <c:formatCode>General</c:formatCode>
                <c:ptCount val="6"/>
                <c:pt idx="0">
                  <c:v>2001</c:v>
                </c:pt>
                <c:pt idx="1">
                  <c:v>2004</c:v>
                </c:pt>
                <c:pt idx="2">
                  <c:v>2006</c:v>
                </c:pt>
                <c:pt idx="3">
                  <c:v>2009</c:v>
                </c:pt>
                <c:pt idx="4">
                  <c:v>2011</c:v>
                </c:pt>
                <c:pt idx="5">
                  <c:v>2016</c:v>
                </c:pt>
              </c:numCache>
            </c:numRef>
          </c:cat>
          <c:val>
            <c:numRef>
              <c:f>'2.2'!$E$32:$J$32</c:f>
              <c:numCache>
                <c:formatCode>0%</c:formatCode>
                <c:ptCount val="6"/>
                <c:pt idx="0">
                  <c:v>0.5</c:v>
                </c:pt>
                <c:pt idx="1">
                  <c:v>0.59799999999999998</c:v>
                </c:pt>
                <c:pt idx="2">
                  <c:v>0.61599999999999999</c:v>
                </c:pt>
                <c:pt idx="3">
                  <c:v>0.64500000000000002</c:v>
                </c:pt>
                <c:pt idx="4">
                  <c:v>0.66200000000000003</c:v>
                </c:pt>
                <c:pt idx="5">
                  <c:v>0.65</c:v>
                </c:pt>
              </c:numCache>
            </c:numRef>
          </c:val>
          <c:smooth val="0"/>
        </c:ser>
        <c:ser>
          <c:idx val="4"/>
          <c:order val="1"/>
          <c:tx>
            <c:strRef>
              <c:f>'2.2'!$B$33</c:f>
              <c:strCache>
                <c:ptCount val="1"/>
                <c:pt idx="0">
                  <c:v>Loft Insulation</c:v>
                </c:pt>
              </c:strCache>
            </c:strRef>
          </c:tx>
          <c:spPr>
            <a:ln>
              <a:solidFill>
                <a:schemeClr val="accent1"/>
              </a:solidFill>
            </a:ln>
          </c:spPr>
          <c:marker>
            <c:symbol val="none"/>
          </c:marker>
          <c:dLbls>
            <c:dLbl>
              <c:idx val="0"/>
              <c:layout>
                <c:manualLayout>
                  <c:x val="0.65887656250000004"/>
                  <c:y val="1.3503055555555556E-2"/>
                </c:manualLayout>
              </c:layout>
              <c:tx>
                <c:rich>
                  <a:bodyPr/>
                  <a:lstStyle/>
                  <a:p>
                    <a:r>
                      <a:rPr lang="en-US" b="1">
                        <a:solidFill>
                          <a:schemeClr val="accent1"/>
                        </a:solidFill>
                      </a:rPr>
                      <a:t>Loft insulation</a:t>
                    </a:r>
                  </a:p>
                </c:rich>
              </c:tx>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1"/>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'2.2'!$E$31:$J$31</c:f>
              <c:numCache>
                <c:formatCode>General</c:formatCode>
                <c:ptCount val="6"/>
                <c:pt idx="0">
                  <c:v>2001</c:v>
                </c:pt>
                <c:pt idx="1">
                  <c:v>2004</c:v>
                </c:pt>
                <c:pt idx="2">
                  <c:v>2006</c:v>
                </c:pt>
                <c:pt idx="3">
                  <c:v>2009</c:v>
                </c:pt>
                <c:pt idx="4">
                  <c:v>2011</c:v>
                </c:pt>
                <c:pt idx="5">
                  <c:v>2016</c:v>
                </c:pt>
              </c:numCache>
            </c:numRef>
          </c:cat>
          <c:val>
            <c:numRef>
              <c:f>'2.2'!$E$33:$J$33</c:f>
              <c:numCache>
                <c:formatCode>0%</c:formatCode>
                <c:ptCount val="6"/>
                <c:pt idx="0">
                  <c:v>0.94</c:v>
                </c:pt>
                <c:pt idx="1">
                  <c:v>0.94699999999999995</c:v>
                </c:pt>
                <c:pt idx="2">
                  <c:v>0.94699999999999995</c:v>
                </c:pt>
                <c:pt idx="3">
                  <c:v>0.95499999999999996</c:v>
                </c:pt>
                <c:pt idx="4">
                  <c:v>0.95899999999999996</c:v>
                </c:pt>
                <c:pt idx="5">
                  <c:v>0.97</c:v>
                </c:pt>
              </c:numCache>
            </c:numRef>
          </c:val>
          <c:smooth val="0"/>
        </c:ser>
        <c:ser>
          <c:idx val="1"/>
          <c:order val="2"/>
          <c:tx>
            <c:strRef>
              <c:f>'2.2'!$B$34</c:f>
              <c:strCache>
                <c:ptCount val="1"/>
                <c:pt idx="0">
                  <c:v>Full Double Glazing</c:v>
                </c:pt>
              </c:strCache>
            </c:strRef>
          </c:tx>
          <c:spPr>
            <a:ln>
              <a:solidFill>
                <a:schemeClr val="tx2"/>
              </a:solidFill>
            </a:ln>
          </c:spPr>
          <c:marker>
            <c:symbol val="none"/>
          </c:marker>
          <c:dLbls>
            <c:dLbl>
              <c:idx val="0"/>
              <c:layout>
                <c:manualLayout>
                  <c:x val="0.62146684027777777"/>
                  <c:y val="-0.23585499999999998"/>
                </c:manualLayout>
              </c:layout>
              <c:tx>
                <c:rich>
                  <a:bodyPr/>
                  <a:lstStyle/>
                  <a:p>
                    <a:pPr>
                      <a:defRPr>
                        <a:solidFill>
                          <a:schemeClr val="tx2"/>
                        </a:solidFill>
                      </a:defRPr>
                    </a:pPr>
                    <a:r>
                      <a:rPr lang="en-US" b="1">
                        <a:solidFill>
                          <a:schemeClr val="tx2"/>
                        </a:solidFill>
                      </a:rPr>
                      <a:t>Full double glazing</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'2.2'!$E$31:$J$31</c:f>
              <c:numCache>
                <c:formatCode>General</c:formatCode>
                <c:ptCount val="6"/>
                <c:pt idx="0">
                  <c:v>2001</c:v>
                </c:pt>
                <c:pt idx="1">
                  <c:v>2004</c:v>
                </c:pt>
                <c:pt idx="2">
                  <c:v>2006</c:v>
                </c:pt>
                <c:pt idx="3">
                  <c:v>2009</c:v>
                </c:pt>
                <c:pt idx="4">
                  <c:v>2011</c:v>
                </c:pt>
                <c:pt idx="5">
                  <c:v>2016</c:v>
                </c:pt>
              </c:numCache>
            </c:numRef>
          </c:cat>
          <c:val>
            <c:numRef>
              <c:f>'2.2'!$E$34:$J$34</c:f>
              <c:numCache>
                <c:formatCode>0%</c:formatCode>
                <c:ptCount val="6"/>
                <c:pt idx="0">
                  <c:v>0.47</c:v>
                </c:pt>
                <c:pt idx="1">
                  <c:v>0.61299999999999999</c:v>
                </c:pt>
                <c:pt idx="2">
                  <c:v>0.67500000000000004</c:v>
                </c:pt>
                <c:pt idx="3">
                  <c:v>0.76600000000000001</c:v>
                </c:pt>
                <c:pt idx="4">
                  <c:v>0.80500000000000005</c:v>
                </c:pt>
                <c:pt idx="5">
                  <c:v>0.87</c:v>
                </c:pt>
              </c:numCache>
            </c:numRef>
          </c:val>
          <c:smooth val="0"/>
        </c:ser>
        <c:dLbls>
          <c:showLegendKey val="0"/>
          <c:showVal val="0"/>
          <c:showCatName val="0"/>
          <c:showSerName val="0"/>
          <c:showPercent val="0"/>
          <c:showBubbleSize val="0"/>
        </c:dLbls>
        <c:smooth val="0"/>
        <c:axId val="391044608"/>
        <c:axId val="391042256"/>
      </c:lineChart>
      <c:catAx>
        <c:axId val="391044608"/>
        <c:scaling>
          <c:orientation val="minMax"/>
        </c:scaling>
        <c:delete val="0"/>
        <c:axPos val="b"/>
        <c:numFmt formatCode="General" sourceLinked="1"/>
        <c:majorTickMark val="none"/>
        <c:minorTickMark val="none"/>
        <c:tickLblPos val="nextTo"/>
        <c:crossAx val="391042256"/>
        <c:crosses val="autoZero"/>
        <c:auto val="1"/>
        <c:lblAlgn val="ctr"/>
        <c:lblOffset val="100"/>
        <c:noMultiLvlLbl val="0"/>
      </c:catAx>
      <c:valAx>
        <c:axId val="391042256"/>
        <c:scaling>
          <c:orientation val="minMax"/>
          <c:max val="1"/>
        </c:scaling>
        <c:delete val="0"/>
        <c:axPos val="l"/>
        <c:majorGridlines/>
        <c:numFmt formatCode="0%" sourceLinked="1"/>
        <c:majorTickMark val="none"/>
        <c:minorTickMark val="none"/>
        <c:tickLblPos val="nextTo"/>
        <c:crossAx val="391044608"/>
        <c:crosses val="autoZero"/>
        <c:crossBetween val="between"/>
        <c:majorUnit val="0.2"/>
      </c:valAx>
      <c:spPr>
        <a:ln>
          <a:noFill/>
        </a:ln>
      </c:spPr>
    </c:plotArea>
    <c:plotVisOnly val="1"/>
    <c:dispBlanksAs val="gap"/>
    <c:showDLblsOverMax val="0"/>
  </c:chart>
  <c:spPr>
    <a:noFill/>
    <a:ln>
      <a:noFill/>
    </a:ln>
  </c:spPr>
  <c:printSettings>
    <c:headerFooter/>
    <c:pageMargins b="0.75000000000001443" l="0.70000000000000062" r="0.70000000000000062" t="0.7500000000000144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solidFill>
                  <a:schemeClr val="tx2"/>
                </a:solidFill>
              </a:rPr>
              <a:t>Percentage</a:t>
            </a:r>
            <a:r>
              <a:rPr lang="en-US" sz="1100" baseline="0">
                <a:solidFill>
                  <a:schemeClr val="tx2"/>
                </a:solidFill>
              </a:rPr>
              <a:t> </a:t>
            </a:r>
            <a:r>
              <a:rPr lang="en-US" sz="1100">
                <a:solidFill>
                  <a:schemeClr val="tx2"/>
                </a:solidFill>
              </a:rPr>
              <a:t>of dwellings within each SAP rating band, 2016</a:t>
            </a:r>
          </a:p>
        </c:rich>
      </c:tx>
      <c:layout/>
      <c:overlay val="0"/>
    </c:title>
    <c:autoTitleDeleted val="0"/>
    <c:plotArea>
      <c:layout/>
      <c:barChart>
        <c:barDir val="col"/>
        <c:grouping val="clustered"/>
        <c:varyColors val="0"/>
        <c:ser>
          <c:idx val="0"/>
          <c:order val="0"/>
          <c:tx>
            <c:strRef>
              <c:f>'2.3'!$D$32</c:f>
              <c:strCache>
                <c:ptCount val="1"/>
                <c:pt idx="0">
                  <c:v>2016</c:v>
                </c:pt>
              </c:strCache>
            </c:strRef>
          </c:tx>
          <c:spPr>
            <a:solidFill>
              <a:srgbClr val="4F81BD"/>
            </a:solidFill>
          </c:spPr>
          <c:invertIfNegative val="0"/>
          <c:cat>
            <c:strRef>
              <c:f>'2.3'!$B$33:$B$36</c:f>
              <c:strCache>
                <c:ptCount val="4"/>
                <c:pt idx="0">
                  <c:v>Band A-C (68+)</c:v>
                </c:pt>
                <c:pt idx="1">
                  <c:v>Band D (55-68)</c:v>
                </c:pt>
                <c:pt idx="2">
                  <c:v>Band E (39-54)</c:v>
                </c:pt>
                <c:pt idx="3">
                  <c:v>Band F-G (1-38)</c:v>
                </c:pt>
              </c:strCache>
            </c:strRef>
          </c:cat>
          <c:val>
            <c:numRef>
              <c:f>'2.3'!$D$33:$D$36</c:f>
              <c:numCache>
                <c:formatCode>0%</c:formatCode>
                <c:ptCount val="4"/>
                <c:pt idx="0">
                  <c:v>0.49399999999999999</c:v>
                </c:pt>
                <c:pt idx="1">
                  <c:v>0.36399999999999999</c:v>
                </c:pt>
                <c:pt idx="2">
                  <c:v>0.112</c:v>
                </c:pt>
                <c:pt idx="3">
                  <c:v>0.03</c:v>
                </c:pt>
              </c:numCache>
            </c:numRef>
          </c:val>
        </c:ser>
        <c:dLbls>
          <c:showLegendKey val="0"/>
          <c:showVal val="0"/>
          <c:showCatName val="0"/>
          <c:showSerName val="0"/>
          <c:showPercent val="0"/>
          <c:showBubbleSize val="0"/>
        </c:dLbls>
        <c:gapWidth val="50"/>
        <c:axId val="391046960"/>
        <c:axId val="391047352"/>
      </c:barChart>
      <c:catAx>
        <c:axId val="391046960"/>
        <c:scaling>
          <c:orientation val="minMax"/>
        </c:scaling>
        <c:delete val="0"/>
        <c:axPos val="b"/>
        <c:title>
          <c:tx>
            <c:rich>
              <a:bodyPr/>
              <a:lstStyle/>
              <a:p>
                <a:pPr>
                  <a:defRPr/>
                </a:pPr>
                <a:r>
                  <a:rPr lang="en-GB" b="0"/>
                  <a:t>SAP rating band</a:t>
                </a:r>
              </a:p>
            </c:rich>
          </c:tx>
          <c:layout/>
          <c:overlay val="0"/>
        </c:title>
        <c:numFmt formatCode="General" sourceLinked="0"/>
        <c:majorTickMark val="none"/>
        <c:minorTickMark val="none"/>
        <c:tickLblPos val="nextTo"/>
        <c:crossAx val="391047352"/>
        <c:crosses val="autoZero"/>
        <c:auto val="1"/>
        <c:lblAlgn val="ctr"/>
        <c:lblOffset val="100"/>
        <c:noMultiLvlLbl val="0"/>
      </c:catAx>
      <c:valAx>
        <c:axId val="391047352"/>
        <c:scaling>
          <c:orientation val="minMax"/>
          <c:max val="0.5"/>
        </c:scaling>
        <c:delete val="0"/>
        <c:axPos val="l"/>
        <c:majorGridlines/>
        <c:numFmt formatCode="0%" sourceLinked="0"/>
        <c:majorTickMark val="none"/>
        <c:minorTickMark val="none"/>
        <c:tickLblPos val="nextTo"/>
        <c:crossAx val="391046960"/>
        <c:crosses val="autoZero"/>
        <c:crossBetween val="between"/>
        <c:majorUnit val="0.1"/>
      </c:valAx>
      <c:spPr>
        <a:ln>
          <a:solidFill>
            <a:schemeClr val="bg1">
              <a:lumMod val="50000"/>
            </a:schemeClr>
          </a:solidFill>
        </a:ln>
      </c:spPr>
    </c:plotArea>
    <c:plotVisOnly val="1"/>
    <c:dispBlanksAs val="gap"/>
    <c:showDLblsOverMax val="0"/>
  </c:chart>
  <c:spPr>
    <a:ln>
      <a:noFill/>
    </a:ln>
  </c:spPr>
  <c:printSettings>
    <c:headerFooter/>
    <c:pageMargins b="0.75000000000001377" l="0.70000000000000062" r="0.70000000000000062" t="0.75000000000001377"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www.daera-ni.gov.uk/"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33</xdr:row>
      <xdr:rowOff>0</xdr:rowOff>
    </xdr:to>
    <xdr:sp macro="" textlink="">
      <xdr:nvSpPr>
        <xdr:cNvPr id="2" name="AutoShape 127"/>
        <xdr:cNvSpPr>
          <a:spLocks noChangeAspect="1" noChangeArrowheads="1"/>
        </xdr:cNvSpPr>
      </xdr:nvSpPr>
      <xdr:spPr bwMode="auto">
        <a:xfrm>
          <a:off x="0" y="190500"/>
          <a:ext cx="0" cy="6467475"/>
        </a:xfrm>
        <a:prstGeom prst="rect">
          <a:avLst/>
        </a:prstGeom>
        <a:noFill/>
        <a:ln w="9525">
          <a:noFill/>
          <a:miter lim="800000"/>
          <a:headEnd/>
          <a:tailEnd/>
        </a:ln>
      </xdr:spPr>
    </xdr:sp>
    <xdr:clientData/>
  </xdr:twoCellAnchor>
  <xdr:twoCellAnchor>
    <xdr:from>
      <xdr:col>0</xdr:col>
      <xdr:colOff>0</xdr:colOff>
      <xdr:row>1</xdr:row>
      <xdr:rowOff>57150</xdr:rowOff>
    </xdr:from>
    <xdr:to>
      <xdr:col>0</xdr:col>
      <xdr:colOff>0</xdr:colOff>
      <xdr:row>3</xdr:row>
      <xdr:rowOff>28575</xdr:rowOff>
    </xdr:to>
    <xdr:sp macro="" textlink="">
      <xdr:nvSpPr>
        <xdr:cNvPr id="3" name="Rectangle 134"/>
        <xdr:cNvSpPr>
          <a:spLocks noChangeArrowheads="1"/>
        </xdr:cNvSpPr>
      </xdr:nvSpPr>
      <xdr:spPr bwMode="auto">
        <a:xfrm>
          <a:off x="0" y="247650"/>
          <a:ext cx="0" cy="5048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0</xdr:col>
      <xdr:colOff>0</xdr:colOff>
      <xdr:row>5</xdr:row>
      <xdr:rowOff>0</xdr:rowOff>
    </xdr:from>
    <xdr:to>
      <xdr:col>0</xdr:col>
      <xdr:colOff>0</xdr:colOff>
      <xdr:row>6</xdr:row>
      <xdr:rowOff>38100</xdr:rowOff>
    </xdr:to>
    <xdr:sp macro="" textlink="">
      <xdr:nvSpPr>
        <xdr:cNvPr id="4" name="Rectangle 139"/>
        <xdr:cNvSpPr>
          <a:spLocks noChangeArrowheads="1"/>
        </xdr:cNvSpPr>
      </xdr:nvSpPr>
      <xdr:spPr bwMode="auto">
        <a:xfrm>
          <a:off x="0" y="1247775"/>
          <a:ext cx="0" cy="190500"/>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0</xdr:col>
      <xdr:colOff>0</xdr:colOff>
      <xdr:row>5</xdr:row>
      <xdr:rowOff>0</xdr:rowOff>
    </xdr:from>
    <xdr:to>
      <xdr:col>0</xdr:col>
      <xdr:colOff>0</xdr:colOff>
      <xdr:row>6</xdr:row>
      <xdr:rowOff>38100</xdr:rowOff>
    </xdr:to>
    <xdr:sp macro="" textlink="">
      <xdr:nvSpPr>
        <xdr:cNvPr id="5" name="Rectangle 140"/>
        <xdr:cNvSpPr>
          <a:spLocks noChangeArrowheads="1"/>
        </xdr:cNvSpPr>
      </xdr:nvSpPr>
      <xdr:spPr bwMode="auto">
        <a:xfrm>
          <a:off x="0" y="1247775"/>
          <a:ext cx="0" cy="190500"/>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16</xdr:col>
      <xdr:colOff>47683</xdr:colOff>
      <xdr:row>1</xdr:row>
      <xdr:rowOff>68042</xdr:rowOff>
    </xdr:from>
    <xdr:to>
      <xdr:col>20</xdr:col>
      <xdr:colOff>745133</xdr:colOff>
      <xdr:row>4</xdr:row>
      <xdr:rowOff>166477</xdr:rowOff>
    </xdr:to>
    <xdr:pic>
      <xdr:nvPicPr>
        <xdr:cNvPr id="6" name="Picture 6" descr="A4 DAERA Logo process.pn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0540" y="258542"/>
          <a:ext cx="3908736" cy="98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321162</xdr:colOff>
      <xdr:row>35</xdr:row>
      <xdr:rowOff>54406</xdr:rowOff>
    </xdr:from>
    <xdr:to>
      <xdr:col>20</xdr:col>
      <xdr:colOff>872723</xdr:colOff>
      <xdr:row>40</xdr:row>
      <xdr:rowOff>108859</xdr:rowOff>
    </xdr:to>
    <xdr:pic>
      <xdr:nvPicPr>
        <xdr:cNvPr id="7" name="Picture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989162" y="7266192"/>
          <a:ext cx="2347704" cy="1074988"/>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0.80953</cdr:x>
      <cdr:y>0.33945</cdr:y>
    </cdr:from>
    <cdr:to>
      <cdr:x>0.80989</cdr:x>
      <cdr:y>0.65665</cdr:y>
    </cdr:to>
    <cdr:cxnSp macro="">
      <cdr:nvCxnSpPr>
        <cdr:cNvPr id="2" name="Straight Arrow Connector 1"/>
        <cdr:cNvCxnSpPr/>
      </cdr:nvCxnSpPr>
      <cdr:spPr>
        <a:xfrm xmlns:a="http://schemas.openxmlformats.org/drawingml/2006/main" flipH="1">
          <a:off x="4662920" y="1222036"/>
          <a:ext cx="2049" cy="1141896"/>
        </a:xfrm>
        <a:prstGeom xmlns:a="http://schemas.openxmlformats.org/drawingml/2006/main" prst="straightConnector1">
          <a:avLst/>
        </a:prstGeom>
        <a:ln xmlns:a="http://schemas.openxmlformats.org/drawingml/2006/main">
          <a:solidFill>
            <a:srgbClr val="868686"/>
          </a:solidFill>
          <a:prstDash val="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761999</xdr:colOff>
      <xdr:row>5</xdr:row>
      <xdr:rowOff>0</xdr:rowOff>
    </xdr:from>
    <xdr:to>
      <xdr:col>8</xdr:col>
      <xdr:colOff>425999</xdr:colOff>
      <xdr:row>23</xdr:row>
      <xdr:rowOff>171000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12</xdr:col>
      <xdr:colOff>318000</xdr:colOff>
      <xdr:row>14</xdr:row>
      <xdr:rowOff>127500</xdr:rowOff>
    </xdr:to>
    <xdr:grpSp>
      <xdr:nvGrpSpPr>
        <xdr:cNvPr id="115" name="Group 114"/>
        <xdr:cNvGrpSpPr/>
      </xdr:nvGrpSpPr>
      <xdr:grpSpPr>
        <a:xfrm>
          <a:off x="8382000" y="1785938"/>
          <a:ext cx="1080000" cy="1080000"/>
          <a:chOff x="7086603" y="1876425"/>
          <a:chExt cx="900000" cy="900000"/>
        </a:xfrm>
      </xdr:grpSpPr>
      <xdr:sp macro="" textlink="">
        <xdr:nvSpPr>
          <xdr:cNvPr id="116" name="Flowchart: Alternate Process 1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Down Arrow 116"/>
          <xdr:cNvSpPr/>
        </xdr:nvSpPr>
        <xdr:spPr>
          <a:xfrm rot="10800000">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8" name="TextBox 1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3pps</a:t>
            </a:r>
          </a:p>
          <a:p>
            <a:pPr algn="ctr"/>
            <a:endParaRPr lang="en-GB" sz="1100" b="1"/>
          </a:p>
        </xdr:txBody>
      </xdr:sp>
    </xdr:grpSp>
    <xdr:clientData/>
  </xdr:twoCellAnchor>
  <xdr:twoCellAnchor>
    <xdr:from>
      <xdr:col>13</xdr:col>
      <xdr:colOff>0</xdr:colOff>
      <xdr:row>9</xdr:row>
      <xdr:rowOff>0</xdr:rowOff>
    </xdr:from>
    <xdr:to>
      <xdr:col>14</xdr:col>
      <xdr:colOff>318000</xdr:colOff>
      <xdr:row>14</xdr:row>
      <xdr:rowOff>127500</xdr:rowOff>
    </xdr:to>
    <xdr:grpSp>
      <xdr:nvGrpSpPr>
        <xdr:cNvPr id="124" name="Group 123"/>
        <xdr:cNvGrpSpPr/>
      </xdr:nvGrpSpPr>
      <xdr:grpSpPr>
        <a:xfrm>
          <a:off x="9906000" y="1785938"/>
          <a:ext cx="1080000" cy="1080000"/>
          <a:chOff x="7086603" y="1876425"/>
          <a:chExt cx="900000" cy="900000"/>
        </a:xfrm>
      </xdr:grpSpPr>
      <xdr:sp macro="" textlink="">
        <xdr:nvSpPr>
          <xdr:cNvPr id="125" name="Flowchart: Alternate Process 12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Down Arrow 125"/>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7" name="TextBox 12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16pps</a:t>
            </a:r>
          </a:p>
        </xdr:txBody>
      </xdr:sp>
    </xdr:grpSp>
    <xdr:clientData/>
  </xdr:twoCellAnchor>
  <xdr:twoCellAnchor>
    <xdr:from>
      <xdr:col>15</xdr:col>
      <xdr:colOff>0</xdr:colOff>
      <xdr:row>9</xdr:row>
      <xdr:rowOff>0</xdr:rowOff>
    </xdr:from>
    <xdr:to>
      <xdr:col>16</xdr:col>
      <xdr:colOff>318000</xdr:colOff>
      <xdr:row>14</xdr:row>
      <xdr:rowOff>127500</xdr:rowOff>
    </xdr:to>
    <xdr:grpSp>
      <xdr:nvGrpSpPr>
        <xdr:cNvPr id="129" name="Group 128"/>
        <xdr:cNvGrpSpPr/>
      </xdr:nvGrpSpPr>
      <xdr:grpSpPr>
        <a:xfrm>
          <a:off x="11430000" y="1785938"/>
          <a:ext cx="1080000" cy="1080000"/>
          <a:chOff x="7086603" y="1876425"/>
          <a:chExt cx="900000" cy="900000"/>
        </a:xfrm>
      </xdr:grpSpPr>
      <xdr:sp macro="" textlink="">
        <xdr:nvSpPr>
          <xdr:cNvPr id="130" name="Flowchart: Alternate Process 12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1" name="Down Arrow 130"/>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2" name="TextBox 13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16pps</a:t>
            </a:r>
          </a:p>
          <a:p>
            <a:pPr algn="ctr"/>
            <a:endParaRPr lang="en-GB" sz="1100" b="1">
              <a:solidFill>
                <a:schemeClr val="bg1"/>
              </a:solidFill>
            </a:endParaRPr>
          </a:p>
        </xdr:txBody>
      </xdr:sp>
    </xdr:grpSp>
    <xdr:clientData/>
  </xdr:twoCellAnchor>
  <xdr:twoCellAnchor>
    <xdr:from>
      <xdr:col>15</xdr:col>
      <xdr:colOff>0</xdr:colOff>
      <xdr:row>19</xdr:row>
      <xdr:rowOff>0</xdr:rowOff>
    </xdr:from>
    <xdr:to>
      <xdr:col>16</xdr:col>
      <xdr:colOff>318000</xdr:colOff>
      <xdr:row>24</xdr:row>
      <xdr:rowOff>127500</xdr:rowOff>
    </xdr:to>
    <xdr:grpSp>
      <xdr:nvGrpSpPr>
        <xdr:cNvPr id="27" name="Group 26"/>
        <xdr:cNvGrpSpPr/>
      </xdr:nvGrpSpPr>
      <xdr:grpSpPr>
        <a:xfrm>
          <a:off x="11430000" y="3690938"/>
          <a:ext cx="1080000" cy="1080000"/>
          <a:chOff x="7086603" y="1876425"/>
          <a:chExt cx="900000" cy="900000"/>
        </a:xfrm>
      </xdr:grpSpPr>
      <xdr:sp macro="" textlink="">
        <xdr:nvSpPr>
          <xdr:cNvPr id="28" name="Flowchart: Alternate Process 2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Down Arrow 28"/>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TextBox 2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6pps</a:t>
            </a:r>
          </a:p>
          <a:p>
            <a:pPr algn="ctr"/>
            <a:endParaRPr lang="en-GB" sz="1100" b="1">
              <a:solidFill>
                <a:schemeClr val="bg1"/>
              </a:solidFill>
            </a:endParaRPr>
          </a:p>
        </xdr:txBody>
      </xdr:sp>
    </xdr:grpSp>
    <xdr:clientData/>
  </xdr:twoCellAnchor>
  <xdr:twoCellAnchor>
    <xdr:from>
      <xdr:col>11</xdr:col>
      <xdr:colOff>0</xdr:colOff>
      <xdr:row>19</xdr:row>
      <xdr:rowOff>0</xdr:rowOff>
    </xdr:from>
    <xdr:to>
      <xdr:col>12</xdr:col>
      <xdr:colOff>318000</xdr:colOff>
      <xdr:row>24</xdr:row>
      <xdr:rowOff>127500</xdr:rowOff>
    </xdr:to>
    <xdr:grpSp>
      <xdr:nvGrpSpPr>
        <xdr:cNvPr id="31" name="Group 30"/>
        <xdr:cNvGrpSpPr/>
      </xdr:nvGrpSpPr>
      <xdr:grpSpPr>
        <a:xfrm>
          <a:off x="8382000" y="3690938"/>
          <a:ext cx="1080000" cy="1080000"/>
          <a:chOff x="7620000" y="3697941"/>
          <a:chExt cx="1080000" cy="1080000"/>
        </a:xfrm>
      </xdr:grpSpPr>
      <xdr:sp macro="" textlink="">
        <xdr:nvSpPr>
          <xdr:cNvPr id="32" name="Flowchart: Alternate Process 31"/>
          <xdr:cNvSpPr>
            <a:spLocks/>
          </xdr:cNvSpPr>
        </xdr:nvSpPr>
        <xdr:spPr>
          <a:xfrm>
            <a:off x="7620000" y="3697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Left-Right Arrow 32"/>
          <xdr:cNvSpPr/>
        </xdr:nvSpPr>
        <xdr:spPr>
          <a:xfrm>
            <a:off x="7710000" y="3877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TextBox 33"/>
          <xdr:cNvSpPr txBox="1"/>
        </xdr:nvSpPr>
        <xdr:spPr>
          <a:xfrm>
            <a:off x="7860003" y="4021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0pps</a:t>
            </a:r>
          </a:p>
          <a:p>
            <a:pPr algn="ctr"/>
            <a:endParaRPr lang="en-GB" sz="1100" b="1"/>
          </a:p>
        </xdr:txBody>
      </xdr:sp>
    </xdr:grpSp>
    <xdr:clientData/>
  </xdr:twoCellAnchor>
  <xdr:twoCellAnchor>
    <xdr:from>
      <xdr:col>13</xdr:col>
      <xdr:colOff>0</xdr:colOff>
      <xdr:row>19</xdr:row>
      <xdr:rowOff>0</xdr:rowOff>
    </xdr:from>
    <xdr:to>
      <xdr:col>14</xdr:col>
      <xdr:colOff>318000</xdr:colOff>
      <xdr:row>24</xdr:row>
      <xdr:rowOff>127500</xdr:rowOff>
    </xdr:to>
    <xdr:grpSp>
      <xdr:nvGrpSpPr>
        <xdr:cNvPr id="35" name="Group 34"/>
        <xdr:cNvGrpSpPr/>
      </xdr:nvGrpSpPr>
      <xdr:grpSpPr>
        <a:xfrm>
          <a:off x="9906000" y="3690938"/>
          <a:ext cx="1080000" cy="1080000"/>
          <a:chOff x="7086603" y="1876425"/>
          <a:chExt cx="900000" cy="900000"/>
        </a:xfrm>
      </xdr:grpSpPr>
      <xdr:sp macro="" textlink="">
        <xdr:nvSpPr>
          <xdr:cNvPr id="36" name="Flowchart: Alternate Process 3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Down Arrow 36"/>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TextBox 3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7pps</a:t>
            </a:r>
          </a:p>
          <a:p>
            <a:pPr algn="ctr"/>
            <a:endParaRPr lang="en-GB" sz="1100" b="1"/>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0.06408</cdr:x>
      <cdr:y>0.58586</cdr:y>
    </cdr:from>
    <cdr:to>
      <cdr:x>0.63955</cdr:x>
      <cdr:y>0.65679</cdr:y>
    </cdr:to>
    <cdr:sp macro="" textlink="">
      <cdr:nvSpPr>
        <cdr:cNvPr id="2" name="TextBox 1"/>
        <cdr:cNvSpPr txBox="1"/>
      </cdr:nvSpPr>
      <cdr:spPr>
        <a:xfrm xmlns:a="http://schemas.openxmlformats.org/drawingml/2006/main">
          <a:off x="369077" y="2109106"/>
          <a:ext cx="3314707" cy="2553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b="1">
              <a:solidFill>
                <a:schemeClr val="tx2">
                  <a:lumMod val="75000"/>
                </a:schemeClr>
              </a:solidFill>
            </a:rPr>
            <a:t>Central heating solid fuel / electric</a:t>
          </a:r>
          <a:r>
            <a:rPr lang="en-GB" sz="1000" b="1" baseline="0">
              <a:solidFill>
                <a:schemeClr val="tx2">
                  <a:lumMod val="75000"/>
                </a:schemeClr>
              </a:solidFill>
            </a:rPr>
            <a:t> / dual fuel / other</a:t>
          </a:r>
          <a:endParaRPr lang="en-GB" sz="1000" b="1">
            <a:solidFill>
              <a:schemeClr val="tx2">
                <a:lumMod val="75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11</xdr:col>
      <xdr:colOff>3</xdr:colOff>
      <xdr:row>40</xdr:row>
      <xdr:rowOff>0</xdr:rowOff>
    </xdr:from>
    <xdr:to>
      <xdr:col>12</xdr:col>
      <xdr:colOff>318003</xdr:colOff>
      <xdr:row>45</xdr:row>
      <xdr:rowOff>60265</xdr:rowOff>
    </xdr:to>
    <xdr:grpSp>
      <xdr:nvGrpSpPr>
        <xdr:cNvPr id="36" name="Group 35"/>
        <xdr:cNvGrpSpPr/>
      </xdr:nvGrpSpPr>
      <xdr:grpSpPr>
        <a:xfrm>
          <a:off x="8516474" y="7810500"/>
          <a:ext cx="1080000" cy="1046383"/>
          <a:chOff x="7086603" y="1876425"/>
          <a:chExt cx="900000" cy="900000"/>
        </a:xfrm>
      </xdr:grpSpPr>
      <xdr:sp macro="" textlink="">
        <xdr:nvSpPr>
          <xdr:cNvPr id="37" name="Flowchart: Alternate Process 3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Down Arrow 37"/>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TextBox 3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22%</a:t>
            </a:r>
          </a:p>
          <a:p>
            <a:pPr algn="ctr"/>
            <a:endParaRPr lang="en-GB" sz="1100" b="1"/>
          </a:p>
        </xdr:txBody>
      </xdr:sp>
    </xdr:grpSp>
    <xdr:clientData/>
  </xdr:twoCellAnchor>
  <xdr:twoCellAnchor>
    <xdr:from>
      <xdr:col>13</xdr:col>
      <xdr:colOff>0</xdr:colOff>
      <xdr:row>39</xdr:row>
      <xdr:rowOff>190499</xdr:rowOff>
    </xdr:from>
    <xdr:to>
      <xdr:col>14</xdr:col>
      <xdr:colOff>318000</xdr:colOff>
      <xdr:row>45</xdr:row>
      <xdr:rowOff>60264</xdr:rowOff>
    </xdr:to>
    <xdr:grpSp>
      <xdr:nvGrpSpPr>
        <xdr:cNvPr id="40" name="Group 39"/>
        <xdr:cNvGrpSpPr/>
      </xdr:nvGrpSpPr>
      <xdr:grpSpPr>
        <a:xfrm>
          <a:off x="10040471" y="7776881"/>
          <a:ext cx="1080000" cy="1080001"/>
          <a:chOff x="8267700" y="1876425"/>
          <a:chExt cx="900000" cy="900000"/>
        </a:xfrm>
      </xdr:grpSpPr>
      <xdr:sp macro="" textlink="">
        <xdr:nvSpPr>
          <xdr:cNvPr id="41" name="Flowchart: Alternate Process 40"/>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TextBox 42"/>
          <xdr:cNvSpPr txBox="1"/>
        </xdr:nvSpPr>
        <xdr:spPr>
          <a:xfrm>
            <a:off x="8435953" y="2130401"/>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454%</a:t>
            </a:r>
          </a:p>
          <a:p>
            <a:pPr algn="ctr"/>
            <a:endParaRPr lang="en-GB" sz="1100" b="1"/>
          </a:p>
        </xdr:txBody>
      </xdr:sp>
    </xdr:grpSp>
    <xdr:clientData/>
  </xdr:twoCellAnchor>
  <xdr:twoCellAnchor>
    <xdr:from>
      <xdr:col>1</xdr:col>
      <xdr:colOff>0</xdr:colOff>
      <xdr:row>5</xdr:row>
      <xdr:rowOff>0</xdr:rowOff>
    </xdr:from>
    <xdr:to>
      <xdr:col>8</xdr:col>
      <xdr:colOff>426000</xdr:colOff>
      <xdr:row>23</xdr:row>
      <xdr:rowOff>171000</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xdr:row>
      <xdr:rowOff>0</xdr:rowOff>
    </xdr:from>
    <xdr:to>
      <xdr:col>16</xdr:col>
      <xdr:colOff>426000</xdr:colOff>
      <xdr:row>23</xdr:row>
      <xdr:rowOff>171000</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36</xdr:row>
      <xdr:rowOff>0</xdr:rowOff>
    </xdr:from>
    <xdr:to>
      <xdr:col>8</xdr:col>
      <xdr:colOff>426000</xdr:colOff>
      <xdr:row>48</xdr:row>
      <xdr:rowOff>166765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108138</xdr:colOff>
      <xdr:row>40</xdr:row>
      <xdr:rowOff>144555</xdr:rowOff>
    </xdr:from>
    <xdr:to>
      <xdr:col>14</xdr:col>
      <xdr:colOff>246138</xdr:colOff>
      <xdr:row>44</xdr:row>
      <xdr:rowOff>73980</xdr:rowOff>
    </xdr:to>
    <xdr:sp macro="" textlink="">
      <xdr:nvSpPr>
        <xdr:cNvPr id="13" name="Left-Right Arrow 12"/>
        <xdr:cNvSpPr/>
      </xdr:nvSpPr>
      <xdr:spPr>
        <a:xfrm>
          <a:off x="10148609" y="7955055"/>
          <a:ext cx="900000" cy="725043"/>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260536</xdr:colOff>
      <xdr:row>41</xdr:row>
      <xdr:rowOff>34737</xdr:rowOff>
    </xdr:from>
    <xdr:to>
      <xdr:col>14</xdr:col>
      <xdr:colOff>98530</xdr:colOff>
      <xdr:row>43</xdr:row>
      <xdr:rowOff>81703</xdr:rowOff>
    </xdr:to>
    <xdr:sp macro="" textlink="">
      <xdr:nvSpPr>
        <xdr:cNvPr id="14" name="TextBox 13"/>
        <xdr:cNvSpPr txBox="1"/>
      </xdr:nvSpPr>
      <xdr:spPr>
        <a:xfrm>
          <a:off x="10301007" y="8069355"/>
          <a:ext cx="599994" cy="427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a:p>
          <a:pPr algn="ctr"/>
          <a:endParaRPr lang="en-GB" sz="1100" b="1">
            <a:solidFill>
              <a:schemeClr val="bg1"/>
            </a:solidFill>
          </a:endParaRPr>
        </a:p>
      </xdr:txBody>
    </xdr:sp>
    <xdr:clientData/>
  </xdr:twoCellAnchor>
  <xdr:twoCellAnchor>
    <xdr:from>
      <xdr:col>11</xdr:col>
      <xdr:colOff>3</xdr:colOff>
      <xdr:row>40</xdr:row>
      <xdr:rowOff>0</xdr:rowOff>
    </xdr:from>
    <xdr:to>
      <xdr:col>12</xdr:col>
      <xdr:colOff>318003</xdr:colOff>
      <xdr:row>45</xdr:row>
      <xdr:rowOff>96923</xdr:rowOff>
    </xdr:to>
    <xdr:grpSp>
      <xdr:nvGrpSpPr>
        <xdr:cNvPr id="15" name="Group 14"/>
        <xdr:cNvGrpSpPr/>
      </xdr:nvGrpSpPr>
      <xdr:grpSpPr>
        <a:xfrm>
          <a:off x="8516474" y="7810500"/>
          <a:ext cx="1080000" cy="1083041"/>
          <a:chOff x="8267700" y="1876425"/>
          <a:chExt cx="900000" cy="900000"/>
        </a:xfrm>
      </xdr:grpSpPr>
      <xdr:sp macro="" textlink="">
        <xdr:nvSpPr>
          <xdr:cNvPr id="16" name="Flowchart: Alternate Process 15"/>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Down Arrow 16"/>
          <xdr:cNvSpPr/>
        </xdr:nvSpPr>
        <xdr:spPr>
          <a:xfrm rot="10800000">
            <a:off x="8342700"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xdr:nvSpPr>
        <xdr:spPr>
          <a:xfrm>
            <a:off x="8467703"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1471%</a:t>
            </a:r>
          </a:p>
          <a:p>
            <a:pPr algn="ctr"/>
            <a:endParaRPr lang="en-GB" sz="1100" b="1"/>
          </a:p>
        </xdr:txBody>
      </xdr:sp>
    </xdr:grpSp>
    <xdr:clientData/>
  </xdr:twoCellAnchor>
  <xdr:twoCellAnchor>
    <xdr:from>
      <xdr:col>17</xdr:col>
      <xdr:colOff>78416</xdr:colOff>
      <xdr:row>5</xdr:row>
      <xdr:rowOff>0</xdr:rowOff>
    </xdr:from>
    <xdr:to>
      <xdr:col>22</xdr:col>
      <xdr:colOff>336175</xdr:colOff>
      <xdr:row>20</xdr:row>
      <xdr:rowOff>28397</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661146</xdr:colOff>
      <xdr:row>19</xdr:row>
      <xdr:rowOff>168520</xdr:rowOff>
    </xdr:from>
    <xdr:to>
      <xdr:col>16</xdr:col>
      <xdr:colOff>285749</xdr:colOff>
      <xdr:row>22</xdr:row>
      <xdr:rowOff>6570</xdr:rowOff>
    </xdr:to>
    <xdr:sp macro="" textlink="">
      <xdr:nvSpPr>
        <xdr:cNvPr id="31" name="Rectangle 30"/>
        <xdr:cNvSpPr/>
      </xdr:nvSpPr>
      <xdr:spPr>
        <a:xfrm>
          <a:off x="9177617" y="3866461"/>
          <a:ext cx="3434603" cy="409550"/>
        </a:xfrm>
        <a:prstGeom prst="rect">
          <a:avLst/>
        </a:prstGeom>
        <a:solidFill>
          <a:schemeClr val="bg1">
            <a:alpha val="30000"/>
          </a:schemeClr>
        </a:solidFill>
        <a:ln w="19050">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17</xdr:col>
      <xdr:colOff>81644</xdr:colOff>
      <xdr:row>4</xdr:row>
      <xdr:rowOff>179294</xdr:rowOff>
    </xdr:from>
    <xdr:to>
      <xdr:col>22</xdr:col>
      <xdr:colOff>280148</xdr:colOff>
      <xdr:row>20</xdr:row>
      <xdr:rowOff>25743</xdr:rowOff>
    </xdr:to>
    <xdr:sp macro="" textlink="">
      <xdr:nvSpPr>
        <xdr:cNvPr id="32" name="Rectangle 31"/>
        <xdr:cNvSpPr/>
      </xdr:nvSpPr>
      <xdr:spPr>
        <a:xfrm>
          <a:off x="13069262" y="1019735"/>
          <a:ext cx="4008504" cy="2894449"/>
        </a:xfrm>
        <a:prstGeom prst="rect">
          <a:avLst/>
        </a:prstGeom>
        <a:noFill/>
        <a:ln w="19050">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285749</xdr:colOff>
      <xdr:row>20</xdr:row>
      <xdr:rowOff>182795</xdr:rowOff>
    </xdr:from>
    <xdr:to>
      <xdr:col>19</xdr:col>
      <xdr:colOff>586740</xdr:colOff>
      <xdr:row>20</xdr:row>
      <xdr:rowOff>182880</xdr:rowOff>
    </xdr:to>
    <xdr:cxnSp macro="">
      <xdr:nvCxnSpPr>
        <xdr:cNvPr id="34" name="Straight Connector 33"/>
        <xdr:cNvCxnSpPr>
          <a:stCxn id="31" idx="3"/>
        </xdr:cNvCxnSpPr>
      </xdr:nvCxnSpPr>
      <xdr:spPr>
        <a:xfrm>
          <a:off x="12612220" y="4071236"/>
          <a:ext cx="2586991" cy="85"/>
        </a:xfrm>
        <a:prstGeom prst="lin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588295</xdr:colOff>
      <xdr:row>20</xdr:row>
      <xdr:rowOff>28397</xdr:rowOff>
    </xdr:from>
    <xdr:to>
      <xdr:col>19</xdr:col>
      <xdr:colOff>590550</xdr:colOff>
      <xdr:row>21</xdr:row>
      <xdr:rowOff>0</xdr:rowOff>
    </xdr:to>
    <xdr:cxnSp macro="">
      <xdr:nvCxnSpPr>
        <xdr:cNvPr id="46" name="Straight Connector 45"/>
        <xdr:cNvCxnSpPr>
          <a:stCxn id="26" idx="2"/>
        </xdr:cNvCxnSpPr>
      </xdr:nvCxnSpPr>
      <xdr:spPr>
        <a:xfrm>
          <a:off x="15096602" y="3916329"/>
          <a:ext cx="2255" cy="162103"/>
        </a:xfrm>
        <a:prstGeom prst="lin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548134</xdr:colOff>
      <xdr:row>20</xdr:row>
      <xdr:rowOff>55696</xdr:rowOff>
    </xdr:from>
    <xdr:to>
      <xdr:col>19</xdr:col>
      <xdr:colOff>626522</xdr:colOff>
      <xdr:row>20</xdr:row>
      <xdr:rowOff>146118</xdr:rowOff>
    </xdr:to>
    <xdr:sp macro="" textlink="">
      <xdr:nvSpPr>
        <xdr:cNvPr id="58" name="Isosceles Triangle 57"/>
        <xdr:cNvSpPr/>
      </xdr:nvSpPr>
      <xdr:spPr>
        <a:xfrm>
          <a:off x="15055193" y="3943188"/>
          <a:ext cx="78388" cy="90422"/>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29308</xdr:colOff>
      <xdr:row>6</xdr:row>
      <xdr:rowOff>183173</xdr:rowOff>
    </xdr:from>
    <xdr:to>
      <xdr:col>10</xdr:col>
      <xdr:colOff>347308</xdr:colOff>
      <xdr:row>12</xdr:row>
      <xdr:rowOff>120173</xdr:rowOff>
    </xdr:to>
    <xdr:grpSp>
      <xdr:nvGrpSpPr>
        <xdr:cNvPr id="11" name="Group 10"/>
        <xdr:cNvGrpSpPr/>
      </xdr:nvGrpSpPr>
      <xdr:grpSpPr>
        <a:xfrm>
          <a:off x="6887308" y="1404614"/>
          <a:ext cx="1080000" cy="1080000"/>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17%</a:t>
            </a:r>
          </a:p>
          <a:p>
            <a:pPr algn="ctr"/>
            <a:endParaRPr lang="en-GB" sz="1100" b="1">
              <a:solidFill>
                <a:schemeClr val="bg1"/>
              </a:solidFill>
            </a:endParaRPr>
          </a:p>
        </xdr:txBody>
      </xdr:sp>
    </xdr:grpSp>
    <xdr:clientData/>
  </xdr:twoCellAnchor>
  <xdr:twoCellAnchor>
    <xdr:from>
      <xdr:col>9</xdr:col>
      <xdr:colOff>0</xdr:colOff>
      <xdr:row>16</xdr:row>
      <xdr:rowOff>183173</xdr:rowOff>
    </xdr:from>
    <xdr:to>
      <xdr:col>10</xdr:col>
      <xdr:colOff>318000</xdr:colOff>
      <xdr:row>22</xdr:row>
      <xdr:rowOff>120173</xdr:rowOff>
    </xdr:to>
    <xdr:grpSp>
      <xdr:nvGrpSpPr>
        <xdr:cNvPr id="15" name="Group 14"/>
        <xdr:cNvGrpSpPr/>
      </xdr:nvGrpSpPr>
      <xdr:grpSpPr>
        <a:xfrm>
          <a:off x="6858000" y="3309614"/>
          <a:ext cx="1080000" cy="1080000"/>
          <a:chOff x="7086603" y="1876425"/>
          <a:chExt cx="900000" cy="900000"/>
        </a:xfrm>
      </xdr:grpSpPr>
      <xdr:sp macro="" textlink="">
        <xdr:nvSpPr>
          <xdr:cNvPr id="16" name="Flowchart: Alternate Process 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Down Arrow 16"/>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a:t>
            </a:r>
          </a:p>
          <a:p>
            <a:pPr algn="ctr"/>
            <a:endParaRPr lang="en-GB" sz="1100" b="1"/>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0</xdr:rowOff>
    </xdr:from>
    <xdr:to>
      <xdr:col>10</xdr:col>
      <xdr:colOff>593912</xdr:colOff>
      <xdr:row>23</xdr:row>
      <xdr:rowOff>25324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xdr:row>
      <xdr:rowOff>11205</xdr:rowOff>
    </xdr:from>
    <xdr:to>
      <xdr:col>12</xdr:col>
      <xdr:colOff>318000</xdr:colOff>
      <xdr:row>13</xdr:row>
      <xdr:rowOff>26646</xdr:rowOff>
    </xdr:to>
    <xdr:grpSp>
      <xdr:nvGrpSpPr>
        <xdr:cNvPr id="11" name="Group 10"/>
        <xdr:cNvGrpSpPr/>
      </xdr:nvGrpSpPr>
      <xdr:grpSpPr>
        <a:xfrm>
          <a:off x="8382000" y="1651622"/>
          <a:ext cx="1080000" cy="967941"/>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10%</a:t>
            </a:r>
          </a:p>
          <a:p>
            <a:pPr algn="ctr"/>
            <a:endParaRPr lang="en-GB" sz="1100" b="1"/>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5</xdr:row>
      <xdr:rowOff>0</xdr:rowOff>
    </xdr:from>
    <xdr:to>
      <xdr:col>10</xdr:col>
      <xdr:colOff>342000</xdr:colOff>
      <xdr:row>23</xdr:row>
      <xdr:rowOff>171000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13</xdr:col>
      <xdr:colOff>318000</xdr:colOff>
      <xdr:row>22</xdr:row>
      <xdr:rowOff>127500</xdr:rowOff>
    </xdr:to>
    <xdr:grpSp>
      <xdr:nvGrpSpPr>
        <xdr:cNvPr id="24" name="Group 23"/>
        <xdr:cNvGrpSpPr/>
      </xdr:nvGrpSpPr>
      <xdr:grpSpPr>
        <a:xfrm>
          <a:off x="9144000" y="3417794"/>
          <a:ext cx="1080000" cy="1080000"/>
          <a:chOff x="7086603" y="1876425"/>
          <a:chExt cx="900000" cy="900000"/>
        </a:xfrm>
      </xdr:grpSpPr>
      <xdr:sp macro="" textlink="">
        <xdr:nvSpPr>
          <xdr:cNvPr id="25" name="Flowchart: Alternate Process 2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TextBox 2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2%</a:t>
            </a:r>
          </a:p>
          <a:p>
            <a:pPr algn="ctr"/>
            <a:endParaRPr lang="en-GB" sz="1100" b="1"/>
          </a:p>
        </xdr:txBody>
      </xdr:sp>
    </xdr:grpSp>
    <xdr:clientData/>
  </xdr:twoCellAnchor>
  <xdr:twoCellAnchor>
    <xdr:from>
      <xdr:col>12</xdr:col>
      <xdr:colOff>100853</xdr:colOff>
      <xdr:row>17</xdr:row>
      <xdr:rowOff>100853</xdr:rowOff>
    </xdr:from>
    <xdr:to>
      <xdr:col>13</xdr:col>
      <xdr:colOff>238853</xdr:colOff>
      <xdr:row>22</xdr:row>
      <xdr:rowOff>48353</xdr:rowOff>
    </xdr:to>
    <xdr:sp macro="" textlink="">
      <xdr:nvSpPr>
        <xdr:cNvPr id="11" name="Down Arrow 10"/>
        <xdr:cNvSpPr/>
      </xdr:nvSpPr>
      <xdr:spPr>
        <a:xfrm rot="10800000">
          <a:off x="9244853" y="3518647"/>
          <a:ext cx="900000" cy="90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257735</xdr:colOff>
      <xdr:row>18</xdr:row>
      <xdr:rowOff>145676</xdr:rowOff>
    </xdr:from>
    <xdr:to>
      <xdr:col>13</xdr:col>
      <xdr:colOff>95729</xdr:colOff>
      <xdr:row>21</xdr:row>
      <xdr:rowOff>6176</xdr:rowOff>
    </xdr:to>
    <xdr:sp macro="" textlink="">
      <xdr:nvSpPr>
        <xdr:cNvPr id="12" name="TextBox 11"/>
        <xdr:cNvSpPr txBox="1"/>
      </xdr:nvSpPr>
      <xdr:spPr>
        <a:xfrm>
          <a:off x="9401735" y="375397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a:p>
          <a:pPr algn="ctr"/>
          <a:endParaRPr lang="en-GB" sz="1100" b="1">
            <a:solidFill>
              <a:schemeClr val="bg1"/>
            </a:solidFill>
          </a:endParaRPr>
        </a:p>
      </xdr:txBody>
    </xdr:sp>
    <xdr:clientData/>
  </xdr:twoCellAnchor>
  <xdr:twoCellAnchor>
    <xdr:from>
      <xdr:col>11</xdr:col>
      <xdr:colOff>750794</xdr:colOff>
      <xdr:row>6</xdr:row>
      <xdr:rowOff>179294</xdr:rowOff>
    </xdr:from>
    <xdr:to>
      <xdr:col>13</xdr:col>
      <xdr:colOff>306794</xdr:colOff>
      <xdr:row>12</xdr:row>
      <xdr:rowOff>116294</xdr:rowOff>
    </xdr:to>
    <xdr:grpSp>
      <xdr:nvGrpSpPr>
        <xdr:cNvPr id="22" name="Group 21"/>
        <xdr:cNvGrpSpPr/>
      </xdr:nvGrpSpPr>
      <xdr:grpSpPr>
        <a:xfrm>
          <a:off x="9132794" y="1501588"/>
          <a:ext cx="1080000" cy="1080000"/>
          <a:chOff x="7086603" y="1876425"/>
          <a:chExt cx="900000" cy="900000"/>
        </a:xfrm>
      </xdr:grpSpPr>
      <xdr:sp macro="" textlink="">
        <xdr:nvSpPr>
          <xdr:cNvPr id="23" name="Flowchart: Alternate Process 2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Down Arrow 25"/>
          <xdr:cNvSpPr/>
        </xdr:nvSpPr>
        <xdr:spPr>
          <a:xfrm rot="10800000">
            <a:off x="7161603" y="1951425"/>
            <a:ext cx="750000" cy="75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TextBox 2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a:p>
            <a:pPr algn="ctr"/>
            <a:endParaRPr lang="en-GB" sz="1100" b="1"/>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694767</xdr:colOff>
      <xdr:row>6</xdr:row>
      <xdr:rowOff>136150</xdr:rowOff>
    </xdr:from>
    <xdr:to>
      <xdr:col>13</xdr:col>
      <xdr:colOff>227655</xdr:colOff>
      <xdr:row>12</xdr:row>
      <xdr:rowOff>73150</xdr:rowOff>
    </xdr:to>
    <xdr:grpSp>
      <xdr:nvGrpSpPr>
        <xdr:cNvPr id="16" name="Group 15"/>
        <xdr:cNvGrpSpPr/>
      </xdr:nvGrpSpPr>
      <xdr:grpSpPr>
        <a:xfrm rot="10800000">
          <a:off x="9200032" y="1357591"/>
          <a:ext cx="1079299" cy="1080000"/>
          <a:chOff x="7086603" y="1876425"/>
          <a:chExt cx="900000" cy="900000"/>
        </a:xfrm>
      </xdr:grpSpPr>
      <xdr:sp macro="" textlink="">
        <xdr:nvSpPr>
          <xdr:cNvPr id="17" name="Flowchart: Alternate Process 1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Down Arrow 17"/>
          <xdr:cNvSpPr/>
        </xdr:nvSpPr>
        <xdr:spPr>
          <a:xfrm rot="10800000">
            <a:off x="7161603" y="1951425"/>
            <a:ext cx="750000" cy="750000"/>
          </a:xfrm>
          <a:prstGeom prst="downArrow">
            <a:avLst/>
          </a:prstGeom>
          <a:solidFill>
            <a:srgbClr val="9BBB5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xdr:cNvSpPr txBox="1"/>
        </xdr:nvSpPr>
        <xdr:spPr>
          <a:xfrm rot="10800000">
            <a:off x="7286605"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a:p>
            <a:pPr algn="ctr"/>
            <a:endParaRPr lang="en-GB" sz="1100" b="1"/>
          </a:p>
        </xdr:txBody>
      </xdr:sp>
    </xdr:grpSp>
    <xdr:clientData/>
  </xdr:twoCellAnchor>
  <xdr:twoCellAnchor>
    <xdr:from>
      <xdr:col>0</xdr:col>
      <xdr:colOff>773905</xdr:colOff>
      <xdr:row>5</xdr:row>
      <xdr:rowOff>0</xdr:rowOff>
    </xdr:from>
    <xdr:to>
      <xdr:col>10</xdr:col>
      <xdr:colOff>234842</xdr:colOff>
      <xdr:row>23</xdr:row>
      <xdr:rowOff>171000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750793</xdr:colOff>
      <xdr:row>16</xdr:row>
      <xdr:rowOff>112059</xdr:rowOff>
    </xdr:from>
    <xdr:to>
      <xdr:col>13</xdr:col>
      <xdr:colOff>283681</xdr:colOff>
      <xdr:row>22</xdr:row>
      <xdr:rowOff>49059</xdr:rowOff>
    </xdr:to>
    <xdr:grpSp>
      <xdr:nvGrpSpPr>
        <xdr:cNvPr id="10" name="Group 9"/>
        <xdr:cNvGrpSpPr/>
      </xdr:nvGrpSpPr>
      <xdr:grpSpPr>
        <a:xfrm rot="10800000">
          <a:off x="9256058" y="3238500"/>
          <a:ext cx="1079299" cy="1080000"/>
          <a:chOff x="7086603" y="1876425"/>
          <a:chExt cx="900000" cy="900000"/>
        </a:xfrm>
      </xdr:grpSpPr>
      <xdr:sp macro="" textlink="">
        <xdr:nvSpPr>
          <xdr:cNvPr id="11" name="Flowchart: Alternate Process 10"/>
          <xdr:cNvSpPr>
            <a:spLocks/>
          </xdr:cNvSpPr>
        </xdr:nvSpPr>
        <xdr:spPr>
          <a:xfrm>
            <a:off x="7086603" y="1876425"/>
            <a:ext cx="900000" cy="900000"/>
          </a:xfrm>
          <a:prstGeom prst="flowChartAlternateProcess">
            <a:avLst/>
          </a:prstGeom>
          <a:solidFill>
            <a:sysClr val="window" lastClr="FFFFFF">
              <a:lumMod val="85000"/>
            </a:sysClr>
          </a:solidFill>
          <a:ln w="25400" cap="flat" cmpd="sng" algn="ctr">
            <a:solidFill>
              <a:srgbClr val="4F81BD">
                <a:shade val="50000"/>
              </a:srgbClr>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2" name="Down Arrow 11"/>
          <xdr:cNvSpPr/>
        </xdr:nvSpPr>
        <xdr:spPr>
          <a:xfrm rot="10800000">
            <a:off x="7161603" y="1951425"/>
            <a:ext cx="750000" cy="750000"/>
          </a:xfrm>
          <a:prstGeom prst="downArrow">
            <a:avLst/>
          </a:prstGeom>
          <a:solidFill>
            <a:srgbClr val="9BBB59"/>
          </a:solidFill>
          <a:ln w="25400" cap="flat" cmpd="sng" algn="ctr">
            <a:solidFill>
              <a:srgbClr val="4F81BD">
                <a:shade val="50000"/>
              </a:srgbClr>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3" name="TextBox 12"/>
          <xdr:cNvSpPr txBox="1"/>
        </xdr:nvSpPr>
        <xdr:spPr>
          <a:xfrm rot="10800000">
            <a:off x="7286605" y="2146425"/>
            <a:ext cx="499995" cy="360000"/>
          </a:xfrm>
          <a:prstGeom prst="rect">
            <a:avLst/>
          </a:prstGeom>
          <a:noFill/>
          <a:ln w="9525" cmpd="sng">
            <a:noFill/>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1%</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grpSp>
    <xdr:clientData/>
  </xdr:twoCellAnchor>
</xdr:wsDr>
</file>

<file path=xl/drawings/drawing18.xml><?xml version="1.0" encoding="utf-8"?>
<c:userShapes xmlns:c="http://schemas.openxmlformats.org/drawingml/2006/chart">
  <cdr:relSizeAnchor xmlns:cdr="http://schemas.openxmlformats.org/drawingml/2006/chartDrawing">
    <cdr:from>
      <cdr:x>0.87088</cdr:x>
      <cdr:y>0.19766</cdr:y>
    </cdr:from>
    <cdr:to>
      <cdr:x>0.99788</cdr:x>
      <cdr:y>0.28696</cdr:y>
    </cdr:to>
    <cdr:sp macro="" textlink="">
      <cdr:nvSpPr>
        <cdr:cNvPr id="2" name="TextBox 1"/>
        <cdr:cNvSpPr txBox="1"/>
      </cdr:nvSpPr>
      <cdr:spPr>
        <a:xfrm xmlns:a="http://schemas.openxmlformats.org/drawingml/2006/main">
          <a:off x="6264218" y="711580"/>
          <a:ext cx="913511" cy="321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endParaRPr lang="en-GB" sz="1000" b="1">
            <a:solidFill>
              <a:schemeClr val="tx2"/>
            </a:solidFill>
          </a:endParaRPr>
        </a:p>
      </cdr:txBody>
    </cdr:sp>
  </cdr:relSizeAnchor>
  <cdr:relSizeAnchor xmlns:cdr="http://schemas.openxmlformats.org/drawingml/2006/chartDrawing">
    <cdr:from>
      <cdr:x>0.75361</cdr:x>
      <cdr:y>0.78052</cdr:y>
    </cdr:from>
    <cdr:to>
      <cdr:x>1</cdr:x>
      <cdr:y>0.85659</cdr:y>
    </cdr:to>
    <cdr:sp macro="" textlink="">
      <cdr:nvSpPr>
        <cdr:cNvPr id="4" name="TextBox 3"/>
        <cdr:cNvSpPr txBox="1"/>
      </cdr:nvSpPr>
      <cdr:spPr>
        <a:xfrm xmlns:a="http://schemas.openxmlformats.org/drawingml/2006/main">
          <a:off x="5463849" y="2809872"/>
          <a:ext cx="1772282" cy="273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endParaRPr lang="en-GB" sz="1000" b="1" baseline="0">
            <a:solidFill>
              <a:schemeClr val="tx2">
                <a:lumMod val="60000"/>
                <a:lumOff val="40000"/>
              </a:scheme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12</xdr:col>
      <xdr:colOff>90000</xdr:colOff>
      <xdr:row>9</xdr:row>
      <xdr:rowOff>180000</xdr:rowOff>
    </xdr:from>
    <xdr:to>
      <xdr:col>13</xdr:col>
      <xdr:colOff>228000</xdr:colOff>
      <xdr:row>13</xdr:row>
      <xdr:rowOff>138000</xdr:rowOff>
    </xdr:to>
    <xdr:sp macro="" textlink="">
      <xdr:nvSpPr>
        <xdr:cNvPr id="60" name="Left-Right Arrow 59"/>
        <xdr:cNvSpPr/>
      </xdr:nvSpPr>
      <xdr:spPr>
        <a:xfrm>
          <a:off x="7710000" y="1972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240003</xdr:colOff>
      <xdr:row>10</xdr:row>
      <xdr:rowOff>133500</xdr:rowOff>
    </xdr:from>
    <xdr:to>
      <xdr:col>13</xdr:col>
      <xdr:colOff>77997</xdr:colOff>
      <xdr:row>12</xdr:row>
      <xdr:rowOff>184500</xdr:rowOff>
    </xdr:to>
    <xdr:sp macro="" textlink="">
      <xdr:nvSpPr>
        <xdr:cNvPr id="61" name="TextBox 60"/>
        <xdr:cNvSpPr txBox="1"/>
      </xdr:nvSpPr>
      <xdr:spPr>
        <a:xfrm>
          <a:off x="7860003" y="2116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0%</a:t>
          </a:r>
          <a:endParaRPr lang="en-GB" sz="1100" b="1"/>
        </a:p>
      </xdr:txBody>
    </xdr:sp>
    <xdr:clientData/>
  </xdr:twoCellAnchor>
  <xdr:twoCellAnchor>
    <xdr:from>
      <xdr:col>15</xdr:col>
      <xdr:colOff>33618</xdr:colOff>
      <xdr:row>8</xdr:row>
      <xdr:rowOff>134471</xdr:rowOff>
    </xdr:from>
    <xdr:to>
      <xdr:col>16</xdr:col>
      <xdr:colOff>351618</xdr:colOff>
      <xdr:row>14</xdr:row>
      <xdr:rowOff>71471</xdr:rowOff>
    </xdr:to>
    <xdr:grpSp>
      <xdr:nvGrpSpPr>
        <xdr:cNvPr id="78" name="Group 77"/>
        <xdr:cNvGrpSpPr/>
      </xdr:nvGrpSpPr>
      <xdr:grpSpPr>
        <a:xfrm>
          <a:off x="11463618" y="1736912"/>
          <a:ext cx="1080000" cy="1080000"/>
          <a:chOff x="7086603" y="1876425"/>
          <a:chExt cx="900000" cy="900000"/>
        </a:xfrm>
      </xdr:grpSpPr>
      <xdr:sp macro="" textlink="">
        <xdr:nvSpPr>
          <xdr:cNvPr id="79" name="Flowchart: Alternate Process 7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0" name="Down Arrow 7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1" name="TextBox 8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21%</a:t>
            </a:r>
          </a:p>
          <a:p>
            <a:pPr algn="ctr"/>
            <a:endParaRPr lang="en-GB" sz="1100" b="1"/>
          </a:p>
        </xdr:txBody>
      </xdr:sp>
    </xdr:grpSp>
    <xdr:clientData/>
  </xdr:twoCellAnchor>
  <xdr:twoCellAnchor>
    <xdr:from>
      <xdr:col>12</xdr:col>
      <xdr:colOff>11976</xdr:colOff>
      <xdr:row>19</xdr:row>
      <xdr:rowOff>20031</xdr:rowOff>
    </xdr:from>
    <xdr:to>
      <xdr:col>13</xdr:col>
      <xdr:colOff>329976</xdr:colOff>
      <xdr:row>24</xdr:row>
      <xdr:rowOff>147531</xdr:rowOff>
    </xdr:to>
    <xdr:grpSp>
      <xdr:nvGrpSpPr>
        <xdr:cNvPr id="18" name="Group 17"/>
        <xdr:cNvGrpSpPr/>
      </xdr:nvGrpSpPr>
      <xdr:grpSpPr>
        <a:xfrm>
          <a:off x="9155976" y="3717972"/>
          <a:ext cx="1080000" cy="1080000"/>
          <a:chOff x="7086603" y="1876425"/>
          <a:chExt cx="900000" cy="900000"/>
        </a:xfrm>
      </xdr:grpSpPr>
      <xdr:sp macro="" textlink="">
        <xdr:nvSpPr>
          <xdr:cNvPr id="19" name="Flowchart: Alternate Process 1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Down Arrow 19"/>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a:p>
            <a:pPr algn="ctr"/>
            <a:endParaRPr lang="en-GB" sz="1100" b="1"/>
          </a:p>
        </xdr:txBody>
      </xdr:sp>
    </xdr:grpSp>
    <xdr:clientData/>
  </xdr:twoCellAnchor>
  <xdr:twoCellAnchor>
    <xdr:from>
      <xdr:col>12</xdr:col>
      <xdr:colOff>1314</xdr:colOff>
      <xdr:row>9</xdr:row>
      <xdr:rowOff>7883</xdr:rowOff>
    </xdr:from>
    <xdr:to>
      <xdr:col>13</xdr:col>
      <xdr:colOff>319314</xdr:colOff>
      <xdr:row>14</xdr:row>
      <xdr:rowOff>135383</xdr:rowOff>
    </xdr:to>
    <xdr:grpSp>
      <xdr:nvGrpSpPr>
        <xdr:cNvPr id="22" name="Group 21"/>
        <xdr:cNvGrpSpPr/>
      </xdr:nvGrpSpPr>
      <xdr:grpSpPr>
        <a:xfrm>
          <a:off x="9145314" y="1800824"/>
          <a:ext cx="1080000" cy="1080000"/>
          <a:chOff x="7086603" y="1876425"/>
          <a:chExt cx="900000" cy="900000"/>
        </a:xfrm>
      </xdr:grpSpPr>
      <xdr:sp macro="" textlink="">
        <xdr:nvSpPr>
          <xdr:cNvPr id="23" name="Flowchart: Alternate Process 2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Down Arrow 23"/>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TextBox 2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a:t>
            </a:r>
          </a:p>
          <a:p>
            <a:pPr algn="ctr"/>
            <a:endParaRPr lang="en-GB" sz="1100" b="1"/>
          </a:p>
        </xdr:txBody>
      </xdr:sp>
    </xdr:grpSp>
    <xdr:clientData/>
  </xdr:twoCellAnchor>
  <xdr:twoCellAnchor>
    <xdr:from>
      <xdr:col>15</xdr:col>
      <xdr:colOff>243568</xdr:colOff>
      <xdr:row>20</xdr:row>
      <xdr:rowOff>153250</xdr:rowOff>
    </xdr:from>
    <xdr:to>
      <xdr:col>16</xdr:col>
      <xdr:colOff>81562</xdr:colOff>
      <xdr:row>23</xdr:row>
      <xdr:rowOff>13750</xdr:rowOff>
    </xdr:to>
    <xdr:sp macro="" textlink="">
      <xdr:nvSpPr>
        <xdr:cNvPr id="31" name="TextBox 30"/>
        <xdr:cNvSpPr txBox="1"/>
      </xdr:nvSpPr>
      <xdr:spPr>
        <a:xfrm>
          <a:off x="10149568" y="40406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a:t>
          </a:r>
        </a:p>
        <a:p>
          <a:pPr algn="ctr"/>
          <a:endParaRPr lang="en-GB" sz="1100" b="1"/>
        </a:p>
      </xdr:txBody>
    </xdr:sp>
    <xdr:clientData/>
  </xdr:twoCellAnchor>
  <xdr:twoCellAnchor>
    <xdr:from>
      <xdr:col>0</xdr:col>
      <xdr:colOff>605119</xdr:colOff>
      <xdr:row>4</xdr:row>
      <xdr:rowOff>56030</xdr:rowOff>
    </xdr:from>
    <xdr:to>
      <xdr:col>10</xdr:col>
      <xdr:colOff>33619</xdr:colOff>
      <xdr:row>26</xdr:row>
      <xdr:rowOff>33618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78441</xdr:colOff>
      <xdr:row>19</xdr:row>
      <xdr:rowOff>44824</xdr:rowOff>
    </xdr:from>
    <xdr:to>
      <xdr:col>16</xdr:col>
      <xdr:colOff>396441</xdr:colOff>
      <xdr:row>24</xdr:row>
      <xdr:rowOff>172324</xdr:rowOff>
    </xdr:to>
    <xdr:grpSp>
      <xdr:nvGrpSpPr>
        <xdr:cNvPr id="33" name="Group 32"/>
        <xdr:cNvGrpSpPr/>
      </xdr:nvGrpSpPr>
      <xdr:grpSpPr>
        <a:xfrm>
          <a:off x="11508441" y="3742765"/>
          <a:ext cx="1080000" cy="1080000"/>
          <a:chOff x="7620000" y="3697941"/>
          <a:chExt cx="1080000" cy="1080000"/>
        </a:xfrm>
      </xdr:grpSpPr>
      <xdr:sp macro="" textlink="">
        <xdr:nvSpPr>
          <xdr:cNvPr id="34" name="Flowchart: Alternate Process 33"/>
          <xdr:cNvSpPr>
            <a:spLocks/>
          </xdr:cNvSpPr>
        </xdr:nvSpPr>
        <xdr:spPr>
          <a:xfrm>
            <a:off x="7620000" y="3697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Left-Right Arrow 34"/>
          <xdr:cNvSpPr/>
        </xdr:nvSpPr>
        <xdr:spPr>
          <a:xfrm>
            <a:off x="7710000" y="3877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TextBox 35"/>
          <xdr:cNvSpPr txBox="1"/>
        </xdr:nvSpPr>
        <xdr:spPr>
          <a:xfrm>
            <a:off x="7860003" y="4021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a:p>
            <a:pPr algn="ctr"/>
            <a:endParaRPr lang="en-GB" sz="1100"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246528</xdr:colOff>
      <xdr:row>5</xdr:row>
      <xdr:rowOff>44824</xdr:rowOff>
    </xdr:from>
    <xdr:to>
      <xdr:col>8</xdr:col>
      <xdr:colOff>444528</xdr:colOff>
      <xdr:row>36</xdr:row>
      <xdr:rowOff>0</xdr:rowOff>
    </xdr:to>
    <xdr:pic>
      <xdr:nvPicPr>
        <xdr:cNvPr id="3" name="Picture 2"/>
        <xdr:cNvPicPr>
          <a:picLocks noChangeAspect="1"/>
        </xdr:cNvPicPr>
      </xdr:nvPicPr>
      <xdr:blipFill rotWithShape="1">
        <a:blip xmlns:r="http://schemas.openxmlformats.org/officeDocument/2006/relationships" r:embed="rId1"/>
        <a:srcRect l="4793" t="6662" r="87056" b="15644"/>
        <a:stretch/>
      </xdr:blipFill>
      <xdr:spPr>
        <a:xfrm>
          <a:off x="4056528" y="1030942"/>
          <a:ext cx="2484000" cy="5860676"/>
        </a:xfrm>
        <a:prstGeom prst="rect">
          <a:avLst/>
        </a:prstGeom>
      </xdr:spPr>
    </xdr:pic>
    <xdr:clientData/>
  </xdr:twoCellAnchor>
  <xdr:twoCellAnchor>
    <xdr:from>
      <xdr:col>5</xdr:col>
      <xdr:colOff>386953</xdr:colOff>
      <xdr:row>21</xdr:row>
      <xdr:rowOff>154781</xdr:rowOff>
    </xdr:from>
    <xdr:to>
      <xdr:col>8</xdr:col>
      <xdr:colOff>279797</xdr:colOff>
      <xdr:row>24</xdr:row>
      <xdr:rowOff>95250</xdr:rowOff>
    </xdr:to>
    <xdr:sp macro="" textlink="">
      <xdr:nvSpPr>
        <xdr:cNvPr id="4" name="Oval 3"/>
        <xdr:cNvSpPr/>
      </xdr:nvSpPr>
      <xdr:spPr>
        <a:xfrm>
          <a:off x="4196953" y="4191000"/>
          <a:ext cx="2178844" cy="511969"/>
        </a:xfrm>
        <a:prstGeom prst="ellipse">
          <a:avLst/>
        </a:prstGeom>
        <a:noFill/>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33621</xdr:colOff>
      <xdr:row>7</xdr:row>
      <xdr:rowOff>168088</xdr:rowOff>
    </xdr:from>
    <xdr:to>
      <xdr:col>10</xdr:col>
      <xdr:colOff>351621</xdr:colOff>
      <xdr:row>13</xdr:row>
      <xdr:rowOff>89648</xdr:rowOff>
    </xdr:to>
    <xdr:sp macro="" textlink="">
      <xdr:nvSpPr>
        <xdr:cNvPr id="73" name="Flowchart: Alternate Process 72"/>
        <xdr:cNvSpPr>
          <a:spLocks/>
        </xdr:cNvSpPr>
      </xdr:nvSpPr>
      <xdr:spPr>
        <a:xfrm>
          <a:off x="6891621" y="1580029"/>
          <a:ext cx="1080000" cy="106456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0</xdr:colOff>
      <xdr:row>17</xdr:row>
      <xdr:rowOff>0</xdr:rowOff>
    </xdr:from>
    <xdr:to>
      <xdr:col>10</xdr:col>
      <xdr:colOff>318000</xdr:colOff>
      <xdr:row>22</xdr:row>
      <xdr:rowOff>116294</xdr:rowOff>
    </xdr:to>
    <xdr:grpSp>
      <xdr:nvGrpSpPr>
        <xdr:cNvPr id="98" name="Group 97"/>
        <xdr:cNvGrpSpPr/>
      </xdr:nvGrpSpPr>
      <xdr:grpSpPr>
        <a:xfrm>
          <a:off x="6858000" y="3316941"/>
          <a:ext cx="1080000" cy="1080000"/>
          <a:chOff x="6858000" y="3316941"/>
          <a:chExt cx="1080000" cy="1080000"/>
        </a:xfrm>
      </xdr:grpSpPr>
      <xdr:sp macro="" textlink="">
        <xdr:nvSpPr>
          <xdr:cNvPr id="95" name="Flowchart: Alternate Process 94"/>
          <xdr:cNvSpPr>
            <a:spLocks/>
          </xdr:cNvSpPr>
        </xdr:nvSpPr>
        <xdr:spPr>
          <a:xfrm>
            <a:off x="6858000" y="3316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6" name="Left-Right Arrow 95"/>
          <xdr:cNvSpPr/>
        </xdr:nvSpPr>
        <xdr:spPr>
          <a:xfrm>
            <a:off x="6948000" y="3496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7" name="TextBox 96"/>
          <xdr:cNvSpPr txBox="1"/>
        </xdr:nvSpPr>
        <xdr:spPr>
          <a:xfrm>
            <a:off x="7098003" y="3640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0pps</a:t>
            </a:r>
            <a:endParaRPr lang="en-GB" sz="1100" b="1"/>
          </a:p>
        </xdr:txBody>
      </xdr:sp>
    </xdr:grpSp>
    <xdr:clientData/>
  </xdr:twoCellAnchor>
  <xdr:twoCellAnchor>
    <xdr:from>
      <xdr:col>13</xdr:col>
      <xdr:colOff>56029</xdr:colOff>
      <xdr:row>8</xdr:row>
      <xdr:rowOff>11207</xdr:rowOff>
    </xdr:from>
    <xdr:to>
      <xdr:col>14</xdr:col>
      <xdr:colOff>374029</xdr:colOff>
      <xdr:row>13</xdr:row>
      <xdr:rowOff>138707</xdr:rowOff>
    </xdr:to>
    <xdr:sp macro="" textlink="">
      <xdr:nvSpPr>
        <xdr:cNvPr id="104" name="Flowchart: Alternate Process 103"/>
        <xdr:cNvSpPr>
          <a:spLocks/>
        </xdr:cNvSpPr>
      </xdr:nvSpPr>
      <xdr:spPr>
        <a:xfrm>
          <a:off x="9962029" y="1613648"/>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33616</xdr:colOff>
      <xdr:row>17</xdr:row>
      <xdr:rowOff>6082</xdr:rowOff>
    </xdr:from>
    <xdr:to>
      <xdr:col>12</xdr:col>
      <xdr:colOff>351616</xdr:colOff>
      <xdr:row>22</xdr:row>
      <xdr:rowOff>122055</xdr:rowOff>
    </xdr:to>
    <xdr:sp macro="" textlink="">
      <xdr:nvSpPr>
        <xdr:cNvPr id="28" name="Flowchart: Alternate Process 27"/>
        <xdr:cNvSpPr>
          <a:spLocks/>
        </xdr:cNvSpPr>
      </xdr:nvSpPr>
      <xdr:spPr>
        <a:xfrm>
          <a:off x="8415616" y="3323023"/>
          <a:ext cx="1080000" cy="1079679"/>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0</xdr:colOff>
      <xdr:row>17</xdr:row>
      <xdr:rowOff>0</xdr:rowOff>
    </xdr:from>
    <xdr:to>
      <xdr:col>10</xdr:col>
      <xdr:colOff>318000</xdr:colOff>
      <xdr:row>22</xdr:row>
      <xdr:rowOff>117975</xdr:rowOff>
    </xdr:to>
    <xdr:sp macro="" textlink="">
      <xdr:nvSpPr>
        <xdr:cNvPr id="32" name="Flowchart: Alternate Process 31"/>
        <xdr:cNvSpPr>
          <a:spLocks/>
        </xdr:cNvSpPr>
      </xdr:nvSpPr>
      <xdr:spPr>
        <a:xfrm>
          <a:off x="6858000" y="3316941"/>
          <a:ext cx="1080000" cy="108168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89645</xdr:colOff>
      <xdr:row>17</xdr:row>
      <xdr:rowOff>62112</xdr:rowOff>
    </xdr:from>
    <xdr:to>
      <xdr:col>12</xdr:col>
      <xdr:colOff>227645</xdr:colOff>
      <xdr:row>21</xdr:row>
      <xdr:rowOff>200112</xdr:rowOff>
    </xdr:to>
    <xdr:sp macro="" textlink="">
      <xdr:nvSpPr>
        <xdr:cNvPr id="29" name="Down Arrow 28"/>
        <xdr:cNvSpPr/>
      </xdr:nvSpPr>
      <xdr:spPr>
        <a:xfrm rot="10800000">
          <a:off x="8471645" y="3379053"/>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246528</xdr:colOff>
      <xdr:row>18</xdr:row>
      <xdr:rowOff>95729</xdr:rowOff>
    </xdr:from>
    <xdr:to>
      <xdr:col>12</xdr:col>
      <xdr:colOff>84522</xdr:colOff>
      <xdr:row>20</xdr:row>
      <xdr:rowOff>146601</xdr:rowOff>
    </xdr:to>
    <xdr:sp macro="" textlink="">
      <xdr:nvSpPr>
        <xdr:cNvPr id="30" name="TextBox 29"/>
        <xdr:cNvSpPr txBox="1"/>
      </xdr:nvSpPr>
      <xdr:spPr>
        <a:xfrm>
          <a:off x="8628528" y="3603170"/>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xdr:txBody>
    </xdr:sp>
    <xdr:clientData/>
  </xdr:twoCellAnchor>
  <xdr:twoCellAnchor>
    <xdr:from>
      <xdr:col>9</xdr:col>
      <xdr:colOff>89648</xdr:colOff>
      <xdr:row>17</xdr:row>
      <xdr:rowOff>100853</xdr:rowOff>
    </xdr:from>
    <xdr:to>
      <xdr:col>10</xdr:col>
      <xdr:colOff>227648</xdr:colOff>
      <xdr:row>22</xdr:row>
      <xdr:rowOff>37147</xdr:rowOff>
    </xdr:to>
    <xdr:sp macro="" textlink="">
      <xdr:nvSpPr>
        <xdr:cNvPr id="31" name="Down Arrow 30"/>
        <xdr:cNvSpPr/>
      </xdr:nvSpPr>
      <xdr:spPr>
        <a:xfrm>
          <a:off x="6947648" y="3417794"/>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235323</xdr:colOff>
      <xdr:row>18</xdr:row>
      <xdr:rowOff>112059</xdr:rowOff>
    </xdr:from>
    <xdr:to>
      <xdr:col>10</xdr:col>
      <xdr:colOff>73317</xdr:colOff>
      <xdr:row>20</xdr:row>
      <xdr:rowOff>162931</xdr:rowOff>
    </xdr:to>
    <xdr:sp macro="" textlink="">
      <xdr:nvSpPr>
        <xdr:cNvPr id="33" name="TextBox 32"/>
        <xdr:cNvSpPr txBox="1"/>
      </xdr:nvSpPr>
      <xdr:spPr>
        <a:xfrm>
          <a:off x="7093323" y="3619500"/>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xdr:txBody>
    </xdr:sp>
    <xdr:clientData/>
  </xdr:twoCellAnchor>
  <xdr:twoCellAnchor>
    <xdr:from>
      <xdr:col>0</xdr:col>
      <xdr:colOff>403410</xdr:colOff>
      <xdr:row>4</xdr:row>
      <xdr:rowOff>22412</xdr:rowOff>
    </xdr:from>
    <xdr:to>
      <xdr:col>8</xdr:col>
      <xdr:colOff>291353</xdr:colOff>
      <xdr:row>23</xdr:row>
      <xdr:rowOff>44823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224118</xdr:colOff>
      <xdr:row>17</xdr:row>
      <xdr:rowOff>56029</xdr:rowOff>
    </xdr:from>
    <xdr:ext cx="1355911" cy="436786"/>
    <xdr:sp macro="" textlink="">
      <xdr:nvSpPr>
        <xdr:cNvPr id="3" name="TextBox 2"/>
        <xdr:cNvSpPr txBox="1"/>
      </xdr:nvSpPr>
      <xdr:spPr>
        <a:xfrm>
          <a:off x="986118" y="3372970"/>
          <a:ext cx="1355911"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i="0" baseline="0">
              <a:solidFill>
                <a:srgbClr val="8EB4E3"/>
              </a:solidFill>
              <a:effectLst/>
              <a:latin typeface="+mn-lt"/>
              <a:ea typeface="+mn-ea"/>
              <a:cs typeface="+mn-cs"/>
            </a:rPr>
            <a:t>Public transport</a:t>
          </a:r>
          <a:endParaRPr lang="en-GB">
            <a:solidFill>
              <a:srgbClr val="8EB4E3"/>
            </a:solidFill>
            <a:effectLst/>
          </a:endParaRPr>
        </a:p>
        <a:p>
          <a:endParaRPr lang="en-GB" sz="1100"/>
        </a:p>
      </xdr:txBody>
    </xdr:sp>
    <xdr:clientData/>
  </xdr:oneCellAnchor>
  <xdr:twoCellAnchor>
    <xdr:from>
      <xdr:col>9</xdr:col>
      <xdr:colOff>134474</xdr:colOff>
      <xdr:row>8</xdr:row>
      <xdr:rowOff>44823</xdr:rowOff>
    </xdr:from>
    <xdr:to>
      <xdr:col>10</xdr:col>
      <xdr:colOff>272474</xdr:colOff>
      <xdr:row>12</xdr:row>
      <xdr:rowOff>182823</xdr:rowOff>
    </xdr:to>
    <xdr:sp macro="" textlink="">
      <xdr:nvSpPr>
        <xdr:cNvPr id="34" name="Down Arrow 33"/>
        <xdr:cNvSpPr/>
      </xdr:nvSpPr>
      <xdr:spPr>
        <a:xfrm rot="10800000">
          <a:off x="6992474" y="1647264"/>
          <a:ext cx="900000" cy="90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280151</xdr:colOff>
      <xdr:row>9</xdr:row>
      <xdr:rowOff>89646</xdr:rowOff>
    </xdr:from>
    <xdr:to>
      <xdr:col>10</xdr:col>
      <xdr:colOff>118145</xdr:colOff>
      <xdr:row>11</xdr:row>
      <xdr:rowOff>140518</xdr:rowOff>
    </xdr:to>
    <xdr:sp macro="" textlink="">
      <xdr:nvSpPr>
        <xdr:cNvPr id="37" name="TextBox 36"/>
        <xdr:cNvSpPr txBox="1"/>
      </xdr:nvSpPr>
      <xdr:spPr>
        <a:xfrm>
          <a:off x="7138151" y="1882587"/>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xdr:txBody>
    </xdr:sp>
    <xdr:clientData/>
  </xdr:twoCellAnchor>
  <xdr:twoCellAnchor>
    <xdr:from>
      <xdr:col>11</xdr:col>
      <xdr:colOff>235323</xdr:colOff>
      <xdr:row>9</xdr:row>
      <xdr:rowOff>112059</xdr:rowOff>
    </xdr:from>
    <xdr:to>
      <xdr:col>12</xdr:col>
      <xdr:colOff>73317</xdr:colOff>
      <xdr:row>11</xdr:row>
      <xdr:rowOff>162931</xdr:rowOff>
    </xdr:to>
    <xdr:sp macro="" textlink="">
      <xdr:nvSpPr>
        <xdr:cNvPr id="48" name="TextBox 47"/>
        <xdr:cNvSpPr txBox="1"/>
      </xdr:nvSpPr>
      <xdr:spPr>
        <a:xfrm>
          <a:off x="8617323" y="1905000"/>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clientData/>
  </xdr:twoCellAnchor>
  <xdr:twoCellAnchor>
    <xdr:from>
      <xdr:col>13</xdr:col>
      <xdr:colOff>156882</xdr:colOff>
      <xdr:row>8</xdr:row>
      <xdr:rowOff>89648</xdr:rowOff>
    </xdr:from>
    <xdr:to>
      <xdr:col>14</xdr:col>
      <xdr:colOff>294882</xdr:colOff>
      <xdr:row>13</xdr:row>
      <xdr:rowOff>37148</xdr:rowOff>
    </xdr:to>
    <xdr:sp macro="" textlink="">
      <xdr:nvSpPr>
        <xdr:cNvPr id="49" name="Down Arrow 48"/>
        <xdr:cNvSpPr/>
      </xdr:nvSpPr>
      <xdr:spPr>
        <a:xfrm>
          <a:off x="10062882" y="1692089"/>
          <a:ext cx="900000" cy="90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313765</xdr:colOff>
      <xdr:row>9</xdr:row>
      <xdr:rowOff>123265</xdr:rowOff>
    </xdr:from>
    <xdr:to>
      <xdr:col>14</xdr:col>
      <xdr:colOff>151759</xdr:colOff>
      <xdr:row>11</xdr:row>
      <xdr:rowOff>174137</xdr:rowOff>
    </xdr:to>
    <xdr:sp macro="" textlink="">
      <xdr:nvSpPr>
        <xdr:cNvPr id="50" name="TextBox 49"/>
        <xdr:cNvSpPr txBox="1"/>
      </xdr:nvSpPr>
      <xdr:spPr>
        <a:xfrm>
          <a:off x="10219765" y="1916206"/>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xdr:txBody>
    </xdr:sp>
    <xdr:clientData/>
  </xdr:twoCellAnchor>
  <xdr:twoCellAnchor>
    <xdr:from>
      <xdr:col>11</xdr:col>
      <xdr:colOff>33618</xdr:colOff>
      <xdr:row>8</xdr:row>
      <xdr:rowOff>1</xdr:rowOff>
    </xdr:from>
    <xdr:to>
      <xdr:col>12</xdr:col>
      <xdr:colOff>351618</xdr:colOff>
      <xdr:row>13</xdr:row>
      <xdr:rowOff>127501</xdr:rowOff>
    </xdr:to>
    <xdr:grpSp>
      <xdr:nvGrpSpPr>
        <xdr:cNvPr id="51" name="Group 50"/>
        <xdr:cNvGrpSpPr/>
      </xdr:nvGrpSpPr>
      <xdr:grpSpPr>
        <a:xfrm>
          <a:off x="8415618" y="1602442"/>
          <a:ext cx="1080000" cy="1080000"/>
          <a:chOff x="7620000" y="3697941"/>
          <a:chExt cx="1080000" cy="1080000"/>
        </a:xfrm>
      </xdr:grpSpPr>
      <xdr:sp macro="" textlink="">
        <xdr:nvSpPr>
          <xdr:cNvPr id="52" name="Flowchart: Alternate Process 51"/>
          <xdr:cNvSpPr>
            <a:spLocks/>
          </xdr:cNvSpPr>
        </xdr:nvSpPr>
        <xdr:spPr>
          <a:xfrm>
            <a:off x="7620000" y="3697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Left-Right Arrow 52"/>
          <xdr:cNvSpPr/>
        </xdr:nvSpPr>
        <xdr:spPr>
          <a:xfrm>
            <a:off x="7710000" y="3877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TextBox 53"/>
          <xdr:cNvSpPr txBox="1"/>
        </xdr:nvSpPr>
        <xdr:spPr>
          <a:xfrm>
            <a:off x="7860003" y="4021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0pps</a:t>
            </a:r>
          </a:p>
          <a:p>
            <a:pPr algn="ctr"/>
            <a:endParaRPr lang="en-GB" sz="1100" b="1"/>
          </a:p>
        </xdr:txBody>
      </xdr:sp>
    </xdr:grpSp>
    <xdr:clientData/>
  </xdr:twoCellAnchor>
  <xdr:twoCellAnchor>
    <xdr:from>
      <xdr:col>13</xdr:col>
      <xdr:colOff>235323</xdr:colOff>
      <xdr:row>18</xdr:row>
      <xdr:rowOff>112059</xdr:rowOff>
    </xdr:from>
    <xdr:to>
      <xdr:col>14</xdr:col>
      <xdr:colOff>73317</xdr:colOff>
      <xdr:row>20</xdr:row>
      <xdr:rowOff>162931</xdr:rowOff>
    </xdr:to>
    <xdr:sp macro="" textlink="">
      <xdr:nvSpPr>
        <xdr:cNvPr id="55" name="TextBox 54"/>
        <xdr:cNvSpPr txBox="1"/>
      </xdr:nvSpPr>
      <xdr:spPr>
        <a:xfrm>
          <a:off x="8617323" y="1905000"/>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clientData/>
  </xdr:twoCellAnchor>
  <xdr:twoCellAnchor>
    <xdr:from>
      <xdr:col>13</xdr:col>
      <xdr:colOff>33618</xdr:colOff>
      <xdr:row>17</xdr:row>
      <xdr:rowOff>1</xdr:rowOff>
    </xdr:from>
    <xdr:to>
      <xdr:col>14</xdr:col>
      <xdr:colOff>351618</xdr:colOff>
      <xdr:row>22</xdr:row>
      <xdr:rowOff>127501</xdr:rowOff>
    </xdr:to>
    <xdr:grpSp>
      <xdr:nvGrpSpPr>
        <xdr:cNvPr id="56" name="Group 55"/>
        <xdr:cNvGrpSpPr/>
      </xdr:nvGrpSpPr>
      <xdr:grpSpPr>
        <a:xfrm>
          <a:off x="9939618" y="3316942"/>
          <a:ext cx="1080000" cy="1091206"/>
          <a:chOff x="7620000" y="3697941"/>
          <a:chExt cx="1080000" cy="1080000"/>
        </a:xfrm>
      </xdr:grpSpPr>
      <xdr:sp macro="" textlink="">
        <xdr:nvSpPr>
          <xdr:cNvPr id="57" name="Flowchart: Alternate Process 56"/>
          <xdr:cNvSpPr>
            <a:spLocks/>
          </xdr:cNvSpPr>
        </xdr:nvSpPr>
        <xdr:spPr>
          <a:xfrm>
            <a:off x="7620000" y="3697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Left-Right Arrow 57"/>
          <xdr:cNvSpPr/>
        </xdr:nvSpPr>
        <xdr:spPr>
          <a:xfrm>
            <a:off x="7710000" y="3877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TextBox 58"/>
          <xdr:cNvSpPr txBox="1"/>
        </xdr:nvSpPr>
        <xdr:spPr>
          <a:xfrm>
            <a:off x="7860003" y="4077396"/>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0pps</a:t>
            </a:r>
          </a:p>
          <a:p>
            <a:pPr algn="ctr"/>
            <a:endParaRPr lang="en-GB" sz="1100" b="1"/>
          </a:p>
        </xdr:txBody>
      </xdr:sp>
    </xdr:grpSp>
    <xdr:clientData/>
  </xdr:twoCellAnchor>
</xdr:wsDr>
</file>

<file path=xl/drawings/drawing21.xml><?xml version="1.0" encoding="utf-8"?>
<c:userShapes xmlns:c="http://schemas.openxmlformats.org/drawingml/2006/chart">
  <cdr:relSizeAnchor xmlns:cdr="http://schemas.openxmlformats.org/drawingml/2006/chartDrawing">
    <cdr:from>
      <cdr:x>0.10293</cdr:x>
      <cdr:y>0.1793</cdr:y>
    </cdr:from>
    <cdr:to>
      <cdr:x>0.47262</cdr:x>
      <cdr:y>0.2374</cdr:y>
    </cdr:to>
    <cdr:sp macro="" textlink="">
      <cdr:nvSpPr>
        <cdr:cNvPr id="2" name="TextBox 1"/>
        <cdr:cNvSpPr txBox="1"/>
      </cdr:nvSpPr>
      <cdr:spPr>
        <a:xfrm xmlns:a="http://schemas.openxmlformats.org/drawingml/2006/main">
          <a:off x="602062" y="644950"/>
          <a:ext cx="2162532" cy="208998"/>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100" b="1" i="0" baseline="0">
              <a:solidFill>
                <a:srgbClr val="1F497D"/>
              </a:solidFill>
              <a:effectLst/>
              <a:latin typeface="+mn-lt"/>
              <a:ea typeface="+mn-ea"/>
              <a:cs typeface="+mn-cs"/>
            </a:rPr>
            <a:t>Car, motorcycle &amp; private taxis</a:t>
          </a:r>
          <a:endParaRPr lang="en-GB">
            <a:solidFill>
              <a:srgbClr val="1F497D"/>
            </a:solidFill>
            <a:effectLst/>
          </a:endParaRPr>
        </a:p>
        <a:p xmlns:a="http://schemas.openxmlformats.org/drawingml/2006/main">
          <a:endParaRPr lang="en-GB" sz="1100"/>
        </a:p>
      </cdr:txBody>
    </cdr:sp>
  </cdr:relSizeAnchor>
  <cdr:relSizeAnchor xmlns:cdr="http://schemas.openxmlformats.org/drawingml/2006/chartDrawing">
    <cdr:from>
      <cdr:x>0.09697</cdr:x>
      <cdr:y>0.56165</cdr:y>
    </cdr:from>
    <cdr:to>
      <cdr:x>0.4</cdr:x>
      <cdr:y>0.63589</cdr:y>
    </cdr:to>
    <cdr:sp macro="" textlink="">
      <cdr:nvSpPr>
        <cdr:cNvPr id="3" name="TextBox 2"/>
        <cdr:cNvSpPr txBox="1"/>
      </cdr:nvSpPr>
      <cdr:spPr>
        <a:xfrm xmlns:a="http://schemas.openxmlformats.org/drawingml/2006/main">
          <a:off x="537881" y="1949824"/>
          <a:ext cx="1680883" cy="2577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100" b="1" i="0" baseline="0">
              <a:solidFill>
                <a:srgbClr val="4F81BD"/>
              </a:solidFill>
              <a:effectLst/>
              <a:latin typeface="+mn-lt"/>
              <a:ea typeface="+mn-ea"/>
              <a:cs typeface="+mn-cs"/>
            </a:rPr>
            <a:t>Walking / cycling</a:t>
          </a:r>
          <a:endParaRPr lang="en-GB">
            <a:solidFill>
              <a:srgbClr val="4F81BD"/>
            </a:solidFill>
            <a:effectLst/>
          </a:endParaRPr>
        </a:p>
        <a:p xmlns:a="http://schemas.openxmlformats.org/drawingml/2006/main">
          <a:endParaRPr lang="en-GB" sz="11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590549</xdr:colOff>
      <xdr:row>4</xdr:row>
      <xdr:rowOff>190498</xdr:rowOff>
    </xdr:from>
    <xdr:to>
      <xdr:col>8</xdr:col>
      <xdr:colOff>254549</xdr:colOff>
      <xdr:row>23</xdr:row>
      <xdr:rowOff>170998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7</xdr:row>
      <xdr:rowOff>180974</xdr:rowOff>
    </xdr:from>
    <xdr:to>
      <xdr:col>11</xdr:col>
      <xdr:colOff>318003</xdr:colOff>
      <xdr:row>13</xdr:row>
      <xdr:rowOff>117974</xdr:rowOff>
    </xdr:to>
    <xdr:grpSp>
      <xdr:nvGrpSpPr>
        <xdr:cNvPr id="27" name="Group 26"/>
        <xdr:cNvGrpSpPr/>
      </xdr:nvGrpSpPr>
      <xdr:grpSpPr>
        <a:xfrm>
          <a:off x="7620003" y="1592915"/>
          <a:ext cx="1080000" cy="1080000"/>
          <a:chOff x="7086603" y="1876425"/>
          <a:chExt cx="900000" cy="900000"/>
        </a:xfrm>
      </xdr:grpSpPr>
      <xdr:sp macro="" textlink="">
        <xdr:nvSpPr>
          <xdr:cNvPr id="28" name="Flowchart: Alternate Process 2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Down Arrow 28"/>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TextBox 2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a:p>
            <a:pPr algn="ctr"/>
            <a:endParaRPr lang="en-GB" sz="1100" b="1"/>
          </a:p>
        </xdr:txBody>
      </xdr:sp>
    </xdr:grpSp>
    <xdr:clientData/>
  </xdr:twoCellAnchor>
  <xdr:twoCellAnchor>
    <xdr:from>
      <xdr:col>9</xdr:col>
      <xdr:colOff>750794</xdr:colOff>
      <xdr:row>17</xdr:row>
      <xdr:rowOff>179294</xdr:rowOff>
    </xdr:from>
    <xdr:to>
      <xdr:col>11</xdr:col>
      <xdr:colOff>306794</xdr:colOff>
      <xdr:row>23</xdr:row>
      <xdr:rowOff>116294</xdr:rowOff>
    </xdr:to>
    <xdr:grpSp>
      <xdr:nvGrpSpPr>
        <xdr:cNvPr id="11" name="Group 10"/>
        <xdr:cNvGrpSpPr/>
      </xdr:nvGrpSpPr>
      <xdr:grpSpPr>
        <a:xfrm>
          <a:off x="7608794" y="3496235"/>
          <a:ext cx="1080000" cy="1080000"/>
          <a:chOff x="6858000" y="3316941"/>
          <a:chExt cx="1080000" cy="1080000"/>
        </a:xfrm>
      </xdr:grpSpPr>
      <xdr:sp macro="" textlink="">
        <xdr:nvSpPr>
          <xdr:cNvPr id="12" name="Flowchart: Alternate Process 11"/>
          <xdr:cNvSpPr>
            <a:spLocks/>
          </xdr:cNvSpPr>
        </xdr:nvSpPr>
        <xdr:spPr>
          <a:xfrm>
            <a:off x="6858000" y="3316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Left-Right Arrow 12"/>
          <xdr:cNvSpPr/>
        </xdr:nvSpPr>
        <xdr:spPr>
          <a:xfrm>
            <a:off x="6948000" y="3496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109209" y="3640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159794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11209</xdr:colOff>
      <xdr:row>17</xdr:row>
      <xdr:rowOff>12885</xdr:rowOff>
    </xdr:from>
    <xdr:to>
      <xdr:col>11</xdr:col>
      <xdr:colOff>329209</xdr:colOff>
      <xdr:row>22</xdr:row>
      <xdr:rowOff>151591</xdr:rowOff>
    </xdr:to>
    <xdr:grpSp>
      <xdr:nvGrpSpPr>
        <xdr:cNvPr id="18" name="Group 17"/>
        <xdr:cNvGrpSpPr/>
      </xdr:nvGrpSpPr>
      <xdr:grpSpPr>
        <a:xfrm>
          <a:off x="7631209" y="3329826"/>
          <a:ext cx="1080000" cy="1091206"/>
          <a:chOff x="7086603" y="1876425"/>
          <a:chExt cx="900000" cy="900000"/>
        </a:xfrm>
      </xdr:grpSpPr>
      <xdr:sp macro="" textlink="">
        <xdr:nvSpPr>
          <xdr:cNvPr id="19" name="Flowchart: Alternate Process 1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Down Arrow 1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a:p>
            <a:pPr algn="ctr"/>
            <a:endParaRPr lang="en-GB" sz="1100" b="1"/>
          </a:p>
        </xdr:txBody>
      </xdr:sp>
    </xdr:grpSp>
    <xdr:clientData/>
  </xdr:twoCellAnchor>
  <xdr:twoCellAnchor>
    <xdr:from>
      <xdr:col>10</xdr:col>
      <xdr:colOff>3</xdr:colOff>
      <xdr:row>7</xdr:row>
      <xdr:rowOff>180974</xdr:rowOff>
    </xdr:from>
    <xdr:to>
      <xdr:col>11</xdr:col>
      <xdr:colOff>318003</xdr:colOff>
      <xdr:row>13</xdr:row>
      <xdr:rowOff>117974</xdr:rowOff>
    </xdr:to>
    <xdr:grpSp>
      <xdr:nvGrpSpPr>
        <xdr:cNvPr id="7" name="Group 6"/>
        <xdr:cNvGrpSpPr/>
      </xdr:nvGrpSpPr>
      <xdr:grpSpPr>
        <a:xfrm>
          <a:off x="7620003" y="1592915"/>
          <a:ext cx="1080000" cy="1080000"/>
          <a:chOff x="7086603" y="1876425"/>
          <a:chExt cx="900000" cy="900000"/>
        </a:xfrm>
      </xdr:grpSpPr>
      <xdr:sp macro="" textlink="">
        <xdr:nvSpPr>
          <xdr:cNvPr id="8" name="Flowchart: Alternate Process 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Down Arrow 8"/>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TextBox 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105%</a:t>
            </a:r>
          </a:p>
          <a:p>
            <a:pPr algn="ctr"/>
            <a:endParaRPr lang="en-GB" sz="1100" b="1"/>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19049</xdr:colOff>
      <xdr:row>5</xdr:row>
      <xdr:rowOff>0</xdr:rowOff>
    </xdr:from>
    <xdr:to>
      <xdr:col>8</xdr:col>
      <xdr:colOff>445049</xdr:colOff>
      <xdr:row>23</xdr:row>
      <xdr:rowOff>114970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605116</xdr:colOff>
      <xdr:row>4</xdr:row>
      <xdr:rowOff>190499</xdr:rowOff>
    </xdr:from>
    <xdr:to>
      <xdr:col>15</xdr:col>
      <xdr:colOff>0</xdr:colOff>
      <xdr:row>25</xdr:row>
      <xdr:rowOff>112058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xdr:colOff>
      <xdr:row>16</xdr:row>
      <xdr:rowOff>180974</xdr:rowOff>
    </xdr:from>
    <xdr:to>
      <xdr:col>17</xdr:col>
      <xdr:colOff>318003</xdr:colOff>
      <xdr:row>22</xdr:row>
      <xdr:rowOff>117974</xdr:rowOff>
    </xdr:to>
    <xdr:grpSp>
      <xdr:nvGrpSpPr>
        <xdr:cNvPr id="11" name="Group 10"/>
        <xdr:cNvGrpSpPr/>
      </xdr:nvGrpSpPr>
      <xdr:grpSpPr>
        <a:xfrm>
          <a:off x="10006856" y="3307415"/>
          <a:ext cx="911912" cy="1080000"/>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2081058"/>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41%</a:t>
            </a:r>
          </a:p>
          <a:p>
            <a:pPr algn="ctr"/>
            <a:endParaRPr lang="en-GB" sz="1100" b="1"/>
          </a:p>
        </xdr:txBody>
      </xdr:sp>
    </xdr:grpSp>
    <xdr:clientData/>
  </xdr:twoCellAnchor>
  <xdr:twoCellAnchor>
    <xdr:from>
      <xdr:col>16</xdr:col>
      <xdr:colOff>3</xdr:colOff>
      <xdr:row>6</xdr:row>
      <xdr:rowOff>180974</xdr:rowOff>
    </xdr:from>
    <xdr:to>
      <xdr:col>17</xdr:col>
      <xdr:colOff>318003</xdr:colOff>
      <xdr:row>12</xdr:row>
      <xdr:rowOff>117974</xdr:rowOff>
    </xdr:to>
    <xdr:sp macro="" textlink="">
      <xdr:nvSpPr>
        <xdr:cNvPr id="9" name="Flowchart: Alternate Process 8"/>
        <xdr:cNvSpPr>
          <a:spLocks/>
        </xdr:cNvSpPr>
      </xdr:nvSpPr>
      <xdr:spPr>
        <a:xfrm>
          <a:off x="8819032" y="1592915"/>
          <a:ext cx="911912"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80214</xdr:colOff>
      <xdr:row>7</xdr:row>
      <xdr:rowOff>65672</xdr:rowOff>
    </xdr:from>
    <xdr:to>
      <xdr:col>17</xdr:col>
      <xdr:colOff>246229</xdr:colOff>
      <xdr:row>12</xdr:row>
      <xdr:rowOff>13172</xdr:rowOff>
    </xdr:to>
    <xdr:sp macro="" textlink="">
      <xdr:nvSpPr>
        <xdr:cNvPr id="16" name="Down Arrow 15"/>
        <xdr:cNvSpPr/>
      </xdr:nvSpPr>
      <xdr:spPr>
        <a:xfrm rot="10800000">
          <a:off x="8873293" y="1664869"/>
          <a:ext cx="757568"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64880</xdr:colOff>
      <xdr:row>7</xdr:row>
      <xdr:rowOff>143228</xdr:rowOff>
    </xdr:from>
    <xdr:to>
      <xdr:col>17</xdr:col>
      <xdr:colOff>280147</xdr:colOff>
      <xdr:row>10</xdr:row>
      <xdr:rowOff>3728</xdr:rowOff>
    </xdr:to>
    <xdr:sp macro="" textlink="">
      <xdr:nvSpPr>
        <xdr:cNvPr id="17" name="TextBox 16"/>
        <xdr:cNvSpPr txBox="1"/>
      </xdr:nvSpPr>
      <xdr:spPr>
        <a:xfrm>
          <a:off x="10071733" y="1555169"/>
          <a:ext cx="809179"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3071%</a:t>
          </a:r>
        </a:p>
        <a:p>
          <a:pPr algn="ctr"/>
          <a:endParaRPr lang="en-GB"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137382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8</xdr:row>
      <xdr:rowOff>0</xdr:rowOff>
    </xdr:from>
    <xdr:to>
      <xdr:col>11</xdr:col>
      <xdr:colOff>318003</xdr:colOff>
      <xdr:row>13</xdr:row>
      <xdr:rowOff>127500</xdr:rowOff>
    </xdr:to>
    <xdr:grpSp>
      <xdr:nvGrpSpPr>
        <xdr:cNvPr id="3" name="Group 2"/>
        <xdr:cNvGrpSpPr/>
      </xdr:nvGrpSpPr>
      <xdr:grpSpPr>
        <a:xfrm>
          <a:off x="7620003" y="1703294"/>
          <a:ext cx="1080000" cy="1080000"/>
          <a:chOff x="7086603" y="1876425"/>
          <a:chExt cx="900000" cy="900000"/>
        </a:xfrm>
      </xdr:grpSpPr>
      <xdr:sp macro="" textlink="">
        <xdr:nvSpPr>
          <xdr:cNvPr id="4" name="Flowchart: Alternate Process 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 name="Down Arrow 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TextBox 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33%</a:t>
            </a:r>
          </a:p>
        </xdr:txBody>
      </xdr:sp>
    </xdr:grpSp>
    <xdr:clientData/>
  </xdr:twoCellAnchor>
  <xdr:twoCellAnchor>
    <xdr:from>
      <xdr:col>10</xdr:col>
      <xdr:colOff>0</xdr:colOff>
      <xdr:row>19</xdr:row>
      <xdr:rowOff>0</xdr:rowOff>
    </xdr:from>
    <xdr:to>
      <xdr:col>11</xdr:col>
      <xdr:colOff>318000</xdr:colOff>
      <xdr:row>24</xdr:row>
      <xdr:rowOff>93882</xdr:rowOff>
    </xdr:to>
    <xdr:sp macro="" textlink="">
      <xdr:nvSpPr>
        <xdr:cNvPr id="8" name="Flowchart: Alternate Process 7"/>
        <xdr:cNvSpPr>
          <a:spLocks/>
        </xdr:cNvSpPr>
      </xdr:nvSpPr>
      <xdr:spPr>
        <a:xfrm>
          <a:off x="7620000" y="3505200"/>
          <a:ext cx="1080000" cy="1074957"/>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722314</xdr:colOff>
      <xdr:row>7</xdr:row>
      <xdr:rowOff>166687</xdr:rowOff>
    </xdr:from>
    <xdr:to>
      <xdr:col>13</xdr:col>
      <xdr:colOff>278314</xdr:colOff>
      <xdr:row>13</xdr:row>
      <xdr:rowOff>103687</xdr:rowOff>
    </xdr:to>
    <xdr:grpSp>
      <xdr:nvGrpSpPr>
        <xdr:cNvPr id="10" name="Group 9"/>
        <xdr:cNvGrpSpPr/>
      </xdr:nvGrpSpPr>
      <xdr:grpSpPr>
        <a:xfrm>
          <a:off x="9104314" y="1679481"/>
          <a:ext cx="1080000" cy="1080000"/>
          <a:chOff x="7119675" y="1883039"/>
          <a:chExt cx="900000" cy="900000"/>
        </a:xfrm>
      </xdr:grpSpPr>
      <xdr:sp macro="" textlink="">
        <xdr:nvSpPr>
          <xdr:cNvPr id="13" name="Flowchart: Alternate Process 12"/>
          <xdr:cNvSpPr>
            <a:spLocks/>
          </xdr:cNvSpPr>
        </xdr:nvSpPr>
        <xdr:spPr>
          <a:xfrm>
            <a:off x="7119675" y="1883039"/>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Down Arrow 13"/>
          <xdr:cNvSpPr/>
        </xdr:nvSpPr>
        <xdr:spPr>
          <a:xfrm>
            <a:off x="7208294" y="1960763"/>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TextBox 14"/>
          <xdr:cNvSpPr txBox="1"/>
        </xdr:nvSpPr>
        <xdr:spPr>
          <a:xfrm>
            <a:off x="7333297" y="2155763"/>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33%</a:t>
            </a:r>
          </a:p>
        </xdr:txBody>
      </xdr:sp>
    </xdr:grpSp>
    <xdr:clientData/>
  </xdr:twoCellAnchor>
  <xdr:twoCellAnchor>
    <xdr:from>
      <xdr:col>12</xdr:col>
      <xdr:colOff>0</xdr:colOff>
      <xdr:row>19</xdr:row>
      <xdr:rowOff>0</xdr:rowOff>
    </xdr:from>
    <xdr:to>
      <xdr:col>13</xdr:col>
      <xdr:colOff>318000</xdr:colOff>
      <xdr:row>24</xdr:row>
      <xdr:rowOff>93882</xdr:rowOff>
    </xdr:to>
    <xdr:sp macro="" textlink="">
      <xdr:nvSpPr>
        <xdr:cNvPr id="16" name="Flowchart: Alternate Process 15"/>
        <xdr:cNvSpPr>
          <a:spLocks/>
        </xdr:cNvSpPr>
      </xdr:nvSpPr>
      <xdr:spPr>
        <a:xfrm>
          <a:off x="7620000" y="3507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100854</xdr:colOff>
      <xdr:row>19</xdr:row>
      <xdr:rowOff>78442</xdr:rowOff>
    </xdr:from>
    <xdr:to>
      <xdr:col>11</xdr:col>
      <xdr:colOff>238854</xdr:colOff>
      <xdr:row>23</xdr:row>
      <xdr:rowOff>182824</xdr:rowOff>
    </xdr:to>
    <xdr:sp macro="" textlink="">
      <xdr:nvSpPr>
        <xdr:cNvPr id="19" name="Down Arrow 18"/>
        <xdr:cNvSpPr/>
      </xdr:nvSpPr>
      <xdr:spPr>
        <a:xfrm rot="10800000">
          <a:off x="7720854" y="3877236"/>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268942</xdr:colOff>
      <xdr:row>20</xdr:row>
      <xdr:rowOff>123266</xdr:rowOff>
    </xdr:from>
    <xdr:to>
      <xdr:col>11</xdr:col>
      <xdr:colOff>106936</xdr:colOff>
      <xdr:row>22</xdr:row>
      <xdr:rowOff>174266</xdr:rowOff>
    </xdr:to>
    <xdr:sp macro="" textlink="">
      <xdr:nvSpPr>
        <xdr:cNvPr id="20" name="TextBox 19"/>
        <xdr:cNvSpPr txBox="1"/>
      </xdr:nvSpPr>
      <xdr:spPr>
        <a:xfrm>
          <a:off x="7888942" y="411256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xdr:txBody>
    </xdr:sp>
    <xdr:clientData/>
  </xdr:twoCellAnchor>
  <xdr:twoCellAnchor>
    <xdr:from>
      <xdr:col>12</xdr:col>
      <xdr:colOff>89647</xdr:colOff>
      <xdr:row>19</xdr:row>
      <xdr:rowOff>168088</xdr:rowOff>
    </xdr:from>
    <xdr:to>
      <xdr:col>13</xdr:col>
      <xdr:colOff>227647</xdr:colOff>
      <xdr:row>23</xdr:row>
      <xdr:rowOff>92470</xdr:rowOff>
    </xdr:to>
    <xdr:sp macro="" textlink="">
      <xdr:nvSpPr>
        <xdr:cNvPr id="21" name="Left-Right Arrow 20"/>
        <xdr:cNvSpPr/>
      </xdr:nvSpPr>
      <xdr:spPr>
        <a:xfrm>
          <a:off x="9233647" y="3966882"/>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257735</xdr:colOff>
      <xdr:row>20</xdr:row>
      <xdr:rowOff>100853</xdr:rowOff>
    </xdr:from>
    <xdr:to>
      <xdr:col>13</xdr:col>
      <xdr:colOff>95729</xdr:colOff>
      <xdr:row>22</xdr:row>
      <xdr:rowOff>151853</xdr:rowOff>
    </xdr:to>
    <xdr:sp macro="" textlink="">
      <xdr:nvSpPr>
        <xdr:cNvPr id="22" name="TextBox 21"/>
        <xdr:cNvSpPr txBox="1"/>
      </xdr:nvSpPr>
      <xdr:spPr>
        <a:xfrm>
          <a:off x="9401735" y="4090147"/>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0.51691</cdr:x>
      <cdr:y>0.6634</cdr:y>
    </cdr:from>
    <cdr:to>
      <cdr:x>0.79705</cdr:x>
      <cdr:y>0.74433</cdr:y>
    </cdr:to>
    <cdr:sp macro="" textlink="">
      <cdr:nvSpPr>
        <cdr:cNvPr id="3" name="TextBox 2"/>
        <cdr:cNvSpPr txBox="1"/>
      </cdr:nvSpPr>
      <cdr:spPr>
        <a:xfrm xmlns:a="http://schemas.openxmlformats.org/drawingml/2006/main">
          <a:off x="2977417" y="2384906"/>
          <a:ext cx="1613607" cy="290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rgbClr val="17375E"/>
              </a:solidFill>
            </a:rPr>
            <a:t>Population Average</a:t>
          </a:r>
        </a:p>
      </cdr:txBody>
    </cdr:sp>
  </cdr:relSizeAnchor>
  <cdr:relSizeAnchor xmlns:cdr="http://schemas.openxmlformats.org/drawingml/2006/chartDrawing">
    <cdr:from>
      <cdr:x>0.56594</cdr:x>
      <cdr:y>0.27928</cdr:y>
    </cdr:from>
    <cdr:to>
      <cdr:x>0.98616</cdr:x>
      <cdr:y>0.36332</cdr:y>
    </cdr:to>
    <cdr:sp macro="" textlink="">
      <cdr:nvSpPr>
        <cdr:cNvPr id="4" name="TextBox 3"/>
        <cdr:cNvSpPr txBox="1"/>
      </cdr:nvSpPr>
      <cdr:spPr>
        <a:xfrm xmlns:a="http://schemas.openxmlformats.org/drawingml/2006/main">
          <a:off x="3259791" y="1003992"/>
          <a:ext cx="2420497" cy="302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chemeClr val="tx2">
                  <a:lumMod val="60000"/>
                  <a:lumOff val="40000"/>
                </a:schemeClr>
              </a:solidFill>
            </a:rPr>
            <a:t>Farm Business Survey Sample Average</a:t>
          </a:r>
        </a:p>
      </cdr:txBody>
    </cdr:sp>
  </cdr:relSizeAnchor>
</c:userShapes>
</file>

<file path=xl/drawings/drawing28.xml><?xml version="1.0" encoding="utf-8"?>
<xdr:wsDr xmlns:xdr="http://schemas.openxmlformats.org/drawingml/2006/spreadsheetDrawing" xmlns:a="http://schemas.openxmlformats.org/drawingml/2006/main">
  <xdr:twoCellAnchor>
    <xdr:from>
      <xdr:col>13</xdr:col>
      <xdr:colOff>3</xdr:colOff>
      <xdr:row>8</xdr:row>
      <xdr:rowOff>180974</xdr:rowOff>
    </xdr:from>
    <xdr:to>
      <xdr:col>14</xdr:col>
      <xdr:colOff>318003</xdr:colOff>
      <xdr:row>14</xdr:row>
      <xdr:rowOff>117974</xdr:rowOff>
    </xdr:to>
    <xdr:grpSp>
      <xdr:nvGrpSpPr>
        <xdr:cNvPr id="11" name="Group 10"/>
        <xdr:cNvGrpSpPr/>
      </xdr:nvGrpSpPr>
      <xdr:grpSpPr>
        <a:xfrm>
          <a:off x="9906003" y="1783415"/>
          <a:ext cx="1080000" cy="1080000"/>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61%</a:t>
            </a:r>
          </a:p>
          <a:p>
            <a:pPr algn="ctr"/>
            <a:endParaRPr lang="en-GB" sz="1100" b="1"/>
          </a:p>
        </xdr:txBody>
      </xdr:sp>
    </xdr:grpSp>
    <xdr:clientData/>
  </xdr:twoCellAnchor>
  <xdr:twoCellAnchor>
    <xdr:from>
      <xdr:col>0</xdr:col>
      <xdr:colOff>268940</xdr:colOff>
      <xdr:row>4</xdr:row>
      <xdr:rowOff>134469</xdr:rowOff>
    </xdr:from>
    <xdr:to>
      <xdr:col>11</xdr:col>
      <xdr:colOff>571500</xdr:colOff>
      <xdr:row>26</xdr:row>
      <xdr:rowOff>11206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159794</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190498</xdr:rowOff>
    </xdr:from>
    <xdr:to>
      <xdr:col>13</xdr:col>
      <xdr:colOff>318000</xdr:colOff>
      <xdr:row>24</xdr:row>
      <xdr:rowOff>116292</xdr:rowOff>
    </xdr:to>
    <xdr:sp macro="" textlink="">
      <xdr:nvSpPr>
        <xdr:cNvPr id="88" name="Flowchart: Alternate Process 87"/>
        <xdr:cNvSpPr>
          <a:spLocks/>
        </xdr:cNvSpPr>
      </xdr:nvSpPr>
      <xdr:spPr>
        <a:xfrm>
          <a:off x="9144000" y="3697939"/>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0</xdr:colOff>
      <xdr:row>10</xdr:row>
      <xdr:rowOff>0</xdr:rowOff>
    </xdr:from>
    <xdr:to>
      <xdr:col>11</xdr:col>
      <xdr:colOff>318000</xdr:colOff>
      <xdr:row>15</xdr:row>
      <xdr:rowOff>127500</xdr:rowOff>
    </xdr:to>
    <xdr:grpSp>
      <xdr:nvGrpSpPr>
        <xdr:cNvPr id="89" name="Group 88"/>
        <xdr:cNvGrpSpPr/>
      </xdr:nvGrpSpPr>
      <xdr:grpSpPr>
        <a:xfrm>
          <a:off x="7620000" y="1983441"/>
          <a:ext cx="1080000" cy="1080000"/>
          <a:chOff x="7086603" y="1876425"/>
          <a:chExt cx="900000" cy="900000"/>
        </a:xfrm>
      </xdr:grpSpPr>
      <xdr:sp macro="" textlink="">
        <xdr:nvSpPr>
          <xdr:cNvPr id="90" name="Flowchart: Alternate Process 8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1" name="Down Arrow 90"/>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2" name="TextBox 9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xdr:txBody>
      </xdr:sp>
    </xdr:grpSp>
    <xdr:clientData/>
  </xdr:twoCellAnchor>
  <xdr:twoCellAnchor>
    <xdr:from>
      <xdr:col>10</xdr:col>
      <xdr:colOff>0</xdr:colOff>
      <xdr:row>19</xdr:row>
      <xdr:rowOff>0</xdr:rowOff>
    </xdr:from>
    <xdr:to>
      <xdr:col>11</xdr:col>
      <xdr:colOff>318000</xdr:colOff>
      <xdr:row>24</xdr:row>
      <xdr:rowOff>116294</xdr:rowOff>
    </xdr:to>
    <xdr:sp macro="" textlink="">
      <xdr:nvSpPr>
        <xdr:cNvPr id="95" name="Flowchart: Alternate Process 94"/>
        <xdr:cNvSpPr>
          <a:spLocks/>
        </xdr:cNvSpPr>
      </xdr:nvSpPr>
      <xdr:spPr>
        <a:xfrm>
          <a:off x="7620000" y="3698328"/>
          <a:ext cx="1080000" cy="1075363"/>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0</xdr:colOff>
      <xdr:row>10</xdr:row>
      <xdr:rowOff>0</xdr:rowOff>
    </xdr:from>
    <xdr:to>
      <xdr:col>13</xdr:col>
      <xdr:colOff>318000</xdr:colOff>
      <xdr:row>15</xdr:row>
      <xdr:rowOff>127500</xdr:rowOff>
    </xdr:to>
    <xdr:grpSp>
      <xdr:nvGrpSpPr>
        <xdr:cNvPr id="98" name="Group 97"/>
        <xdr:cNvGrpSpPr/>
      </xdr:nvGrpSpPr>
      <xdr:grpSpPr>
        <a:xfrm>
          <a:off x="9144000" y="1983441"/>
          <a:ext cx="1080000" cy="1080000"/>
          <a:chOff x="7086603" y="1876425"/>
          <a:chExt cx="900000" cy="900000"/>
        </a:xfrm>
      </xdr:grpSpPr>
      <xdr:sp macro="" textlink="">
        <xdr:nvSpPr>
          <xdr:cNvPr id="99" name="Flowchart: Alternate Process 9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1" name="TextBox 10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2%</a:t>
            </a:r>
            <a:endParaRPr lang="en-GB" sz="1100" b="1"/>
          </a:p>
        </xdr:txBody>
      </xdr:sp>
    </xdr:grpSp>
    <xdr:clientData/>
  </xdr:twoCellAnchor>
  <xdr:twoCellAnchor>
    <xdr:from>
      <xdr:col>14</xdr:col>
      <xdr:colOff>0</xdr:colOff>
      <xdr:row>10</xdr:row>
      <xdr:rowOff>0</xdr:rowOff>
    </xdr:from>
    <xdr:to>
      <xdr:col>15</xdr:col>
      <xdr:colOff>318000</xdr:colOff>
      <xdr:row>15</xdr:row>
      <xdr:rowOff>127500</xdr:rowOff>
    </xdr:to>
    <xdr:grpSp>
      <xdr:nvGrpSpPr>
        <xdr:cNvPr id="103" name="Group 102"/>
        <xdr:cNvGrpSpPr/>
      </xdr:nvGrpSpPr>
      <xdr:grpSpPr>
        <a:xfrm>
          <a:off x="10668000" y="1983441"/>
          <a:ext cx="1080000" cy="1080000"/>
          <a:chOff x="7086603" y="1876425"/>
          <a:chExt cx="900000" cy="900000"/>
        </a:xfrm>
      </xdr:grpSpPr>
      <xdr:sp macro="" textlink="">
        <xdr:nvSpPr>
          <xdr:cNvPr id="104" name="Flowchart: Alternate Process 10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5" name="Down Arrow 104"/>
          <xdr:cNvSpPr/>
        </xdr:nvSpPr>
        <xdr:spPr>
          <a:xfrm rot="10800000">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6" name="TextBox 10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30%</a:t>
            </a:r>
          </a:p>
        </xdr:txBody>
      </xdr:sp>
    </xdr:grpSp>
    <xdr:clientData/>
  </xdr:twoCellAnchor>
  <xdr:twoCellAnchor>
    <xdr:from>
      <xdr:col>16</xdr:col>
      <xdr:colOff>0</xdr:colOff>
      <xdr:row>10</xdr:row>
      <xdr:rowOff>0</xdr:rowOff>
    </xdr:from>
    <xdr:to>
      <xdr:col>17</xdr:col>
      <xdr:colOff>318000</xdr:colOff>
      <xdr:row>15</xdr:row>
      <xdr:rowOff>127500</xdr:rowOff>
    </xdr:to>
    <xdr:grpSp>
      <xdr:nvGrpSpPr>
        <xdr:cNvPr id="111" name="Group 110"/>
        <xdr:cNvGrpSpPr/>
      </xdr:nvGrpSpPr>
      <xdr:grpSpPr>
        <a:xfrm>
          <a:off x="12192000" y="1983441"/>
          <a:ext cx="1080000" cy="1080000"/>
          <a:chOff x="7086603" y="1876425"/>
          <a:chExt cx="900000" cy="900000"/>
        </a:xfrm>
      </xdr:grpSpPr>
      <xdr:sp macro="" textlink="">
        <xdr:nvSpPr>
          <xdr:cNvPr id="112" name="Flowchart: Alternate Process 1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3" name="Down Arrow 112"/>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4" name="TextBox 1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14%</a:t>
            </a:r>
          </a:p>
        </xdr:txBody>
      </xdr:sp>
    </xdr:grpSp>
    <xdr:clientData/>
  </xdr:twoCellAnchor>
  <xdr:twoCellAnchor>
    <xdr:from>
      <xdr:col>18</xdr:col>
      <xdr:colOff>0</xdr:colOff>
      <xdr:row>10</xdr:row>
      <xdr:rowOff>0</xdr:rowOff>
    </xdr:from>
    <xdr:to>
      <xdr:col>19</xdr:col>
      <xdr:colOff>318000</xdr:colOff>
      <xdr:row>15</xdr:row>
      <xdr:rowOff>127500</xdr:rowOff>
    </xdr:to>
    <xdr:grpSp>
      <xdr:nvGrpSpPr>
        <xdr:cNvPr id="115" name="Group 114"/>
        <xdr:cNvGrpSpPr/>
      </xdr:nvGrpSpPr>
      <xdr:grpSpPr>
        <a:xfrm>
          <a:off x="13716000" y="1983441"/>
          <a:ext cx="1080000" cy="1080000"/>
          <a:chOff x="7086603" y="1876425"/>
          <a:chExt cx="900000" cy="900000"/>
        </a:xfrm>
      </xdr:grpSpPr>
      <xdr:sp macro="" textlink="">
        <xdr:nvSpPr>
          <xdr:cNvPr id="116" name="Flowchart: Alternate Process 1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Down Arrow 116"/>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8" name="TextBox 1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28%</a:t>
            </a:r>
          </a:p>
        </xdr:txBody>
      </xdr:sp>
    </xdr:grpSp>
    <xdr:clientData/>
  </xdr:twoCellAnchor>
  <xdr:twoCellAnchor>
    <xdr:from>
      <xdr:col>16</xdr:col>
      <xdr:colOff>0</xdr:colOff>
      <xdr:row>18</xdr:row>
      <xdr:rowOff>190500</xdr:rowOff>
    </xdr:from>
    <xdr:to>
      <xdr:col>17</xdr:col>
      <xdr:colOff>318000</xdr:colOff>
      <xdr:row>24</xdr:row>
      <xdr:rowOff>116294</xdr:rowOff>
    </xdr:to>
    <xdr:grpSp>
      <xdr:nvGrpSpPr>
        <xdr:cNvPr id="119" name="Group 118"/>
        <xdr:cNvGrpSpPr/>
      </xdr:nvGrpSpPr>
      <xdr:grpSpPr>
        <a:xfrm>
          <a:off x="12192000" y="3697941"/>
          <a:ext cx="1080000" cy="1080000"/>
          <a:chOff x="7086603" y="1876425"/>
          <a:chExt cx="900000" cy="900000"/>
        </a:xfrm>
      </xdr:grpSpPr>
      <xdr:sp macro="" textlink="">
        <xdr:nvSpPr>
          <xdr:cNvPr id="120" name="Flowchart: Alternate Process 11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2" name="TextBox 12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7%</a:t>
            </a:r>
            <a:endParaRPr lang="en-GB" sz="1100" b="1"/>
          </a:p>
        </xdr:txBody>
      </xdr:sp>
    </xdr:grpSp>
    <xdr:clientData/>
  </xdr:twoCellAnchor>
  <xdr:twoCellAnchor>
    <xdr:from>
      <xdr:col>14</xdr:col>
      <xdr:colOff>33618</xdr:colOff>
      <xdr:row>18</xdr:row>
      <xdr:rowOff>168090</xdr:rowOff>
    </xdr:from>
    <xdr:to>
      <xdr:col>15</xdr:col>
      <xdr:colOff>351618</xdr:colOff>
      <xdr:row>24</xdr:row>
      <xdr:rowOff>93884</xdr:rowOff>
    </xdr:to>
    <xdr:grpSp>
      <xdr:nvGrpSpPr>
        <xdr:cNvPr id="123" name="Group 122"/>
        <xdr:cNvGrpSpPr/>
      </xdr:nvGrpSpPr>
      <xdr:grpSpPr>
        <a:xfrm>
          <a:off x="10701618" y="3675531"/>
          <a:ext cx="1080000" cy="1080000"/>
          <a:chOff x="7105280" y="1848411"/>
          <a:chExt cx="900000" cy="900000"/>
        </a:xfrm>
      </xdr:grpSpPr>
      <xdr:sp macro="" textlink="">
        <xdr:nvSpPr>
          <xdr:cNvPr id="124" name="Flowchart: Alternate Process 123"/>
          <xdr:cNvSpPr>
            <a:spLocks/>
          </xdr:cNvSpPr>
        </xdr:nvSpPr>
        <xdr:spPr>
          <a:xfrm>
            <a:off x="7105280" y="1848411"/>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5" name="Down Arrow 12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TextBox 12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mn-lt"/>
                <a:ea typeface="+mn-ea"/>
                <a:cs typeface="+mn-cs"/>
              </a:rPr>
              <a:t>1%</a:t>
            </a:r>
            <a:endParaRPr lang="en-GB">
              <a:solidFill>
                <a:schemeClr val="bg1"/>
              </a:solidFill>
              <a:effectLst/>
            </a:endParaRPr>
          </a:p>
          <a:p>
            <a:pPr algn="ctr"/>
            <a:endParaRPr lang="en-GB" sz="1100" b="1">
              <a:solidFill>
                <a:schemeClr val="bg1"/>
              </a:solidFill>
            </a:endParaRPr>
          </a:p>
        </xdr:txBody>
      </xdr:sp>
    </xdr:grpSp>
    <xdr:clientData/>
  </xdr:twoCellAnchor>
  <xdr:twoCellAnchor>
    <xdr:from>
      <xdr:col>12</xdr:col>
      <xdr:colOff>90000</xdr:colOff>
      <xdr:row>19</xdr:row>
      <xdr:rowOff>89999</xdr:rowOff>
    </xdr:from>
    <xdr:to>
      <xdr:col>13</xdr:col>
      <xdr:colOff>228000</xdr:colOff>
      <xdr:row>24</xdr:row>
      <xdr:rowOff>26293</xdr:rowOff>
    </xdr:to>
    <xdr:sp macro="" textlink="">
      <xdr:nvSpPr>
        <xdr:cNvPr id="127" name="Down Arrow 126"/>
        <xdr:cNvSpPr/>
      </xdr:nvSpPr>
      <xdr:spPr>
        <a:xfrm rot="10800000">
          <a:off x="9234000" y="3787940"/>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240003</xdr:colOff>
      <xdr:row>20</xdr:row>
      <xdr:rowOff>133499</xdr:rowOff>
    </xdr:from>
    <xdr:to>
      <xdr:col>13</xdr:col>
      <xdr:colOff>77997</xdr:colOff>
      <xdr:row>22</xdr:row>
      <xdr:rowOff>184499</xdr:rowOff>
    </xdr:to>
    <xdr:sp macro="" textlink="">
      <xdr:nvSpPr>
        <xdr:cNvPr id="128" name="TextBox 127"/>
        <xdr:cNvSpPr txBox="1"/>
      </xdr:nvSpPr>
      <xdr:spPr>
        <a:xfrm>
          <a:off x="9384003" y="402194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clientData/>
  </xdr:twoCellAnchor>
  <xdr:twoCellAnchor>
    <xdr:from>
      <xdr:col>10</xdr:col>
      <xdr:colOff>85397</xdr:colOff>
      <xdr:row>19</xdr:row>
      <xdr:rowOff>91965</xdr:rowOff>
    </xdr:from>
    <xdr:to>
      <xdr:col>11</xdr:col>
      <xdr:colOff>223397</xdr:colOff>
      <xdr:row>24</xdr:row>
      <xdr:rowOff>28259</xdr:rowOff>
    </xdr:to>
    <xdr:sp macro="" textlink="">
      <xdr:nvSpPr>
        <xdr:cNvPr id="43" name="Down Arrow 42"/>
        <xdr:cNvSpPr/>
      </xdr:nvSpPr>
      <xdr:spPr>
        <a:xfrm rot="10800000">
          <a:off x="7705397" y="3790293"/>
          <a:ext cx="900000" cy="895363"/>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236483</xdr:colOff>
      <xdr:row>20</xdr:row>
      <xdr:rowOff>111672</xdr:rowOff>
    </xdr:from>
    <xdr:to>
      <xdr:col>11</xdr:col>
      <xdr:colOff>74477</xdr:colOff>
      <xdr:row>22</xdr:row>
      <xdr:rowOff>162672</xdr:rowOff>
    </xdr:to>
    <xdr:sp macro="" textlink="">
      <xdr:nvSpPr>
        <xdr:cNvPr id="44" name="TextBox 43"/>
        <xdr:cNvSpPr txBox="1"/>
      </xdr:nvSpPr>
      <xdr:spPr>
        <a:xfrm>
          <a:off x="7856483" y="400050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clientData/>
  </xdr:twoCellAnchor>
  <xdr:twoCellAnchor>
    <xdr:from>
      <xdr:col>16</xdr:col>
      <xdr:colOff>90237</xdr:colOff>
      <xdr:row>19</xdr:row>
      <xdr:rowOff>90237</xdr:rowOff>
    </xdr:from>
    <xdr:to>
      <xdr:col>17</xdr:col>
      <xdr:colOff>228237</xdr:colOff>
      <xdr:row>24</xdr:row>
      <xdr:rowOff>27177</xdr:rowOff>
    </xdr:to>
    <xdr:sp macro="" textlink="">
      <xdr:nvSpPr>
        <xdr:cNvPr id="47" name="Down Arrow 46"/>
        <xdr:cNvSpPr/>
      </xdr:nvSpPr>
      <xdr:spPr>
        <a:xfrm>
          <a:off x="12282237" y="3784934"/>
          <a:ext cx="900000" cy="899467"/>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250658</xdr:colOff>
      <xdr:row>20</xdr:row>
      <xdr:rowOff>125330</xdr:rowOff>
    </xdr:from>
    <xdr:to>
      <xdr:col>17</xdr:col>
      <xdr:colOff>88652</xdr:colOff>
      <xdr:row>22</xdr:row>
      <xdr:rowOff>175858</xdr:rowOff>
    </xdr:to>
    <xdr:sp macro="" textlink="">
      <xdr:nvSpPr>
        <xdr:cNvPr id="48" name="TextBox 47"/>
        <xdr:cNvSpPr txBox="1"/>
      </xdr:nvSpPr>
      <xdr:spPr>
        <a:xfrm>
          <a:off x="12442658" y="4010527"/>
          <a:ext cx="599994" cy="431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a:t>
          </a:r>
        </a:p>
      </xdr:txBody>
    </xdr:sp>
    <xdr:clientData/>
  </xdr:twoCellAnchor>
  <xdr:twoCellAnchor>
    <xdr:from>
      <xdr:col>12</xdr:col>
      <xdr:colOff>81642</xdr:colOff>
      <xdr:row>10</xdr:row>
      <xdr:rowOff>157842</xdr:rowOff>
    </xdr:from>
    <xdr:to>
      <xdr:col>13</xdr:col>
      <xdr:colOff>219642</xdr:colOff>
      <xdr:row>14</xdr:row>
      <xdr:rowOff>115842</xdr:rowOff>
    </xdr:to>
    <xdr:sp macro="" textlink="">
      <xdr:nvSpPr>
        <xdr:cNvPr id="49" name="Left-Right Arrow 48"/>
        <xdr:cNvSpPr/>
      </xdr:nvSpPr>
      <xdr:spPr>
        <a:xfrm>
          <a:off x="9225642" y="2139042"/>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239484</xdr:colOff>
      <xdr:row>11</xdr:row>
      <xdr:rowOff>103413</xdr:rowOff>
    </xdr:from>
    <xdr:to>
      <xdr:col>13</xdr:col>
      <xdr:colOff>77478</xdr:colOff>
      <xdr:row>13</xdr:row>
      <xdr:rowOff>154413</xdr:rowOff>
    </xdr:to>
    <xdr:sp macro="" textlink="">
      <xdr:nvSpPr>
        <xdr:cNvPr id="50" name="TextBox 49"/>
        <xdr:cNvSpPr txBox="1"/>
      </xdr:nvSpPr>
      <xdr:spPr>
        <a:xfrm>
          <a:off x="9383484" y="2275113"/>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twoCellAnchor>
    <xdr:from>
      <xdr:col>10</xdr:col>
      <xdr:colOff>0</xdr:colOff>
      <xdr:row>10</xdr:row>
      <xdr:rowOff>0</xdr:rowOff>
    </xdr:from>
    <xdr:to>
      <xdr:col>11</xdr:col>
      <xdr:colOff>318000</xdr:colOff>
      <xdr:row>15</xdr:row>
      <xdr:rowOff>127500</xdr:rowOff>
    </xdr:to>
    <xdr:grpSp>
      <xdr:nvGrpSpPr>
        <xdr:cNvPr id="51" name="Group 50"/>
        <xdr:cNvGrpSpPr/>
      </xdr:nvGrpSpPr>
      <xdr:grpSpPr>
        <a:xfrm>
          <a:off x="7620000" y="1983441"/>
          <a:ext cx="1080000" cy="1080000"/>
          <a:chOff x="7086603" y="1876425"/>
          <a:chExt cx="900000" cy="900000"/>
        </a:xfrm>
      </xdr:grpSpPr>
      <xdr:sp macro="" textlink="">
        <xdr:nvSpPr>
          <xdr:cNvPr id="52" name="Flowchart: Alternate Process 5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Down Arrow 52"/>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TextBox 5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grpSp>
    <xdr:clientData/>
  </xdr:twoCellAnchor>
  <xdr:twoCellAnchor>
    <xdr:from>
      <xdr:col>10</xdr:col>
      <xdr:colOff>0</xdr:colOff>
      <xdr:row>19</xdr:row>
      <xdr:rowOff>0</xdr:rowOff>
    </xdr:from>
    <xdr:to>
      <xdr:col>11</xdr:col>
      <xdr:colOff>318000</xdr:colOff>
      <xdr:row>24</xdr:row>
      <xdr:rowOff>116294</xdr:rowOff>
    </xdr:to>
    <xdr:sp macro="" textlink="">
      <xdr:nvSpPr>
        <xdr:cNvPr id="55" name="Flowchart: Alternate Process 54"/>
        <xdr:cNvSpPr>
          <a:spLocks/>
        </xdr:cNvSpPr>
      </xdr:nvSpPr>
      <xdr:spPr>
        <a:xfrm>
          <a:off x="7620000" y="3695700"/>
          <a:ext cx="1080000" cy="1078319"/>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0</xdr:colOff>
      <xdr:row>10</xdr:row>
      <xdr:rowOff>0</xdr:rowOff>
    </xdr:from>
    <xdr:to>
      <xdr:col>15</xdr:col>
      <xdr:colOff>318000</xdr:colOff>
      <xdr:row>15</xdr:row>
      <xdr:rowOff>127500</xdr:rowOff>
    </xdr:to>
    <xdr:grpSp>
      <xdr:nvGrpSpPr>
        <xdr:cNvPr id="56" name="Group 55"/>
        <xdr:cNvGrpSpPr/>
      </xdr:nvGrpSpPr>
      <xdr:grpSpPr>
        <a:xfrm>
          <a:off x="10668000" y="1983441"/>
          <a:ext cx="1080000" cy="1080000"/>
          <a:chOff x="7086603" y="1876425"/>
          <a:chExt cx="900000" cy="900000"/>
        </a:xfrm>
      </xdr:grpSpPr>
      <xdr:sp macro="" textlink="">
        <xdr:nvSpPr>
          <xdr:cNvPr id="57" name="Flowchart: Alternate Process 5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Down Arrow 57"/>
          <xdr:cNvSpPr/>
        </xdr:nvSpPr>
        <xdr:spPr>
          <a:xfrm rot="10800000">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TextBox 5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29%</a:t>
            </a:r>
          </a:p>
        </xdr:txBody>
      </xdr:sp>
    </xdr:grpSp>
    <xdr:clientData/>
  </xdr:twoCellAnchor>
  <xdr:twoCellAnchor>
    <xdr:from>
      <xdr:col>16</xdr:col>
      <xdr:colOff>0</xdr:colOff>
      <xdr:row>10</xdr:row>
      <xdr:rowOff>0</xdr:rowOff>
    </xdr:from>
    <xdr:to>
      <xdr:col>17</xdr:col>
      <xdr:colOff>318000</xdr:colOff>
      <xdr:row>15</xdr:row>
      <xdr:rowOff>127500</xdr:rowOff>
    </xdr:to>
    <xdr:grpSp>
      <xdr:nvGrpSpPr>
        <xdr:cNvPr id="63" name="Group 62"/>
        <xdr:cNvGrpSpPr/>
      </xdr:nvGrpSpPr>
      <xdr:grpSpPr>
        <a:xfrm>
          <a:off x="12192000" y="1983441"/>
          <a:ext cx="1080000" cy="1080000"/>
          <a:chOff x="7086603" y="1876425"/>
          <a:chExt cx="900000" cy="900000"/>
        </a:xfrm>
      </xdr:grpSpPr>
      <xdr:sp macro="" textlink="">
        <xdr:nvSpPr>
          <xdr:cNvPr id="64" name="Flowchart: Alternate Process 6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 name="Down Arrow 6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6" name="TextBox 6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20%</a:t>
            </a:r>
          </a:p>
        </xdr:txBody>
      </xdr:sp>
    </xdr:grpSp>
    <xdr:clientData/>
  </xdr:twoCellAnchor>
  <xdr:twoCellAnchor>
    <xdr:from>
      <xdr:col>18</xdr:col>
      <xdr:colOff>0</xdr:colOff>
      <xdr:row>10</xdr:row>
      <xdr:rowOff>0</xdr:rowOff>
    </xdr:from>
    <xdr:to>
      <xdr:col>19</xdr:col>
      <xdr:colOff>318000</xdr:colOff>
      <xdr:row>15</xdr:row>
      <xdr:rowOff>127500</xdr:rowOff>
    </xdr:to>
    <xdr:grpSp>
      <xdr:nvGrpSpPr>
        <xdr:cNvPr id="67" name="Group 66"/>
        <xdr:cNvGrpSpPr/>
      </xdr:nvGrpSpPr>
      <xdr:grpSpPr>
        <a:xfrm>
          <a:off x="13716000" y="1983441"/>
          <a:ext cx="1080000" cy="1080000"/>
          <a:chOff x="7086603" y="1876425"/>
          <a:chExt cx="900000" cy="900000"/>
        </a:xfrm>
      </xdr:grpSpPr>
      <xdr:sp macro="" textlink="">
        <xdr:nvSpPr>
          <xdr:cNvPr id="68" name="Flowchart: Alternate Process 6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9" name="Down Arrow 68"/>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0" name="TextBox 6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21%</a:t>
            </a:r>
          </a:p>
        </xdr:txBody>
      </xdr:sp>
    </xdr:grpSp>
    <xdr:clientData/>
  </xdr:twoCellAnchor>
  <xdr:twoCellAnchor>
    <xdr:from>
      <xdr:col>16</xdr:col>
      <xdr:colOff>0</xdr:colOff>
      <xdr:row>19</xdr:row>
      <xdr:rowOff>0</xdr:rowOff>
    </xdr:from>
    <xdr:to>
      <xdr:col>17</xdr:col>
      <xdr:colOff>318000</xdr:colOff>
      <xdr:row>24</xdr:row>
      <xdr:rowOff>116294</xdr:rowOff>
    </xdr:to>
    <xdr:grpSp>
      <xdr:nvGrpSpPr>
        <xdr:cNvPr id="71" name="Group 70"/>
        <xdr:cNvGrpSpPr/>
      </xdr:nvGrpSpPr>
      <xdr:grpSpPr>
        <a:xfrm>
          <a:off x="12192000" y="3697941"/>
          <a:ext cx="1080000" cy="1080000"/>
          <a:chOff x="7086603" y="1876425"/>
          <a:chExt cx="900000" cy="900000"/>
        </a:xfrm>
      </xdr:grpSpPr>
      <xdr:sp macro="" textlink="">
        <xdr:nvSpPr>
          <xdr:cNvPr id="72" name="Flowchart: Alternate Process 7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3" name="TextBox 7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7%</a:t>
            </a:r>
            <a:endParaRPr lang="en-GB" sz="1100" b="1"/>
          </a:p>
        </xdr:txBody>
      </xdr:sp>
    </xdr:grpSp>
    <xdr:clientData/>
  </xdr:twoCellAnchor>
  <xdr:twoCellAnchor>
    <xdr:from>
      <xdr:col>12</xdr:col>
      <xdr:colOff>206387</xdr:colOff>
      <xdr:row>22</xdr:row>
      <xdr:rowOff>43854</xdr:rowOff>
    </xdr:from>
    <xdr:to>
      <xdr:col>13</xdr:col>
      <xdr:colOff>44381</xdr:colOff>
      <xdr:row>24</xdr:row>
      <xdr:rowOff>83648</xdr:rowOff>
    </xdr:to>
    <xdr:sp macro="" textlink="">
      <xdr:nvSpPr>
        <xdr:cNvPr id="74" name="TextBox 73"/>
        <xdr:cNvSpPr txBox="1"/>
      </xdr:nvSpPr>
      <xdr:spPr>
        <a:xfrm>
          <a:off x="9350387" y="4311054"/>
          <a:ext cx="599994" cy="430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9%</a:t>
          </a:r>
        </a:p>
      </xdr:txBody>
    </xdr:sp>
    <xdr:clientData/>
  </xdr:twoCellAnchor>
  <xdr:twoCellAnchor>
    <xdr:from>
      <xdr:col>12</xdr:col>
      <xdr:colOff>240003</xdr:colOff>
      <xdr:row>20</xdr:row>
      <xdr:rowOff>133499</xdr:rowOff>
    </xdr:from>
    <xdr:to>
      <xdr:col>13</xdr:col>
      <xdr:colOff>77997</xdr:colOff>
      <xdr:row>22</xdr:row>
      <xdr:rowOff>184499</xdr:rowOff>
    </xdr:to>
    <xdr:sp macro="" textlink="">
      <xdr:nvSpPr>
        <xdr:cNvPr id="75" name="TextBox 74"/>
        <xdr:cNvSpPr txBox="1"/>
      </xdr:nvSpPr>
      <xdr:spPr>
        <a:xfrm>
          <a:off x="9384003" y="4019699"/>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clientData/>
  </xdr:twoCellAnchor>
  <xdr:twoCellAnchor>
    <xdr:from>
      <xdr:col>17</xdr:col>
      <xdr:colOff>481852</xdr:colOff>
      <xdr:row>28</xdr:row>
      <xdr:rowOff>112060</xdr:rowOff>
    </xdr:from>
    <xdr:to>
      <xdr:col>18</xdr:col>
      <xdr:colOff>329451</xdr:colOff>
      <xdr:row>31</xdr:row>
      <xdr:rowOff>63808</xdr:rowOff>
    </xdr:to>
    <xdr:sp macro="" textlink="">
      <xdr:nvSpPr>
        <xdr:cNvPr id="79" name="TextBox 78"/>
        <xdr:cNvSpPr txBox="1"/>
      </xdr:nvSpPr>
      <xdr:spPr>
        <a:xfrm>
          <a:off x="13435852" y="5546913"/>
          <a:ext cx="609599" cy="523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100" b="1">
            <a:solidFill>
              <a:schemeClr val="bg1"/>
            </a:solidFill>
          </a:endParaRPr>
        </a:p>
      </xdr:txBody>
    </xdr:sp>
    <xdr:clientData/>
  </xdr:twoCellAnchor>
  <xdr:twoCellAnchor>
    <xdr:from>
      <xdr:col>16</xdr:col>
      <xdr:colOff>90237</xdr:colOff>
      <xdr:row>19</xdr:row>
      <xdr:rowOff>90237</xdr:rowOff>
    </xdr:from>
    <xdr:to>
      <xdr:col>17</xdr:col>
      <xdr:colOff>228237</xdr:colOff>
      <xdr:row>24</xdr:row>
      <xdr:rowOff>27177</xdr:rowOff>
    </xdr:to>
    <xdr:sp macro="" textlink="">
      <xdr:nvSpPr>
        <xdr:cNvPr id="80" name="Down Arrow 79"/>
        <xdr:cNvSpPr/>
      </xdr:nvSpPr>
      <xdr:spPr>
        <a:xfrm>
          <a:off x="12282237" y="3785937"/>
          <a:ext cx="871425" cy="898965"/>
        </a:xfrm>
        <a:prstGeom prst="downArrow">
          <a:avLst/>
        </a:prstGeom>
        <a:solidFill>
          <a:srgbClr val="9BBB5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250658</xdr:colOff>
      <xdr:row>20</xdr:row>
      <xdr:rowOff>125330</xdr:rowOff>
    </xdr:from>
    <xdr:to>
      <xdr:col>17</xdr:col>
      <xdr:colOff>88652</xdr:colOff>
      <xdr:row>22</xdr:row>
      <xdr:rowOff>175858</xdr:rowOff>
    </xdr:to>
    <xdr:sp macro="" textlink="">
      <xdr:nvSpPr>
        <xdr:cNvPr id="81" name="TextBox 80"/>
        <xdr:cNvSpPr txBox="1"/>
      </xdr:nvSpPr>
      <xdr:spPr>
        <a:xfrm>
          <a:off x="12442658" y="4011530"/>
          <a:ext cx="571419" cy="431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a:t>
          </a:r>
        </a:p>
      </xdr:txBody>
    </xdr:sp>
    <xdr:clientData/>
  </xdr:twoCellAnchor>
  <xdr:twoCellAnchor>
    <xdr:from>
      <xdr:col>12</xdr:col>
      <xdr:colOff>239484</xdr:colOff>
      <xdr:row>11</xdr:row>
      <xdr:rowOff>103413</xdr:rowOff>
    </xdr:from>
    <xdr:to>
      <xdr:col>13</xdr:col>
      <xdr:colOff>77478</xdr:colOff>
      <xdr:row>13</xdr:row>
      <xdr:rowOff>154413</xdr:rowOff>
    </xdr:to>
    <xdr:sp macro="" textlink="">
      <xdr:nvSpPr>
        <xdr:cNvPr id="83" name="TextBox 82"/>
        <xdr:cNvSpPr txBox="1"/>
      </xdr:nvSpPr>
      <xdr:spPr>
        <a:xfrm>
          <a:off x="9383484" y="2275113"/>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twoCellAnchor>
    <xdr:from>
      <xdr:col>12</xdr:col>
      <xdr:colOff>464319</xdr:colOff>
      <xdr:row>21</xdr:row>
      <xdr:rowOff>94428</xdr:rowOff>
    </xdr:from>
    <xdr:to>
      <xdr:col>13</xdr:col>
      <xdr:colOff>302313</xdr:colOff>
      <xdr:row>23</xdr:row>
      <xdr:rowOff>134222</xdr:rowOff>
    </xdr:to>
    <xdr:sp macro="" textlink="">
      <xdr:nvSpPr>
        <xdr:cNvPr id="84" name="TextBox 83"/>
        <xdr:cNvSpPr txBox="1"/>
      </xdr:nvSpPr>
      <xdr:spPr>
        <a:xfrm>
          <a:off x="9608319" y="4171128"/>
          <a:ext cx="599994" cy="430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100" b="1"/>
        </a:p>
      </xdr:txBody>
    </xdr:sp>
    <xdr:clientData/>
  </xdr:twoCellAnchor>
  <xdr:twoCellAnchor>
    <xdr:from>
      <xdr:col>12</xdr:col>
      <xdr:colOff>704322</xdr:colOff>
      <xdr:row>23</xdr:row>
      <xdr:rowOff>26222</xdr:rowOff>
    </xdr:from>
    <xdr:to>
      <xdr:col>13</xdr:col>
      <xdr:colOff>542316</xdr:colOff>
      <xdr:row>25</xdr:row>
      <xdr:rowOff>77222</xdr:rowOff>
    </xdr:to>
    <xdr:sp macro="" textlink="">
      <xdr:nvSpPr>
        <xdr:cNvPr id="85" name="TextBox 84"/>
        <xdr:cNvSpPr txBox="1"/>
      </xdr:nvSpPr>
      <xdr:spPr>
        <a:xfrm>
          <a:off x="9848322" y="4493447"/>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100" b="1"/>
        </a:p>
      </xdr:txBody>
    </xdr:sp>
    <xdr:clientData/>
  </xdr:twoCellAnchor>
  <xdr:twoCellAnchor>
    <xdr:from>
      <xdr:col>11</xdr:col>
      <xdr:colOff>750793</xdr:colOff>
      <xdr:row>18</xdr:row>
      <xdr:rowOff>190499</xdr:rowOff>
    </xdr:from>
    <xdr:to>
      <xdr:col>13</xdr:col>
      <xdr:colOff>306793</xdr:colOff>
      <xdr:row>24</xdr:row>
      <xdr:rowOff>116293</xdr:rowOff>
    </xdr:to>
    <xdr:grpSp>
      <xdr:nvGrpSpPr>
        <xdr:cNvPr id="86" name="Group 85"/>
        <xdr:cNvGrpSpPr/>
      </xdr:nvGrpSpPr>
      <xdr:grpSpPr>
        <a:xfrm>
          <a:off x="9132793" y="3697940"/>
          <a:ext cx="1080000" cy="1080000"/>
          <a:chOff x="7653617" y="3731558"/>
          <a:chExt cx="1080000" cy="1080000"/>
        </a:xfrm>
      </xdr:grpSpPr>
      <xdr:sp macro="" textlink="">
        <xdr:nvSpPr>
          <xdr:cNvPr id="93" name="Flowchart: Alternate Process 92"/>
          <xdr:cNvSpPr>
            <a:spLocks/>
          </xdr:cNvSpPr>
        </xdr:nvSpPr>
        <xdr:spPr>
          <a:xfrm>
            <a:off x="7653617" y="3731558"/>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4" name="Left-Right Arrow 93"/>
          <xdr:cNvSpPr/>
        </xdr:nvSpPr>
        <xdr:spPr>
          <a:xfrm>
            <a:off x="7743617" y="3911558"/>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6" name="TextBox 95"/>
          <xdr:cNvSpPr txBox="1"/>
        </xdr:nvSpPr>
        <xdr:spPr>
          <a:xfrm>
            <a:off x="7904827" y="4033147"/>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a:p>
            <a:pPr algn="ctr"/>
            <a:endParaRPr lang="en-GB" sz="1100" b="1"/>
          </a:p>
        </xdr:txBody>
      </xdr:sp>
    </xdr:grpSp>
    <xdr:clientData/>
  </xdr:twoCellAnchor>
  <xdr:twoCellAnchor>
    <xdr:from>
      <xdr:col>18</xdr:col>
      <xdr:colOff>22413</xdr:colOff>
      <xdr:row>19</xdr:row>
      <xdr:rowOff>22413</xdr:rowOff>
    </xdr:from>
    <xdr:to>
      <xdr:col>19</xdr:col>
      <xdr:colOff>340413</xdr:colOff>
      <xdr:row>24</xdr:row>
      <xdr:rowOff>138708</xdr:rowOff>
    </xdr:to>
    <xdr:grpSp>
      <xdr:nvGrpSpPr>
        <xdr:cNvPr id="97" name="Group 96"/>
        <xdr:cNvGrpSpPr/>
      </xdr:nvGrpSpPr>
      <xdr:grpSpPr>
        <a:xfrm>
          <a:off x="13738413" y="3720354"/>
          <a:ext cx="1080000" cy="1080001"/>
          <a:chOff x="14421970" y="4078942"/>
          <a:chExt cx="1080000" cy="1080001"/>
        </a:xfrm>
      </xdr:grpSpPr>
      <xdr:sp macro="" textlink="">
        <xdr:nvSpPr>
          <xdr:cNvPr id="100" name="Flowchart: Alternate Process 99"/>
          <xdr:cNvSpPr>
            <a:spLocks/>
          </xdr:cNvSpPr>
        </xdr:nvSpPr>
        <xdr:spPr>
          <a:xfrm>
            <a:off x="14421970" y="4078942"/>
            <a:ext cx="1080000" cy="108000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2" name="TextBox 101"/>
          <xdr:cNvSpPr txBox="1"/>
        </xdr:nvSpPr>
        <xdr:spPr>
          <a:xfrm>
            <a:off x="14661974" y="4406304"/>
            <a:ext cx="599994" cy="436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100" b="1"/>
          </a:p>
        </xdr:txBody>
      </xdr:sp>
    </xdr:grpSp>
    <xdr:clientData/>
  </xdr:twoCellAnchor>
  <xdr:twoCellAnchor>
    <xdr:from>
      <xdr:col>17</xdr:col>
      <xdr:colOff>206387</xdr:colOff>
      <xdr:row>24</xdr:row>
      <xdr:rowOff>43854</xdr:rowOff>
    </xdr:from>
    <xdr:to>
      <xdr:col>18</xdr:col>
      <xdr:colOff>44381</xdr:colOff>
      <xdr:row>26</xdr:row>
      <xdr:rowOff>83648</xdr:rowOff>
    </xdr:to>
    <xdr:sp macro="" textlink="">
      <xdr:nvSpPr>
        <xdr:cNvPr id="109" name="TextBox 108"/>
        <xdr:cNvSpPr txBox="1"/>
      </xdr:nvSpPr>
      <xdr:spPr>
        <a:xfrm>
          <a:off x="13131812" y="4701579"/>
          <a:ext cx="599994" cy="420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100" b="1">
            <a:solidFill>
              <a:schemeClr val="bg1"/>
            </a:solidFill>
          </a:endParaRPr>
        </a:p>
      </xdr:txBody>
    </xdr:sp>
    <xdr:clientData/>
  </xdr:twoCellAnchor>
  <xdr:twoCellAnchor>
    <xdr:from>
      <xdr:col>17</xdr:col>
      <xdr:colOff>240003</xdr:colOff>
      <xdr:row>22</xdr:row>
      <xdr:rowOff>133499</xdr:rowOff>
    </xdr:from>
    <xdr:to>
      <xdr:col>18</xdr:col>
      <xdr:colOff>77997</xdr:colOff>
      <xdr:row>24</xdr:row>
      <xdr:rowOff>184499</xdr:rowOff>
    </xdr:to>
    <xdr:sp macro="" textlink="">
      <xdr:nvSpPr>
        <xdr:cNvPr id="121" name="TextBox 120"/>
        <xdr:cNvSpPr txBox="1"/>
      </xdr:nvSpPr>
      <xdr:spPr>
        <a:xfrm>
          <a:off x="13165428" y="4400699"/>
          <a:ext cx="599994" cy="441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a:t>
          </a:r>
        </a:p>
      </xdr:txBody>
    </xdr:sp>
    <xdr:clientData/>
  </xdr:twoCellAnchor>
  <xdr:twoCellAnchor>
    <xdr:from>
      <xdr:col>18</xdr:col>
      <xdr:colOff>126146</xdr:colOff>
      <xdr:row>19</xdr:row>
      <xdr:rowOff>98293</xdr:rowOff>
    </xdr:from>
    <xdr:to>
      <xdr:col>19</xdr:col>
      <xdr:colOff>264146</xdr:colOff>
      <xdr:row>24</xdr:row>
      <xdr:rowOff>34587</xdr:rowOff>
    </xdr:to>
    <xdr:sp macro="" textlink="">
      <xdr:nvSpPr>
        <xdr:cNvPr id="129" name="Down Arrow 128"/>
        <xdr:cNvSpPr/>
      </xdr:nvSpPr>
      <xdr:spPr>
        <a:xfrm rot="10800000">
          <a:off x="13842146" y="3796234"/>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18</xdr:col>
      <xdr:colOff>268941</xdr:colOff>
      <xdr:row>20</xdr:row>
      <xdr:rowOff>89648</xdr:rowOff>
    </xdr:from>
    <xdr:to>
      <xdr:col>19</xdr:col>
      <xdr:colOff>138951</xdr:colOff>
      <xdr:row>23</xdr:row>
      <xdr:rowOff>7779</xdr:rowOff>
    </xdr:to>
    <xdr:sp macro="" textlink="">
      <xdr:nvSpPr>
        <xdr:cNvPr id="130" name="TextBox 129"/>
        <xdr:cNvSpPr txBox="1"/>
      </xdr:nvSpPr>
      <xdr:spPr>
        <a:xfrm>
          <a:off x="13984941" y="3978089"/>
          <a:ext cx="632010" cy="500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9%</a:t>
          </a:r>
        </a:p>
      </xdr:txBody>
    </xdr:sp>
    <xdr:clientData/>
  </xdr:twoCellAnchor>
  <xdr:twoCellAnchor>
    <xdr:from>
      <xdr:col>10</xdr:col>
      <xdr:colOff>89647</xdr:colOff>
      <xdr:row>19</xdr:row>
      <xdr:rowOff>112059</xdr:rowOff>
    </xdr:from>
    <xdr:to>
      <xdr:col>11</xdr:col>
      <xdr:colOff>227647</xdr:colOff>
      <xdr:row>24</xdr:row>
      <xdr:rowOff>48353</xdr:rowOff>
    </xdr:to>
    <xdr:sp macro="" textlink="">
      <xdr:nvSpPr>
        <xdr:cNvPr id="107" name="Down Arrow 106"/>
        <xdr:cNvSpPr/>
      </xdr:nvSpPr>
      <xdr:spPr>
        <a:xfrm>
          <a:off x="7709647" y="3810000"/>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235324</xdr:colOff>
      <xdr:row>20</xdr:row>
      <xdr:rowOff>145677</xdr:rowOff>
    </xdr:from>
    <xdr:to>
      <xdr:col>11</xdr:col>
      <xdr:colOff>73318</xdr:colOff>
      <xdr:row>22</xdr:row>
      <xdr:rowOff>196677</xdr:rowOff>
    </xdr:to>
    <xdr:sp macro="" textlink="">
      <xdr:nvSpPr>
        <xdr:cNvPr id="108" name="TextBox 107"/>
        <xdr:cNvSpPr txBox="1"/>
      </xdr:nvSpPr>
      <xdr:spPr>
        <a:xfrm>
          <a:off x="7855324" y="4034118"/>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mn-lt"/>
              <a:ea typeface="+mn-ea"/>
              <a:cs typeface="+mn-cs"/>
            </a:rPr>
            <a:t>2%</a:t>
          </a:r>
          <a:endParaRPr lang="en-GB">
            <a:solidFill>
              <a:schemeClr val="bg1"/>
            </a:solidFill>
            <a:effectLst/>
          </a:endParaRPr>
        </a:p>
        <a:p>
          <a:pPr algn="ctr"/>
          <a:endParaRPr lang="en-GB" sz="11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19</xdr:row>
      <xdr:rowOff>190499</xdr:rowOff>
    </xdr:from>
    <xdr:to>
      <xdr:col>7</xdr:col>
      <xdr:colOff>184990</xdr:colOff>
      <xdr:row>29</xdr:row>
      <xdr:rowOff>168087</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xdr:colOff>
      <xdr:row>9</xdr:row>
      <xdr:rowOff>0</xdr:rowOff>
    </xdr:from>
    <xdr:to>
      <xdr:col>10</xdr:col>
      <xdr:colOff>318003</xdr:colOff>
      <xdr:row>14</xdr:row>
      <xdr:rowOff>127500</xdr:rowOff>
    </xdr:to>
    <xdr:grpSp>
      <xdr:nvGrpSpPr>
        <xdr:cNvPr id="5" name="Group 4"/>
        <xdr:cNvGrpSpPr/>
      </xdr:nvGrpSpPr>
      <xdr:grpSpPr>
        <a:xfrm>
          <a:off x="6858003" y="1927412"/>
          <a:ext cx="1080000" cy="1080000"/>
          <a:chOff x="7086603" y="1876425"/>
          <a:chExt cx="900000" cy="900000"/>
        </a:xfrm>
      </xdr:grpSpPr>
      <xdr:sp macro="" textlink="">
        <xdr:nvSpPr>
          <xdr:cNvPr id="50" name="Flowchart: Alternate Process 4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Down Arrow 50"/>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TextBox 5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22%</a:t>
            </a:r>
          </a:p>
          <a:p>
            <a:pPr algn="ctr"/>
            <a:endParaRPr lang="en-GB" sz="1100" b="1"/>
          </a:p>
        </xdr:txBody>
      </xdr:sp>
    </xdr:grpSp>
    <xdr:clientData/>
  </xdr:twoCellAnchor>
  <xdr:twoCellAnchor>
    <xdr:from>
      <xdr:col>1</xdr:col>
      <xdr:colOff>0</xdr:colOff>
      <xdr:row>5</xdr:row>
      <xdr:rowOff>0</xdr:rowOff>
    </xdr:from>
    <xdr:to>
      <xdr:col>8</xdr:col>
      <xdr:colOff>426000</xdr:colOff>
      <xdr:row>20</xdr:row>
      <xdr:rowOff>22500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324970</xdr:colOff>
      <xdr:row>20</xdr:row>
      <xdr:rowOff>0</xdr:rowOff>
    </xdr:from>
    <xdr:to>
      <xdr:col>13</xdr:col>
      <xdr:colOff>470646</xdr:colOff>
      <xdr:row>29</xdr:row>
      <xdr:rowOff>168088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683557</xdr:colOff>
      <xdr:row>8</xdr:row>
      <xdr:rowOff>123264</xdr:rowOff>
    </xdr:from>
    <xdr:to>
      <xdr:col>12</xdr:col>
      <xdr:colOff>279002</xdr:colOff>
      <xdr:row>14</xdr:row>
      <xdr:rowOff>89074</xdr:rowOff>
    </xdr:to>
    <xdr:grpSp>
      <xdr:nvGrpSpPr>
        <xdr:cNvPr id="16" name="Group 15"/>
        <xdr:cNvGrpSpPr/>
      </xdr:nvGrpSpPr>
      <xdr:grpSpPr>
        <a:xfrm>
          <a:off x="8303557" y="1860176"/>
          <a:ext cx="1119445" cy="1108810"/>
          <a:chOff x="7808875" y="1820563"/>
          <a:chExt cx="900000" cy="900000"/>
        </a:xfrm>
      </xdr:grpSpPr>
      <xdr:sp macro="" textlink="">
        <xdr:nvSpPr>
          <xdr:cNvPr id="17" name="Flowchart: Alternate Process 16"/>
          <xdr:cNvSpPr>
            <a:spLocks/>
          </xdr:cNvSpPr>
        </xdr:nvSpPr>
        <xdr:spPr>
          <a:xfrm>
            <a:off x="7808875" y="1820563"/>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Down Arrow 18"/>
          <xdr:cNvSpPr/>
        </xdr:nvSpPr>
        <xdr:spPr>
          <a:xfrm rot="10800000">
            <a:off x="7899235" y="1886467"/>
            <a:ext cx="750000" cy="75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8018919" y="2126946"/>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a:t>
            </a:r>
          </a:p>
          <a:p>
            <a:pPr algn="ctr"/>
            <a:endParaRPr lang="en-GB" sz="1100" b="1"/>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137382</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9</xdr:row>
      <xdr:rowOff>0</xdr:rowOff>
    </xdr:from>
    <xdr:to>
      <xdr:col>11</xdr:col>
      <xdr:colOff>318003</xdr:colOff>
      <xdr:row>14</xdr:row>
      <xdr:rowOff>127500</xdr:rowOff>
    </xdr:to>
    <xdr:grpSp>
      <xdr:nvGrpSpPr>
        <xdr:cNvPr id="19" name="Group 18"/>
        <xdr:cNvGrpSpPr/>
      </xdr:nvGrpSpPr>
      <xdr:grpSpPr>
        <a:xfrm>
          <a:off x="7620003" y="1792941"/>
          <a:ext cx="1080000" cy="1080000"/>
          <a:chOff x="7086603" y="1876425"/>
          <a:chExt cx="900000" cy="900000"/>
        </a:xfrm>
      </xdr:grpSpPr>
      <xdr:sp macro="" textlink="">
        <xdr:nvSpPr>
          <xdr:cNvPr id="20" name="Flowchart: Alternate Process 1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Down Arrow 20"/>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TextBox 3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xdr:txBody>
      </xdr:sp>
    </xdr:grpSp>
    <xdr:clientData/>
  </xdr:twoCellAnchor>
  <xdr:twoCellAnchor>
    <xdr:from>
      <xdr:col>10</xdr:col>
      <xdr:colOff>0</xdr:colOff>
      <xdr:row>19</xdr:row>
      <xdr:rowOff>0</xdr:rowOff>
    </xdr:from>
    <xdr:to>
      <xdr:col>11</xdr:col>
      <xdr:colOff>318000</xdr:colOff>
      <xdr:row>24</xdr:row>
      <xdr:rowOff>93882</xdr:rowOff>
    </xdr:to>
    <xdr:sp macro="" textlink="">
      <xdr:nvSpPr>
        <xdr:cNvPr id="33" name="Flowchart: Alternate Process 32"/>
        <xdr:cNvSpPr>
          <a:spLocks/>
        </xdr:cNvSpPr>
      </xdr:nvSpPr>
      <xdr:spPr>
        <a:xfrm>
          <a:off x="7620000" y="3697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89647</xdr:colOff>
      <xdr:row>19</xdr:row>
      <xdr:rowOff>89648</xdr:rowOff>
    </xdr:from>
    <xdr:to>
      <xdr:col>11</xdr:col>
      <xdr:colOff>227647</xdr:colOff>
      <xdr:row>24</xdr:row>
      <xdr:rowOff>3530</xdr:rowOff>
    </xdr:to>
    <xdr:sp macro="" textlink="">
      <xdr:nvSpPr>
        <xdr:cNvPr id="11" name="Down Arrow 10"/>
        <xdr:cNvSpPr/>
      </xdr:nvSpPr>
      <xdr:spPr>
        <a:xfrm rot="10800000">
          <a:off x="7709647" y="3787589"/>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246529</xdr:colOff>
      <xdr:row>20</xdr:row>
      <xdr:rowOff>134471</xdr:rowOff>
    </xdr:from>
    <xdr:to>
      <xdr:col>11</xdr:col>
      <xdr:colOff>84523</xdr:colOff>
      <xdr:row>22</xdr:row>
      <xdr:rowOff>185471</xdr:rowOff>
    </xdr:to>
    <xdr:sp macro="" textlink="">
      <xdr:nvSpPr>
        <xdr:cNvPr id="12" name="TextBox 11"/>
        <xdr:cNvSpPr txBox="1"/>
      </xdr:nvSpPr>
      <xdr:spPr>
        <a:xfrm>
          <a:off x="7866529" y="4022912"/>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a:t>
          </a: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0.13035</cdr:x>
      <cdr:y>0.47314</cdr:y>
    </cdr:from>
    <cdr:to>
      <cdr:x>0.34435</cdr:x>
      <cdr:y>0.55096</cdr:y>
    </cdr:to>
    <cdr:sp macro="" textlink="">
      <cdr:nvSpPr>
        <cdr:cNvPr id="2" name="TextBox 1"/>
        <cdr:cNvSpPr txBox="1"/>
      </cdr:nvSpPr>
      <cdr:spPr>
        <a:xfrm xmlns:a="http://schemas.openxmlformats.org/drawingml/2006/main">
          <a:off x="750793" y="1703294"/>
          <a:ext cx="1232647" cy="2801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solidFill>
                <a:schemeClr val="tx2"/>
              </a:solidFill>
            </a:rPr>
            <a:t>Nitrogen balance</a:t>
          </a:r>
        </a:p>
      </cdr:txBody>
    </cdr:sp>
  </cdr:relSizeAnchor>
  <cdr:relSizeAnchor xmlns:cdr="http://schemas.openxmlformats.org/drawingml/2006/chartDrawing">
    <cdr:from>
      <cdr:x>0.67897</cdr:x>
      <cdr:y>0.27392</cdr:y>
    </cdr:from>
    <cdr:to>
      <cdr:x>0.95911</cdr:x>
      <cdr:y>0.35485</cdr:y>
    </cdr:to>
    <cdr:sp macro="" textlink="">
      <cdr:nvSpPr>
        <cdr:cNvPr id="3" name="TextBox 2"/>
        <cdr:cNvSpPr txBox="1"/>
      </cdr:nvSpPr>
      <cdr:spPr>
        <a:xfrm xmlns:a="http://schemas.openxmlformats.org/drawingml/2006/main">
          <a:off x="3910853" y="986117"/>
          <a:ext cx="1613647"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chemeClr val="accent1"/>
              </a:solidFill>
            </a:rPr>
            <a:t>Nitrogen</a:t>
          </a:r>
          <a:r>
            <a:rPr lang="en-GB" sz="1100" b="1" baseline="0">
              <a:solidFill>
                <a:schemeClr val="accent1"/>
              </a:solidFill>
            </a:rPr>
            <a:t> input total</a:t>
          </a:r>
          <a:endParaRPr lang="en-GB" sz="1100" b="1">
            <a:solidFill>
              <a:schemeClr val="accent1"/>
            </a:solidFill>
          </a:endParaRPr>
        </a:p>
      </cdr:txBody>
    </cdr:sp>
  </cdr:relSizeAnchor>
  <cdr:relSizeAnchor xmlns:cdr="http://schemas.openxmlformats.org/drawingml/2006/chartDrawing">
    <cdr:from>
      <cdr:x>0.64979</cdr:x>
      <cdr:y>0.79064</cdr:y>
    </cdr:from>
    <cdr:to>
      <cdr:x>0.96301</cdr:x>
      <cdr:y>0.87468</cdr:y>
    </cdr:to>
    <cdr:sp macro="" textlink="">
      <cdr:nvSpPr>
        <cdr:cNvPr id="4" name="TextBox 3"/>
        <cdr:cNvSpPr txBox="1"/>
      </cdr:nvSpPr>
      <cdr:spPr>
        <a:xfrm xmlns:a="http://schemas.openxmlformats.org/drawingml/2006/main">
          <a:off x="3742764" y="2846295"/>
          <a:ext cx="1804147" cy="302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chemeClr val="tx2">
                  <a:lumMod val="60000"/>
                  <a:lumOff val="40000"/>
                </a:schemeClr>
              </a:solidFill>
            </a:rPr>
            <a:t>Nitrogen output total</a:t>
          </a:r>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6</xdr:row>
      <xdr:rowOff>180974</xdr:rowOff>
    </xdr:from>
    <xdr:to>
      <xdr:col>11</xdr:col>
      <xdr:colOff>318003</xdr:colOff>
      <xdr:row>12</xdr:row>
      <xdr:rowOff>117974</xdr:rowOff>
    </xdr:to>
    <xdr:grpSp>
      <xdr:nvGrpSpPr>
        <xdr:cNvPr id="12" name="Group 11"/>
        <xdr:cNvGrpSpPr/>
      </xdr:nvGrpSpPr>
      <xdr:grpSpPr>
        <a:xfrm>
          <a:off x="7620003" y="1402415"/>
          <a:ext cx="1080000" cy="1080000"/>
          <a:chOff x="7086603" y="1876425"/>
          <a:chExt cx="900000" cy="900000"/>
        </a:xfrm>
      </xdr:grpSpPr>
      <xdr:sp macro="" textlink="">
        <xdr:nvSpPr>
          <xdr:cNvPr id="13" name="Flowchart: Alternate Process 1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Down Arrow 13"/>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TextBox 1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30%</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190499</xdr:rowOff>
    </xdr:from>
    <xdr:to>
      <xdr:col>13</xdr:col>
      <xdr:colOff>318000</xdr:colOff>
      <xdr:row>24</xdr:row>
      <xdr:rowOff>127499</xdr:rowOff>
    </xdr:to>
    <xdr:sp macro="" textlink="">
      <xdr:nvSpPr>
        <xdr:cNvPr id="36" name="Flowchart: Alternate Process 35"/>
        <xdr:cNvSpPr>
          <a:spLocks/>
        </xdr:cNvSpPr>
      </xdr:nvSpPr>
      <xdr:spPr>
        <a:xfrm>
          <a:off x="8382000" y="3695699"/>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0</xdr:colOff>
      <xdr:row>10</xdr:row>
      <xdr:rowOff>0</xdr:rowOff>
    </xdr:from>
    <xdr:to>
      <xdr:col>11</xdr:col>
      <xdr:colOff>318000</xdr:colOff>
      <xdr:row>15</xdr:row>
      <xdr:rowOff>127500</xdr:rowOff>
    </xdr:to>
    <xdr:grpSp>
      <xdr:nvGrpSpPr>
        <xdr:cNvPr id="37" name="Group 36"/>
        <xdr:cNvGrpSpPr/>
      </xdr:nvGrpSpPr>
      <xdr:grpSpPr>
        <a:xfrm>
          <a:off x="7620000" y="1983441"/>
          <a:ext cx="1080000" cy="1080000"/>
          <a:chOff x="7086603" y="1876425"/>
          <a:chExt cx="900000" cy="900000"/>
        </a:xfrm>
      </xdr:grpSpPr>
      <xdr:sp macro="" textlink="">
        <xdr:nvSpPr>
          <xdr:cNvPr id="38" name="Flowchart: Alternate Process 3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Down Arrow 38"/>
          <xdr:cNvSpPr/>
        </xdr:nvSpPr>
        <xdr:spPr>
          <a:xfrm>
            <a:off x="7161603" y="1951425"/>
            <a:ext cx="750000" cy="75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TextBox 3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13pps</a:t>
            </a:r>
          </a:p>
          <a:p>
            <a:pPr algn="ctr"/>
            <a:endParaRPr lang="en-GB" sz="1100" b="1">
              <a:solidFill>
                <a:schemeClr val="bg1"/>
              </a:solidFill>
            </a:endParaRPr>
          </a:p>
        </xdr:txBody>
      </xdr:sp>
    </xdr:grpSp>
    <xdr:clientData/>
  </xdr:twoCellAnchor>
  <xdr:twoCellAnchor>
    <xdr:from>
      <xdr:col>10</xdr:col>
      <xdr:colOff>0</xdr:colOff>
      <xdr:row>19</xdr:row>
      <xdr:rowOff>0</xdr:rowOff>
    </xdr:from>
    <xdr:to>
      <xdr:col>11</xdr:col>
      <xdr:colOff>318000</xdr:colOff>
      <xdr:row>24</xdr:row>
      <xdr:rowOff>127500</xdr:rowOff>
    </xdr:to>
    <xdr:grpSp>
      <xdr:nvGrpSpPr>
        <xdr:cNvPr id="42" name="Group 41"/>
        <xdr:cNvGrpSpPr/>
      </xdr:nvGrpSpPr>
      <xdr:grpSpPr>
        <a:xfrm rot="10800000">
          <a:off x="7620000" y="3697941"/>
          <a:ext cx="1080000" cy="1080000"/>
          <a:chOff x="7086603" y="1876425"/>
          <a:chExt cx="900000" cy="900000"/>
        </a:xfrm>
      </xdr:grpSpPr>
      <xdr:sp macro="" textlink="">
        <xdr:nvSpPr>
          <xdr:cNvPr id="43" name="Flowchart: Alternate Process 4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Down Arrow 43"/>
          <xdr:cNvSpPr/>
        </xdr:nvSpPr>
        <xdr:spPr>
          <a:xfrm rot="10800000">
            <a:off x="7161603" y="1951425"/>
            <a:ext cx="750000" cy="75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TextBox 44"/>
          <xdr:cNvSpPr txBox="1"/>
        </xdr:nvSpPr>
        <xdr:spPr>
          <a:xfrm rot="10800000">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2pps</a:t>
            </a:r>
          </a:p>
          <a:p>
            <a:pPr algn="ctr"/>
            <a:endParaRPr lang="en-GB" sz="1100" b="1">
              <a:solidFill>
                <a:schemeClr val="bg1"/>
              </a:solidFill>
            </a:endParaRPr>
          </a:p>
        </xdr:txBody>
      </xdr:sp>
    </xdr:grpSp>
    <xdr:clientData/>
  </xdr:twoCellAnchor>
  <xdr:twoCellAnchor>
    <xdr:from>
      <xdr:col>12</xdr:col>
      <xdr:colOff>0</xdr:colOff>
      <xdr:row>10</xdr:row>
      <xdr:rowOff>0</xdr:rowOff>
    </xdr:from>
    <xdr:to>
      <xdr:col>13</xdr:col>
      <xdr:colOff>318000</xdr:colOff>
      <xdr:row>15</xdr:row>
      <xdr:rowOff>127500</xdr:rowOff>
    </xdr:to>
    <xdr:grpSp>
      <xdr:nvGrpSpPr>
        <xdr:cNvPr id="46" name="Group 45"/>
        <xdr:cNvGrpSpPr/>
      </xdr:nvGrpSpPr>
      <xdr:grpSpPr>
        <a:xfrm>
          <a:off x="9144000" y="1983441"/>
          <a:ext cx="1080000" cy="1080000"/>
          <a:chOff x="7086603" y="1876425"/>
          <a:chExt cx="900000" cy="900000"/>
        </a:xfrm>
      </xdr:grpSpPr>
      <xdr:sp macro="" textlink="">
        <xdr:nvSpPr>
          <xdr:cNvPr id="47" name="Flowchart: Alternate Process 4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Down Arrow 47"/>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TextBox 4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22pps</a:t>
            </a:r>
          </a:p>
        </xdr:txBody>
      </xdr:sp>
    </xdr:grpSp>
    <xdr:clientData/>
  </xdr:twoCellAnchor>
  <xdr:twoCellAnchor>
    <xdr:from>
      <xdr:col>12</xdr:col>
      <xdr:colOff>240003</xdr:colOff>
      <xdr:row>20</xdr:row>
      <xdr:rowOff>133499</xdr:rowOff>
    </xdr:from>
    <xdr:to>
      <xdr:col>13</xdr:col>
      <xdr:colOff>77997</xdr:colOff>
      <xdr:row>22</xdr:row>
      <xdr:rowOff>184499</xdr:rowOff>
    </xdr:to>
    <xdr:sp macro="" textlink="">
      <xdr:nvSpPr>
        <xdr:cNvPr id="50" name="TextBox 49"/>
        <xdr:cNvSpPr txBox="1"/>
      </xdr:nvSpPr>
      <xdr:spPr>
        <a:xfrm>
          <a:off x="8622003" y="4019699"/>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100" b="1">
            <a:solidFill>
              <a:schemeClr val="bg1"/>
            </a:solidFill>
          </a:endParaRPr>
        </a:p>
      </xdr:txBody>
    </xdr:sp>
    <xdr:clientData/>
  </xdr:twoCellAnchor>
  <xdr:twoCellAnchor>
    <xdr:from>
      <xdr:col>12</xdr:col>
      <xdr:colOff>100853</xdr:colOff>
      <xdr:row>19</xdr:row>
      <xdr:rowOff>87405</xdr:rowOff>
    </xdr:from>
    <xdr:to>
      <xdr:col>13</xdr:col>
      <xdr:colOff>238853</xdr:colOff>
      <xdr:row>24</xdr:row>
      <xdr:rowOff>34905</xdr:rowOff>
    </xdr:to>
    <xdr:sp macro="" textlink="">
      <xdr:nvSpPr>
        <xdr:cNvPr id="18" name="Down Arrow 17"/>
        <xdr:cNvSpPr/>
      </xdr:nvSpPr>
      <xdr:spPr>
        <a:xfrm>
          <a:off x="9244853" y="3785346"/>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257735</xdr:colOff>
      <xdr:row>20</xdr:row>
      <xdr:rowOff>132228</xdr:rowOff>
    </xdr:from>
    <xdr:to>
      <xdr:col>13</xdr:col>
      <xdr:colOff>95729</xdr:colOff>
      <xdr:row>22</xdr:row>
      <xdr:rowOff>183228</xdr:rowOff>
    </xdr:to>
    <xdr:sp macro="" textlink="">
      <xdr:nvSpPr>
        <xdr:cNvPr id="19" name="TextBox 18"/>
        <xdr:cNvSpPr txBox="1"/>
      </xdr:nvSpPr>
      <xdr:spPr>
        <a:xfrm>
          <a:off x="9401735" y="4020669"/>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2pps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56029</xdr:colOff>
      <xdr:row>18</xdr:row>
      <xdr:rowOff>156883</xdr:rowOff>
    </xdr:from>
    <xdr:to>
      <xdr:col>13</xdr:col>
      <xdr:colOff>374029</xdr:colOff>
      <xdr:row>24</xdr:row>
      <xdr:rowOff>93883</xdr:rowOff>
    </xdr:to>
    <xdr:sp macro="" textlink="">
      <xdr:nvSpPr>
        <xdr:cNvPr id="15" name="Flowchart: Alternate Process 14"/>
        <xdr:cNvSpPr>
          <a:spLocks/>
        </xdr:cNvSpPr>
      </xdr:nvSpPr>
      <xdr:spPr>
        <a:xfrm>
          <a:off x="9200029" y="3664324"/>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134471</xdr:colOff>
      <xdr:row>19</xdr:row>
      <xdr:rowOff>67235</xdr:rowOff>
    </xdr:from>
    <xdr:to>
      <xdr:col>13</xdr:col>
      <xdr:colOff>272471</xdr:colOff>
      <xdr:row>24</xdr:row>
      <xdr:rowOff>14735</xdr:rowOff>
    </xdr:to>
    <xdr:sp macro="" textlink="">
      <xdr:nvSpPr>
        <xdr:cNvPr id="16" name="Down Arrow 15"/>
        <xdr:cNvSpPr/>
      </xdr:nvSpPr>
      <xdr:spPr>
        <a:xfrm>
          <a:off x="9278471" y="3765176"/>
          <a:ext cx="900000" cy="900000"/>
        </a:xfrm>
        <a:prstGeom prst="downArrow">
          <a:avLst/>
        </a:prstGeom>
        <a:solidFill>
          <a:srgbClr val="C5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0</xdr:colOff>
      <xdr:row>5</xdr:row>
      <xdr:rowOff>0</xdr:rowOff>
    </xdr:from>
    <xdr:to>
      <xdr:col>8</xdr:col>
      <xdr:colOff>426000</xdr:colOff>
      <xdr:row>23</xdr:row>
      <xdr:rowOff>171000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728381</xdr:colOff>
      <xdr:row>18</xdr:row>
      <xdr:rowOff>144554</xdr:rowOff>
    </xdr:from>
    <xdr:to>
      <xdr:col>11</xdr:col>
      <xdr:colOff>284381</xdr:colOff>
      <xdr:row>24</xdr:row>
      <xdr:rowOff>81554</xdr:rowOff>
    </xdr:to>
    <xdr:sp macro="" textlink="">
      <xdr:nvSpPr>
        <xdr:cNvPr id="36" name="Flowchart: Alternate Process 35"/>
        <xdr:cNvSpPr>
          <a:spLocks/>
        </xdr:cNvSpPr>
      </xdr:nvSpPr>
      <xdr:spPr>
        <a:xfrm>
          <a:off x="7586381" y="3651995"/>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0</xdr:colOff>
      <xdr:row>10</xdr:row>
      <xdr:rowOff>0</xdr:rowOff>
    </xdr:from>
    <xdr:to>
      <xdr:col>11</xdr:col>
      <xdr:colOff>318000</xdr:colOff>
      <xdr:row>15</xdr:row>
      <xdr:rowOff>127500</xdr:rowOff>
    </xdr:to>
    <xdr:sp macro="" textlink="">
      <xdr:nvSpPr>
        <xdr:cNvPr id="38" name="Flowchart: Alternate Process 37"/>
        <xdr:cNvSpPr>
          <a:spLocks/>
        </xdr:cNvSpPr>
      </xdr:nvSpPr>
      <xdr:spPr>
        <a:xfrm>
          <a:off x="7620000" y="1983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0</xdr:colOff>
      <xdr:row>10</xdr:row>
      <xdr:rowOff>0</xdr:rowOff>
    </xdr:from>
    <xdr:to>
      <xdr:col>13</xdr:col>
      <xdr:colOff>318000</xdr:colOff>
      <xdr:row>15</xdr:row>
      <xdr:rowOff>127500</xdr:rowOff>
    </xdr:to>
    <xdr:sp macro="" textlink="">
      <xdr:nvSpPr>
        <xdr:cNvPr id="47" name="Flowchart: Alternate Process 46"/>
        <xdr:cNvSpPr>
          <a:spLocks/>
        </xdr:cNvSpPr>
      </xdr:nvSpPr>
      <xdr:spPr>
        <a:xfrm>
          <a:off x="9144000" y="1983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89647</xdr:colOff>
      <xdr:row>10</xdr:row>
      <xdr:rowOff>78441</xdr:rowOff>
    </xdr:from>
    <xdr:to>
      <xdr:col>13</xdr:col>
      <xdr:colOff>227647</xdr:colOff>
      <xdr:row>15</xdr:row>
      <xdr:rowOff>25941</xdr:rowOff>
    </xdr:to>
    <xdr:sp macro="" textlink="">
      <xdr:nvSpPr>
        <xdr:cNvPr id="18" name="Down Arrow 17"/>
        <xdr:cNvSpPr/>
      </xdr:nvSpPr>
      <xdr:spPr>
        <a:xfrm rot="10800000">
          <a:off x="9233647" y="2061882"/>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89647</xdr:colOff>
      <xdr:row>10</xdr:row>
      <xdr:rowOff>78442</xdr:rowOff>
    </xdr:from>
    <xdr:to>
      <xdr:col>11</xdr:col>
      <xdr:colOff>227647</xdr:colOff>
      <xdr:row>15</xdr:row>
      <xdr:rowOff>25942</xdr:rowOff>
    </xdr:to>
    <xdr:sp macro="" textlink="">
      <xdr:nvSpPr>
        <xdr:cNvPr id="19" name="Down Arrow 18"/>
        <xdr:cNvSpPr/>
      </xdr:nvSpPr>
      <xdr:spPr>
        <a:xfrm rot="10800000">
          <a:off x="7709647" y="2061883"/>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246529</xdr:colOff>
      <xdr:row>11</xdr:row>
      <xdr:rowOff>123265</xdr:rowOff>
    </xdr:from>
    <xdr:to>
      <xdr:col>11</xdr:col>
      <xdr:colOff>84523</xdr:colOff>
      <xdr:row>13</xdr:row>
      <xdr:rowOff>174265</xdr:rowOff>
    </xdr:to>
    <xdr:sp macro="" textlink="">
      <xdr:nvSpPr>
        <xdr:cNvPr id="20" name="TextBox 19"/>
        <xdr:cNvSpPr txBox="1"/>
      </xdr:nvSpPr>
      <xdr:spPr>
        <a:xfrm>
          <a:off x="7866529" y="2297206"/>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xdr:txBody>
    </xdr:sp>
    <xdr:clientData/>
  </xdr:twoCellAnchor>
  <xdr:twoCellAnchor>
    <xdr:from>
      <xdr:col>12</xdr:col>
      <xdr:colOff>246530</xdr:colOff>
      <xdr:row>11</xdr:row>
      <xdr:rowOff>123265</xdr:rowOff>
    </xdr:from>
    <xdr:to>
      <xdr:col>13</xdr:col>
      <xdr:colOff>84524</xdr:colOff>
      <xdr:row>13</xdr:row>
      <xdr:rowOff>174265</xdr:rowOff>
    </xdr:to>
    <xdr:sp macro="" textlink="">
      <xdr:nvSpPr>
        <xdr:cNvPr id="21" name="TextBox 20"/>
        <xdr:cNvSpPr txBox="1"/>
      </xdr:nvSpPr>
      <xdr:spPr>
        <a:xfrm>
          <a:off x="9390530" y="2297206"/>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clientData/>
  </xdr:twoCellAnchor>
  <xdr:twoCellAnchor>
    <xdr:from>
      <xdr:col>10</xdr:col>
      <xdr:colOff>67236</xdr:colOff>
      <xdr:row>19</xdr:row>
      <xdr:rowOff>178173</xdr:rowOff>
    </xdr:from>
    <xdr:to>
      <xdr:col>11</xdr:col>
      <xdr:colOff>205236</xdr:colOff>
      <xdr:row>23</xdr:row>
      <xdr:rowOff>136173</xdr:rowOff>
    </xdr:to>
    <xdr:sp macro="" textlink="">
      <xdr:nvSpPr>
        <xdr:cNvPr id="22" name="Left-Right Arrow 21"/>
        <xdr:cNvSpPr/>
      </xdr:nvSpPr>
      <xdr:spPr>
        <a:xfrm>
          <a:off x="7687236" y="3876114"/>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212912</xdr:colOff>
      <xdr:row>20</xdr:row>
      <xdr:rowOff>110937</xdr:rowOff>
    </xdr:from>
    <xdr:to>
      <xdr:col>11</xdr:col>
      <xdr:colOff>50906</xdr:colOff>
      <xdr:row>22</xdr:row>
      <xdr:rowOff>161937</xdr:rowOff>
    </xdr:to>
    <xdr:sp macro="" textlink="">
      <xdr:nvSpPr>
        <xdr:cNvPr id="23" name="TextBox 22"/>
        <xdr:cNvSpPr txBox="1"/>
      </xdr:nvSpPr>
      <xdr:spPr>
        <a:xfrm>
          <a:off x="7832912" y="3999378"/>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twoCellAnchor>
    <xdr:from>
      <xdr:col>12</xdr:col>
      <xdr:colOff>302558</xdr:colOff>
      <xdr:row>20</xdr:row>
      <xdr:rowOff>123263</xdr:rowOff>
    </xdr:from>
    <xdr:to>
      <xdr:col>13</xdr:col>
      <xdr:colOff>140552</xdr:colOff>
      <xdr:row>22</xdr:row>
      <xdr:rowOff>174263</xdr:rowOff>
    </xdr:to>
    <xdr:sp macro="" textlink="">
      <xdr:nvSpPr>
        <xdr:cNvPr id="25" name="TextBox 24"/>
        <xdr:cNvSpPr txBox="1"/>
      </xdr:nvSpPr>
      <xdr:spPr>
        <a:xfrm>
          <a:off x="9446558" y="4011704"/>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5</xdr:row>
      <xdr:rowOff>0</xdr:rowOff>
    </xdr:from>
    <xdr:to>
      <xdr:col>10</xdr:col>
      <xdr:colOff>246529</xdr:colOff>
      <xdr:row>23</xdr:row>
      <xdr:rowOff>171000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xdr:colOff>
      <xdr:row>7</xdr:row>
      <xdr:rowOff>0</xdr:rowOff>
    </xdr:from>
    <xdr:to>
      <xdr:col>12</xdr:col>
      <xdr:colOff>318003</xdr:colOff>
      <xdr:row>12</xdr:row>
      <xdr:rowOff>127500</xdr:rowOff>
    </xdr:to>
    <xdr:grpSp>
      <xdr:nvGrpSpPr>
        <xdr:cNvPr id="18" name="Group 17"/>
        <xdr:cNvGrpSpPr/>
      </xdr:nvGrpSpPr>
      <xdr:grpSpPr>
        <a:xfrm>
          <a:off x="8382003" y="1411941"/>
          <a:ext cx="1080000" cy="1080000"/>
          <a:chOff x="7086603" y="1876425"/>
          <a:chExt cx="900000" cy="900000"/>
        </a:xfrm>
      </xdr:grpSpPr>
      <xdr:sp macro="" textlink="">
        <xdr:nvSpPr>
          <xdr:cNvPr id="19" name="Flowchart: Alternate Process 1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Down Arrow 19"/>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grpSp>
    <xdr:clientData/>
  </xdr:twoCellAnchor>
  <xdr:twoCellAnchor>
    <xdr:from>
      <xdr:col>11</xdr:col>
      <xdr:colOff>0</xdr:colOff>
      <xdr:row>18</xdr:row>
      <xdr:rowOff>0</xdr:rowOff>
    </xdr:from>
    <xdr:to>
      <xdr:col>12</xdr:col>
      <xdr:colOff>318000</xdr:colOff>
      <xdr:row>23</xdr:row>
      <xdr:rowOff>127500</xdr:rowOff>
    </xdr:to>
    <xdr:sp macro="" textlink="">
      <xdr:nvSpPr>
        <xdr:cNvPr id="23" name="Flowchart: Alternate Process 22"/>
        <xdr:cNvSpPr>
          <a:spLocks/>
        </xdr:cNvSpPr>
      </xdr:nvSpPr>
      <xdr:spPr>
        <a:xfrm>
          <a:off x="7620000" y="3507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90000</xdr:colOff>
      <xdr:row>18</xdr:row>
      <xdr:rowOff>180000</xdr:rowOff>
    </xdr:from>
    <xdr:to>
      <xdr:col>12</xdr:col>
      <xdr:colOff>228000</xdr:colOff>
      <xdr:row>22</xdr:row>
      <xdr:rowOff>138000</xdr:rowOff>
    </xdr:to>
    <xdr:sp macro="" textlink="">
      <xdr:nvSpPr>
        <xdr:cNvPr id="26" name="Left-Right Arrow 25"/>
        <xdr:cNvSpPr/>
      </xdr:nvSpPr>
      <xdr:spPr>
        <a:xfrm>
          <a:off x="7710000" y="36874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240003</xdr:colOff>
      <xdr:row>19</xdr:row>
      <xdr:rowOff>133500</xdr:rowOff>
    </xdr:from>
    <xdr:to>
      <xdr:col>12</xdr:col>
      <xdr:colOff>77997</xdr:colOff>
      <xdr:row>21</xdr:row>
      <xdr:rowOff>184500</xdr:rowOff>
    </xdr:to>
    <xdr:sp macro="" textlink="">
      <xdr:nvSpPr>
        <xdr:cNvPr id="27" name="TextBox 26"/>
        <xdr:cNvSpPr txBox="1"/>
      </xdr:nvSpPr>
      <xdr:spPr>
        <a:xfrm>
          <a:off x="7860003" y="38314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xdr:colOff>
      <xdr:row>7</xdr:row>
      <xdr:rowOff>180974</xdr:rowOff>
    </xdr:from>
    <xdr:to>
      <xdr:col>11</xdr:col>
      <xdr:colOff>318002</xdr:colOff>
      <xdr:row>13</xdr:row>
      <xdr:rowOff>117974</xdr:rowOff>
    </xdr:to>
    <xdr:grpSp>
      <xdr:nvGrpSpPr>
        <xdr:cNvPr id="20" name="Group 19"/>
        <xdr:cNvGrpSpPr/>
      </xdr:nvGrpSpPr>
      <xdr:grpSpPr>
        <a:xfrm>
          <a:off x="7888943" y="1693768"/>
          <a:ext cx="1147235" cy="1113618"/>
          <a:chOff x="7086603" y="1876425"/>
          <a:chExt cx="900000" cy="900000"/>
        </a:xfrm>
      </xdr:grpSpPr>
      <xdr:sp macro="" textlink="">
        <xdr:nvSpPr>
          <xdr:cNvPr id="21" name="Flowchart: Alternate Process 2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Down Arrow 21"/>
          <xdr:cNvSpPr/>
        </xdr:nvSpPr>
        <xdr:spPr>
          <a:xfrm>
            <a:off x="7161603" y="1951425"/>
            <a:ext cx="750000" cy="727359"/>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TextBox 2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64%</a:t>
            </a:r>
          </a:p>
        </xdr:txBody>
      </xdr:sp>
    </xdr:grpSp>
    <xdr:clientData/>
  </xdr:twoCellAnchor>
  <xdr:twoCellAnchor>
    <xdr:from>
      <xdr:col>10</xdr:col>
      <xdr:colOff>0</xdr:colOff>
      <xdr:row>18</xdr:row>
      <xdr:rowOff>0</xdr:rowOff>
    </xdr:from>
    <xdr:to>
      <xdr:col>11</xdr:col>
      <xdr:colOff>318000</xdr:colOff>
      <xdr:row>23</xdr:row>
      <xdr:rowOff>127500</xdr:rowOff>
    </xdr:to>
    <xdr:grpSp>
      <xdr:nvGrpSpPr>
        <xdr:cNvPr id="35" name="Group 34"/>
        <xdr:cNvGrpSpPr/>
      </xdr:nvGrpSpPr>
      <xdr:grpSpPr>
        <a:xfrm>
          <a:off x="7888941" y="3641912"/>
          <a:ext cx="1147235" cy="1080000"/>
          <a:chOff x="8267700" y="1876425"/>
          <a:chExt cx="900000" cy="900000"/>
        </a:xfrm>
      </xdr:grpSpPr>
      <xdr:sp macro="" textlink="">
        <xdr:nvSpPr>
          <xdr:cNvPr id="36" name="Flowchart: Alternate Process 35"/>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Down Arrow 36"/>
          <xdr:cNvSpPr/>
        </xdr:nvSpPr>
        <xdr:spPr>
          <a:xfrm>
            <a:off x="8342700"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TextBox 37"/>
          <xdr:cNvSpPr txBox="1"/>
        </xdr:nvSpPr>
        <xdr:spPr>
          <a:xfrm>
            <a:off x="8467703"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a:p>
            <a:pPr algn="ctr"/>
            <a:endParaRPr lang="en-GB" sz="1100" b="1"/>
          </a:p>
        </xdr:txBody>
      </xdr:sp>
    </xdr:grpSp>
    <xdr:clientData/>
  </xdr:twoCellAnchor>
  <xdr:twoCellAnchor>
    <xdr:from>
      <xdr:col>1</xdr:col>
      <xdr:colOff>0</xdr:colOff>
      <xdr:row>5</xdr:row>
      <xdr:rowOff>0</xdr:rowOff>
    </xdr:from>
    <xdr:to>
      <xdr:col>8</xdr:col>
      <xdr:colOff>426000</xdr:colOff>
      <xdr:row>23</xdr:row>
      <xdr:rowOff>137382</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44824</xdr:colOff>
      <xdr:row>26</xdr:row>
      <xdr:rowOff>11206</xdr:rowOff>
    </xdr:from>
    <xdr:to>
      <xdr:col>8</xdr:col>
      <xdr:colOff>470824</xdr:colOff>
      <xdr:row>35</xdr:row>
      <xdr:rowOff>96706</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56030</xdr:colOff>
      <xdr:row>26</xdr:row>
      <xdr:rowOff>0</xdr:rowOff>
    </xdr:from>
    <xdr:to>
      <xdr:col>15</xdr:col>
      <xdr:colOff>481853</xdr:colOff>
      <xdr:row>35</xdr:row>
      <xdr:rowOff>85500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70147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8</xdr:row>
      <xdr:rowOff>0</xdr:rowOff>
    </xdr:from>
    <xdr:to>
      <xdr:col>11</xdr:col>
      <xdr:colOff>318000</xdr:colOff>
      <xdr:row>13</xdr:row>
      <xdr:rowOff>127500</xdr:rowOff>
    </xdr:to>
    <xdr:grpSp>
      <xdr:nvGrpSpPr>
        <xdr:cNvPr id="70" name="Group 69"/>
        <xdr:cNvGrpSpPr/>
      </xdr:nvGrpSpPr>
      <xdr:grpSpPr>
        <a:xfrm>
          <a:off x="7620000" y="1602441"/>
          <a:ext cx="1080000" cy="1080000"/>
          <a:chOff x="7086603" y="1876425"/>
          <a:chExt cx="900000" cy="900000"/>
        </a:xfrm>
      </xdr:grpSpPr>
      <xdr:sp macro="" textlink="">
        <xdr:nvSpPr>
          <xdr:cNvPr id="116" name="Flowchart: Alternate Process 1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Down Arrow 116"/>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8" name="TextBox 1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8%</a:t>
            </a:r>
          </a:p>
        </xdr:txBody>
      </xdr:sp>
    </xdr:grpSp>
    <xdr:clientData/>
  </xdr:twoCellAnchor>
  <xdr:twoCellAnchor>
    <xdr:from>
      <xdr:col>12</xdr:col>
      <xdr:colOff>0</xdr:colOff>
      <xdr:row>8</xdr:row>
      <xdr:rowOff>0</xdr:rowOff>
    </xdr:from>
    <xdr:to>
      <xdr:col>13</xdr:col>
      <xdr:colOff>318000</xdr:colOff>
      <xdr:row>13</xdr:row>
      <xdr:rowOff>127500</xdr:rowOff>
    </xdr:to>
    <xdr:grpSp>
      <xdr:nvGrpSpPr>
        <xdr:cNvPr id="119" name="Group 118"/>
        <xdr:cNvGrpSpPr/>
      </xdr:nvGrpSpPr>
      <xdr:grpSpPr>
        <a:xfrm>
          <a:off x="9144000" y="1602441"/>
          <a:ext cx="1080000" cy="1080000"/>
          <a:chOff x="7086603" y="1876425"/>
          <a:chExt cx="900000" cy="900000"/>
        </a:xfrm>
      </xdr:grpSpPr>
      <xdr:sp macro="" textlink="">
        <xdr:nvSpPr>
          <xdr:cNvPr id="120" name="Flowchart: Alternate Process 11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1" name="Down Arrow 120"/>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2" name="TextBox 12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71%</a:t>
            </a:r>
          </a:p>
        </xdr:txBody>
      </xdr:sp>
    </xdr:grpSp>
    <xdr:clientData/>
  </xdr:twoCellAnchor>
  <xdr:twoCellAnchor>
    <xdr:from>
      <xdr:col>14</xdr:col>
      <xdr:colOff>0</xdr:colOff>
      <xdr:row>8</xdr:row>
      <xdr:rowOff>0</xdr:rowOff>
    </xdr:from>
    <xdr:to>
      <xdr:col>15</xdr:col>
      <xdr:colOff>318000</xdr:colOff>
      <xdr:row>13</xdr:row>
      <xdr:rowOff>127500</xdr:rowOff>
    </xdr:to>
    <xdr:grpSp>
      <xdr:nvGrpSpPr>
        <xdr:cNvPr id="123" name="Group 122"/>
        <xdr:cNvGrpSpPr/>
      </xdr:nvGrpSpPr>
      <xdr:grpSpPr>
        <a:xfrm>
          <a:off x="10668000" y="1602441"/>
          <a:ext cx="1080000" cy="1080000"/>
          <a:chOff x="7086603" y="1876425"/>
          <a:chExt cx="900000" cy="900000"/>
        </a:xfrm>
      </xdr:grpSpPr>
      <xdr:sp macro="" textlink="">
        <xdr:nvSpPr>
          <xdr:cNvPr id="124" name="Flowchart: Alternate Process 12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5" name="Down Arrow 124"/>
          <xdr:cNvSpPr/>
        </xdr:nvSpPr>
        <xdr:spPr>
          <a:xfrm rot="10800000">
            <a:off x="7161603" y="1951425"/>
            <a:ext cx="750000" cy="750000"/>
          </a:xfrm>
          <a:prstGeom prst="downArrow">
            <a:avLst/>
          </a:prstGeom>
          <a:solidFill>
            <a:srgbClr val="9BBB5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TextBox 12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4340%</a:t>
            </a:r>
          </a:p>
        </xdr:txBody>
      </xdr:sp>
    </xdr:grpSp>
    <xdr:clientData/>
  </xdr:twoCellAnchor>
  <xdr:twoCellAnchor>
    <xdr:from>
      <xdr:col>16</xdr:col>
      <xdr:colOff>0</xdr:colOff>
      <xdr:row>8</xdr:row>
      <xdr:rowOff>0</xdr:rowOff>
    </xdr:from>
    <xdr:to>
      <xdr:col>17</xdr:col>
      <xdr:colOff>318000</xdr:colOff>
      <xdr:row>13</xdr:row>
      <xdr:rowOff>127500</xdr:rowOff>
    </xdr:to>
    <xdr:grpSp>
      <xdr:nvGrpSpPr>
        <xdr:cNvPr id="127" name="Group 126"/>
        <xdr:cNvGrpSpPr/>
      </xdr:nvGrpSpPr>
      <xdr:grpSpPr>
        <a:xfrm>
          <a:off x="12192000" y="1602441"/>
          <a:ext cx="1080000" cy="1080000"/>
          <a:chOff x="7086603" y="1876425"/>
          <a:chExt cx="900000" cy="900000"/>
        </a:xfrm>
      </xdr:grpSpPr>
      <xdr:sp macro="" textlink="">
        <xdr:nvSpPr>
          <xdr:cNvPr id="128" name="Flowchart: Alternate Process 12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9" name="Down Arrow 128"/>
          <xdr:cNvSpPr/>
        </xdr:nvSpPr>
        <xdr:spPr>
          <a:xfrm>
            <a:off x="7161603" y="1951426"/>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0" name="TextBox 12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50" b="1">
                <a:solidFill>
                  <a:schemeClr val="bg1"/>
                </a:solidFill>
              </a:rPr>
              <a:t>59</a:t>
            </a:r>
            <a:r>
              <a:rPr lang="en-GB" sz="900" b="1">
                <a:solidFill>
                  <a:schemeClr val="bg1"/>
                </a:solidFill>
              </a:rPr>
              <a:t>%</a:t>
            </a:r>
          </a:p>
        </xdr:txBody>
      </xdr:sp>
    </xdr:grpSp>
    <xdr:clientData/>
  </xdr:twoCellAnchor>
  <xdr:twoCellAnchor>
    <xdr:from>
      <xdr:col>12</xdr:col>
      <xdr:colOff>0</xdr:colOff>
      <xdr:row>17</xdr:row>
      <xdr:rowOff>0</xdr:rowOff>
    </xdr:from>
    <xdr:to>
      <xdr:col>13</xdr:col>
      <xdr:colOff>318000</xdr:colOff>
      <xdr:row>22</xdr:row>
      <xdr:rowOff>93882</xdr:rowOff>
    </xdr:to>
    <xdr:grpSp>
      <xdr:nvGrpSpPr>
        <xdr:cNvPr id="135" name="Group 134"/>
        <xdr:cNvGrpSpPr/>
      </xdr:nvGrpSpPr>
      <xdr:grpSpPr>
        <a:xfrm>
          <a:off x="9144000" y="3316941"/>
          <a:ext cx="1080000" cy="1080000"/>
          <a:chOff x="7086603" y="1876426"/>
          <a:chExt cx="900000" cy="872831"/>
        </a:xfrm>
      </xdr:grpSpPr>
      <xdr:sp macro="" textlink="">
        <xdr:nvSpPr>
          <xdr:cNvPr id="136" name="Flowchart: Alternate Process 135"/>
          <xdr:cNvSpPr>
            <a:spLocks/>
          </xdr:cNvSpPr>
        </xdr:nvSpPr>
        <xdr:spPr>
          <a:xfrm>
            <a:off x="7086603"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7" name="Down Arrow 136"/>
          <xdr:cNvSpPr/>
        </xdr:nvSpPr>
        <xdr:spPr>
          <a:xfrm rot="10800000">
            <a:off x="7161603" y="1949162"/>
            <a:ext cx="750000" cy="727359"/>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8" name="TextBox 137"/>
          <xdr:cNvSpPr txBox="1"/>
        </xdr:nvSpPr>
        <xdr:spPr>
          <a:xfrm>
            <a:off x="7286606"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a:t>
            </a:r>
          </a:p>
        </xdr:txBody>
      </xdr:sp>
    </xdr:grpSp>
    <xdr:clientData/>
  </xdr:twoCellAnchor>
  <xdr:twoCellAnchor>
    <xdr:from>
      <xdr:col>16</xdr:col>
      <xdr:colOff>0</xdr:colOff>
      <xdr:row>17</xdr:row>
      <xdr:rowOff>0</xdr:rowOff>
    </xdr:from>
    <xdr:to>
      <xdr:col>17</xdr:col>
      <xdr:colOff>318000</xdr:colOff>
      <xdr:row>22</xdr:row>
      <xdr:rowOff>93882</xdr:rowOff>
    </xdr:to>
    <xdr:grpSp>
      <xdr:nvGrpSpPr>
        <xdr:cNvPr id="143" name="Group 142"/>
        <xdr:cNvGrpSpPr/>
      </xdr:nvGrpSpPr>
      <xdr:grpSpPr>
        <a:xfrm>
          <a:off x="12192000" y="3316941"/>
          <a:ext cx="1080000" cy="1080000"/>
          <a:chOff x="7086603" y="1876426"/>
          <a:chExt cx="900000" cy="872831"/>
        </a:xfrm>
      </xdr:grpSpPr>
      <xdr:sp macro="" textlink="">
        <xdr:nvSpPr>
          <xdr:cNvPr id="144" name="Flowchart: Alternate Process 143"/>
          <xdr:cNvSpPr>
            <a:spLocks/>
          </xdr:cNvSpPr>
        </xdr:nvSpPr>
        <xdr:spPr>
          <a:xfrm>
            <a:off x="7086603"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5" name="Down Arrow 144"/>
          <xdr:cNvSpPr/>
        </xdr:nvSpPr>
        <xdr:spPr>
          <a:xfrm>
            <a:off x="7161603" y="1949163"/>
            <a:ext cx="750000" cy="727359"/>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6" name="TextBox 145"/>
          <xdr:cNvSpPr txBox="1"/>
        </xdr:nvSpPr>
        <xdr:spPr>
          <a:xfrm>
            <a:off x="7286606"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13%</a:t>
            </a:r>
          </a:p>
        </xdr:txBody>
      </xdr:sp>
    </xdr:grpSp>
    <xdr:clientData/>
  </xdr:twoCellAnchor>
  <xdr:twoCellAnchor>
    <xdr:from>
      <xdr:col>10</xdr:col>
      <xdr:colOff>0</xdr:colOff>
      <xdr:row>17</xdr:row>
      <xdr:rowOff>0</xdr:rowOff>
    </xdr:from>
    <xdr:to>
      <xdr:col>11</xdr:col>
      <xdr:colOff>318000</xdr:colOff>
      <xdr:row>22</xdr:row>
      <xdr:rowOff>93882</xdr:rowOff>
    </xdr:to>
    <xdr:grpSp>
      <xdr:nvGrpSpPr>
        <xdr:cNvPr id="47" name="Group 46"/>
        <xdr:cNvGrpSpPr/>
      </xdr:nvGrpSpPr>
      <xdr:grpSpPr>
        <a:xfrm>
          <a:off x="7620000" y="3316941"/>
          <a:ext cx="1080000" cy="1080000"/>
          <a:chOff x="7086603" y="1876426"/>
          <a:chExt cx="900000" cy="872831"/>
        </a:xfrm>
      </xdr:grpSpPr>
      <xdr:sp macro="" textlink="">
        <xdr:nvSpPr>
          <xdr:cNvPr id="48" name="Flowchart: Alternate Process 47"/>
          <xdr:cNvSpPr>
            <a:spLocks/>
          </xdr:cNvSpPr>
        </xdr:nvSpPr>
        <xdr:spPr>
          <a:xfrm>
            <a:off x="7086603"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Down Arrow 48"/>
          <xdr:cNvSpPr/>
        </xdr:nvSpPr>
        <xdr:spPr>
          <a:xfrm>
            <a:off x="7161603" y="1949163"/>
            <a:ext cx="750000" cy="727359"/>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TextBox 49"/>
          <xdr:cNvSpPr txBox="1"/>
        </xdr:nvSpPr>
        <xdr:spPr>
          <a:xfrm>
            <a:off x="7286606"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xdr:txBody>
      </xdr:sp>
    </xdr:grpSp>
    <xdr:clientData/>
  </xdr:twoCellAnchor>
  <xdr:twoCellAnchor>
    <xdr:from>
      <xdr:col>14</xdr:col>
      <xdr:colOff>0</xdr:colOff>
      <xdr:row>17</xdr:row>
      <xdr:rowOff>0</xdr:rowOff>
    </xdr:from>
    <xdr:to>
      <xdr:col>15</xdr:col>
      <xdr:colOff>318000</xdr:colOff>
      <xdr:row>22</xdr:row>
      <xdr:rowOff>93882</xdr:rowOff>
    </xdr:to>
    <xdr:grpSp>
      <xdr:nvGrpSpPr>
        <xdr:cNvPr id="51" name="Group 50"/>
        <xdr:cNvGrpSpPr/>
      </xdr:nvGrpSpPr>
      <xdr:grpSpPr>
        <a:xfrm>
          <a:off x="10668000" y="3316941"/>
          <a:ext cx="1080000" cy="1080000"/>
          <a:chOff x="7086603" y="1876425"/>
          <a:chExt cx="900000" cy="900000"/>
        </a:xfrm>
      </xdr:grpSpPr>
      <xdr:sp macro="" textlink="">
        <xdr:nvSpPr>
          <xdr:cNvPr id="52" name="Flowchart: Alternate Process 5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Down Arrow 52"/>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TextBox 5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xdr:txBody>
      </xdr:sp>
    </xdr:grpSp>
    <xdr:clientData/>
  </xdr:twoCellAnchor>
</xdr:wsDr>
</file>

<file path=xl/drawings/drawing38.xml><?xml version="1.0" encoding="utf-8"?>
<c:userShapes xmlns:c="http://schemas.openxmlformats.org/drawingml/2006/chart">
  <cdr:relSizeAnchor xmlns:cdr="http://schemas.openxmlformats.org/drawingml/2006/chartDrawing">
    <cdr:from>
      <cdr:x>0.07393</cdr:x>
      <cdr:y>0.16809</cdr:y>
    </cdr:from>
    <cdr:to>
      <cdr:x>0.23268</cdr:x>
      <cdr:y>0.24279</cdr:y>
    </cdr:to>
    <cdr:sp macro="" textlink="">
      <cdr:nvSpPr>
        <cdr:cNvPr id="2" name="TextBox 1"/>
        <cdr:cNvSpPr txBox="1"/>
      </cdr:nvSpPr>
      <cdr:spPr>
        <a:xfrm xmlns:a="http://schemas.openxmlformats.org/drawingml/2006/main">
          <a:off x="425841" y="605136"/>
          <a:ext cx="914400" cy="2689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GB" sz="1100" b="1">
              <a:solidFill>
                <a:schemeClr val="tx2"/>
              </a:solidFill>
            </a:rPr>
            <a:t>arisings</a:t>
          </a:r>
        </a:p>
      </cdr:txBody>
    </cdr:sp>
  </cdr:relSizeAnchor>
  <cdr:relSizeAnchor xmlns:cdr="http://schemas.openxmlformats.org/drawingml/2006/chartDrawing">
    <cdr:from>
      <cdr:x>0.12256</cdr:x>
      <cdr:y>0.55095</cdr:y>
    </cdr:from>
    <cdr:to>
      <cdr:x>0.47858</cdr:x>
      <cdr:y>0.63188</cdr:y>
    </cdr:to>
    <cdr:sp macro="" textlink="">
      <cdr:nvSpPr>
        <cdr:cNvPr id="3" name="TextBox 2"/>
        <cdr:cNvSpPr txBox="1"/>
      </cdr:nvSpPr>
      <cdr:spPr>
        <a:xfrm xmlns:a="http://schemas.openxmlformats.org/drawingml/2006/main">
          <a:off x="705961" y="1983430"/>
          <a:ext cx="2050675" cy="291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2">
                  <a:lumMod val="60000"/>
                  <a:lumOff val="40000"/>
                </a:schemeClr>
              </a:solidFill>
            </a:rPr>
            <a:t>recycling (inc. composting)</a:t>
          </a:r>
        </a:p>
      </cdr:txBody>
    </cdr:sp>
  </cdr:relSizeAnchor>
  <cdr:relSizeAnchor xmlns:cdr="http://schemas.openxmlformats.org/drawingml/2006/chartDrawing">
    <cdr:from>
      <cdr:x>0.12256</cdr:x>
      <cdr:y>0.3175</cdr:y>
    </cdr:from>
    <cdr:to>
      <cdr:x>0.36769</cdr:x>
      <cdr:y>0.37976</cdr:y>
    </cdr:to>
    <cdr:sp macro="" textlink="">
      <cdr:nvSpPr>
        <cdr:cNvPr id="4" name="TextBox 3"/>
        <cdr:cNvSpPr txBox="1"/>
      </cdr:nvSpPr>
      <cdr:spPr>
        <a:xfrm xmlns:a="http://schemas.openxmlformats.org/drawingml/2006/main">
          <a:off x="705959" y="1142989"/>
          <a:ext cx="1411949" cy="224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accent1"/>
              </a:solidFill>
            </a:rPr>
            <a:t>landfill</a:t>
          </a:r>
        </a:p>
      </cdr:txBody>
    </cdr:sp>
  </cdr:relSizeAnchor>
  <cdr:relSizeAnchor xmlns:cdr="http://schemas.openxmlformats.org/drawingml/2006/chartDrawing">
    <cdr:from>
      <cdr:x>0.12257</cdr:x>
      <cdr:y>0.75328</cdr:y>
    </cdr:from>
    <cdr:to>
      <cdr:x>0.46108</cdr:x>
      <cdr:y>0.86846</cdr:y>
    </cdr:to>
    <cdr:sp macro="" textlink="">
      <cdr:nvSpPr>
        <cdr:cNvPr id="5" name="TextBox 4"/>
        <cdr:cNvSpPr txBox="1"/>
      </cdr:nvSpPr>
      <cdr:spPr>
        <a:xfrm xmlns:a="http://schemas.openxmlformats.org/drawingml/2006/main">
          <a:off x="705976" y="2711807"/>
          <a:ext cx="1949818" cy="4146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2">
                  <a:lumMod val="40000"/>
                  <a:lumOff val="60000"/>
                </a:schemeClr>
              </a:solidFill>
            </a:rPr>
            <a:t>energy recovery</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6</xdr:col>
      <xdr:colOff>510000</xdr:colOff>
      <xdr:row>36</xdr:row>
      <xdr:rowOff>64500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25</xdr:row>
      <xdr:rowOff>0</xdr:rowOff>
    </xdr:from>
    <xdr:to>
      <xdr:col>12</xdr:col>
      <xdr:colOff>85725</xdr:colOff>
      <xdr:row>36</xdr:row>
      <xdr:rowOff>161925</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xdr:colOff>
      <xdr:row>7</xdr:row>
      <xdr:rowOff>0</xdr:rowOff>
    </xdr:from>
    <xdr:to>
      <xdr:col>11</xdr:col>
      <xdr:colOff>318003</xdr:colOff>
      <xdr:row>12</xdr:row>
      <xdr:rowOff>127500</xdr:rowOff>
    </xdr:to>
    <xdr:grpSp>
      <xdr:nvGrpSpPr>
        <xdr:cNvPr id="28" name="Group 27"/>
        <xdr:cNvGrpSpPr/>
      </xdr:nvGrpSpPr>
      <xdr:grpSpPr>
        <a:xfrm>
          <a:off x="8247532" y="1512794"/>
          <a:ext cx="1236883" cy="1080000"/>
          <a:chOff x="7086603" y="1876425"/>
          <a:chExt cx="900000" cy="900000"/>
        </a:xfrm>
      </xdr:grpSpPr>
      <xdr:sp macro="" textlink="">
        <xdr:nvSpPr>
          <xdr:cNvPr id="29" name="Flowchart: Alternate Process 2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Down Arrow 29"/>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TextBox 3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57%</a:t>
            </a:r>
          </a:p>
        </xdr:txBody>
      </xdr:sp>
    </xdr:grpSp>
    <xdr:clientData/>
  </xdr:twoCellAnchor>
  <xdr:twoCellAnchor>
    <xdr:from>
      <xdr:col>10</xdr:col>
      <xdr:colOff>0</xdr:colOff>
      <xdr:row>17</xdr:row>
      <xdr:rowOff>0</xdr:rowOff>
    </xdr:from>
    <xdr:to>
      <xdr:col>11</xdr:col>
      <xdr:colOff>318000</xdr:colOff>
      <xdr:row>22</xdr:row>
      <xdr:rowOff>127500</xdr:rowOff>
    </xdr:to>
    <xdr:grpSp>
      <xdr:nvGrpSpPr>
        <xdr:cNvPr id="32" name="Group 31"/>
        <xdr:cNvGrpSpPr/>
      </xdr:nvGrpSpPr>
      <xdr:grpSpPr>
        <a:xfrm>
          <a:off x="8247529" y="3417794"/>
          <a:ext cx="1236883" cy="1080000"/>
          <a:chOff x="8267700" y="1876425"/>
          <a:chExt cx="900000" cy="900000"/>
        </a:xfrm>
      </xdr:grpSpPr>
      <xdr:sp macro="" textlink="">
        <xdr:nvSpPr>
          <xdr:cNvPr id="33" name="Flowchart: Alternate Process 32"/>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Down Arrow 33"/>
          <xdr:cNvSpPr/>
        </xdr:nvSpPr>
        <xdr:spPr>
          <a:xfrm>
            <a:off x="8342700"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TextBox 34"/>
          <xdr:cNvSpPr txBox="1"/>
        </xdr:nvSpPr>
        <xdr:spPr>
          <a:xfrm>
            <a:off x="8467703"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476250</xdr:colOff>
      <xdr:row>5</xdr:row>
      <xdr:rowOff>47625</xdr:rowOff>
    </xdr:from>
    <xdr:to>
      <xdr:col>8</xdr:col>
      <xdr:colOff>140250</xdr:colOff>
      <xdr:row>24</xdr:row>
      <xdr:rowOff>28125</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9</xdr:row>
      <xdr:rowOff>0</xdr:rowOff>
    </xdr:from>
    <xdr:to>
      <xdr:col>10</xdr:col>
      <xdr:colOff>318000</xdr:colOff>
      <xdr:row>14</xdr:row>
      <xdr:rowOff>127500</xdr:rowOff>
    </xdr:to>
    <xdr:grpSp>
      <xdr:nvGrpSpPr>
        <xdr:cNvPr id="136" name="Group 135"/>
        <xdr:cNvGrpSpPr/>
      </xdr:nvGrpSpPr>
      <xdr:grpSpPr>
        <a:xfrm>
          <a:off x="6858000" y="1792941"/>
          <a:ext cx="1080000" cy="1080000"/>
          <a:chOff x="7086603" y="1876425"/>
          <a:chExt cx="900000" cy="900000"/>
        </a:xfrm>
      </xdr:grpSpPr>
      <xdr:sp macro="" textlink="">
        <xdr:nvSpPr>
          <xdr:cNvPr id="137" name="Flowchart: Alternate Process 13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8" name="Down Arrow 137"/>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9" name="TextBox 13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22%</a:t>
            </a:r>
          </a:p>
          <a:p>
            <a:pPr algn="ctr"/>
            <a:endParaRPr lang="en-GB" sz="1100" b="1">
              <a:solidFill>
                <a:schemeClr val="bg1"/>
              </a:solidFill>
            </a:endParaRPr>
          </a:p>
        </xdr:txBody>
      </xdr:sp>
    </xdr:grpSp>
    <xdr:clientData/>
  </xdr:twoCellAnchor>
  <xdr:twoCellAnchor>
    <xdr:from>
      <xdr:col>11</xdr:col>
      <xdr:colOff>0</xdr:colOff>
      <xdr:row>9</xdr:row>
      <xdr:rowOff>0</xdr:rowOff>
    </xdr:from>
    <xdr:to>
      <xdr:col>12</xdr:col>
      <xdr:colOff>318000</xdr:colOff>
      <xdr:row>14</xdr:row>
      <xdr:rowOff>127500</xdr:rowOff>
    </xdr:to>
    <xdr:grpSp>
      <xdr:nvGrpSpPr>
        <xdr:cNvPr id="140" name="Group 139"/>
        <xdr:cNvGrpSpPr/>
      </xdr:nvGrpSpPr>
      <xdr:grpSpPr>
        <a:xfrm>
          <a:off x="8382000" y="1792941"/>
          <a:ext cx="1080000" cy="1080000"/>
          <a:chOff x="7086603" y="1876425"/>
          <a:chExt cx="900000" cy="900000"/>
        </a:xfrm>
      </xdr:grpSpPr>
      <xdr:sp macro="" textlink="">
        <xdr:nvSpPr>
          <xdr:cNvPr id="141" name="Flowchart: Alternate Process 14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2" name="Down Arrow 141"/>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3" name="TextBox 14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71%</a:t>
            </a:r>
          </a:p>
          <a:p>
            <a:pPr algn="ctr"/>
            <a:endParaRPr lang="en-GB" sz="1100" b="1"/>
          </a:p>
        </xdr:txBody>
      </xdr:sp>
    </xdr:grpSp>
    <xdr:clientData/>
  </xdr:twoCellAnchor>
  <xdr:twoCellAnchor>
    <xdr:from>
      <xdr:col>15</xdr:col>
      <xdr:colOff>0</xdr:colOff>
      <xdr:row>9</xdr:row>
      <xdr:rowOff>0</xdr:rowOff>
    </xdr:from>
    <xdr:to>
      <xdr:col>16</xdr:col>
      <xdr:colOff>318000</xdr:colOff>
      <xdr:row>14</xdr:row>
      <xdr:rowOff>127500</xdr:rowOff>
    </xdr:to>
    <xdr:grpSp>
      <xdr:nvGrpSpPr>
        <xdr:cNvPr id="148" name="Group 147"/>
        <xdr:cNvGrpSpPr/>
      </xdr:nvGrpSpPr>
      <xdr:grpSpPr>
        <a:xfrm>
          <a:off x="11430000" y="1792941"/>
          <a:ext cx="1080000" cy="1080000"/>
          <a:chOff x="7086603" y="1876425"/>
          <a:chExt cx="900000" cy="900000"/>
        </a:xfrm>
      </xdr:grpSpPr>
      <xdr:sp macro="" textlink="">
        <xdr:nvSpPr>
          <xdr:cNvPr id="149" name="Flowchart: Alternate Process 14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0" name="Down Arrow 149"/>
          <xdr:cNvSpPr/>
        </xdr:nvSpPr>
        <xdr:spPr>
          <a:xfrm rot="10800000">
            <a:off x="7161603" y="1951426"/>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1" name="TextBox 15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1424%</a:t>
            </a:r>
          </a:p>
          <a:p>
            <a:pPr algn="ctr"/>
            <a:endParaRPr lang="en-GB" sz="900" b="1"/>
          </a:p>
        </xdr:txBody>
      </xdr:sp>
    </xdr:grpSp>
    <xdr:clientData/>
  </xdr:twoCellAnchor>
  <xdr:twoCellAnchor>
    <xdr:from>
      <xdr:col>9</xdr:col>
      <xdr:colOff>0</xdr:colOff>
      <xdr:row>17</xdr:row>
      <xdr:rowOff>123265</xdr:rowOff>
    </xdr:from>
    <xdr:to>
      <xdr:col>10</xdr:col>
      <xdr:colOff>318000</xdr:colOff>
      <xdr:row>23</xdr:row>
      <xdr:rowOff>127500</xdr:rowOff>
    </xdr:to>
    <xdr:sp macro="" textlink="">
      <xdr:nvSpPr>
        <xdr:cNvPr id="153" name="Flowchart: Alternate Process 152"/>
        <xdr:cNvSpPr>
          <a:spLocks/>
        </xdr:cNvSpPr>
      </xdr:nvSpPr>
      <xdr:spPr>
        <a:xfrm rot="10800000">
          <a:off x="6858000" y="3443408"/>
          <a:ext cx="1080000" cy="1147235"/>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0</xdr:colOff>
      <xdr:row>18</xdr:row>
      <xdr:rowOff>0</xdr:rowOff>
    </xdr:from>
    <xdr:to>
      <xdr:col>12</xdr:col>
      <xdr:colOff>318000</xdr:colOff>
      <xdr:row>23</xdr:row>
      <xdr:rowOff>127500</xdr:rowOff>
    </xdr:to>
    <xdr:sp macro="" textlink="">
      <xdr:nvSpPr>
        <xdr:cNvPr id="157" name="Flowchart: Alternate Process 156"/>
        <xdr:cNvSpPr>
          <a:spLocks/>
        </xdr:cNvSpPr>
      </xdr:nvSpPr>
      <xdr:spPr>
        <a:xfrm>
          <a:off x="8382000" y="3507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0</xdr:colOff>
      <xdr:row>18</xdr:row>
      <xdr:rowOff>0</xdr:rowOff>
    </xdr:from>
    <xdr:to>
      <xdr:col>14</xdr:col>
      <xdr:colOff>318000</xdr:colOff>
      <xdr:row>23</xdr:row>
      <xdr:rowOff>127500</xdr:rowOff>
    </xdr:to>
    <xdr:grpSp>
      <xdr:nvGrpSpPr>
        <xdr:cNvPr id="160" name="Group 159"/>
        <xdr:cNvGrpSpPr/>
      </xdr:nvGrpSpPr>
      <xdr:grpSpPr>
        <a:xfrm>
          <a:off x="9906000" y="3507441"/>
          <a:ext cx="1080000" cy="1080000"/>
          <a:chOff x="7086603" y="1876425"/>
          <a:chExt cx="900000" cy="900000"/>
        </a:xfrm>
      </xdr:grpSpPr>
      <xdr:sp macro="" textlink="">
        <xdr:nvSpPr>
          <xdr:cNvPr id="161" name="Flowchart: Alternate Process 16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2" name="Down Arrow 161"/>
          <xdr:cNvSpPr/>
        </xdr:nvSpPr>
        <xdr:spPr>
          <a:xfrm rot="10800000">
            <a:off x="7161603" y="1951426"/>
            <a:ext cx="750000" cy="750000"/>
          </a:xfrm>
          <a:prstGeom prst="down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solidFill>
                <a:schemeClr val="accent6">
                  <a:lumMod val="75000"/>
                </a:schemeClr>
              </a:solidFill>
            </a:endParaRPr>
          </a:p>
        </xdr:txBody>
      </xdr:sp>
      <xdr:sp macro="" textlink="">
        <xdr:nvSpPr>
          <xdr:cNvPr id="163" name="TextBox 16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a:t>
            </a:r>
          </a:p>
          <a:p>
            <a:pPr algn="ctr"/>
            <a:endParaRPr lang="en-GB" sz="1100" b="1"/>
          </a:p>
        </xdr:txBody>
      </xdr:sp>
    </xdr:grpSp>
    <xdr:clientData/>
  </xdr:twoCellAnchor>
  <xdr:twoCellAnchor>
    <xdr:from>
      <xdr:col>15</xdr:col>
      <xdr:colOff>0</xdr:colOff>
      <xdr:row>18</xdr:row>
      <xdr:rowOff>0</xdr:rowOff>
    </xdr:from>
    <xdr:to>
      <xdr:col>16</xdr:col>
      <xdr:colOff>318000</xdr:colOff>
      <xdr:row>23</xdr:row>
      <xdr:rowOff>127500</xdr:rowOff>
    </xdr:to>
    <xdr:grpSp>
      <xdr:nvGrpSpPr>
        <xdr:cNvPr id="164" name="Group 163"/>
        <xdr:cNvGrpSpPr/>
      </xdr:nvGrpSpPr>
      <xdr:grpSpPr>
        <a:xfrm>
          <a:off x="11430000" y="3507441"/>
          <a:ext cx="1080000" cy="1080000"/>
          <a:chOff x="7086603" y="1876425"/>
          <a:chExt cx="900000" cy="900000"/>
        </a:xfrm>
      </xdr:grpSpPr>
      <xdr:sp macro="" textlink="">
        <xdr:nvSpPr>
          <xdr:cNvPr id="165" name="Flowchart: Alternate Process 16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6" name="Down Arrow 165"/>
          <xdr:cNvSpPr/>
        </xdr:nvSpPr>
        <xdr:spPr>
          <a:xfrm rot="10800000">
            <a:off x="7161603" y="1951426"/>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7" name="TextBox 16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a:p>
            <a:pPr algn="ctr"/>
            <a:endParaRPr lang="en-GB" sz="1100" b="1"/>
          </a:p>
        </xdr:txBody>
      </xdr:sp>
    </xdr:grpSp>
    <xdr:clientData/>
  </xdr:twoCellAnchor>
  <xdr:twoCellAnchor>
    <xdr:from>
      <xdr:col>13</xdr:col>
      <xdr:colOff>10886</xdr:colOff>
      <xdr:row>9</xdr:row>
      <xdr:rowOff>10885</xdr:rowOff>
    </xdr:from>
    <xdr:to>
      <xdr:col>14</xdr:col>
      <xdr:colOff>328886</xdr:colOff>
      <xdr:row>14</xdr:row>
      <xdr:rowOff>138385</xdr:rowOff>
    </xdr:to>
    <xdr:grpSp>
      <xdr:nvGrpSpPr>
        <xdr:cNvPr id="35" name="Group 34"/>
        <xdr:cNvGrpSpPr/>
      </xdr:nvGrpSpPr>
      <xdr:grpSpPr>
        <a:xfrm>
          <a:off x="9916886" y="1803826"/>
          <a:ext cx="1080000" cy="1080000"/>
          <a:chOff x="7086603" y="1876425"/>
          <a:chExt cx="900000" cy="900000"/>
        </a:xfrm>
      </xdr:grpSpPr>
      <xdr:sp macro="" textlink="">
        <xdr:nvSpPr>
          <xdr:cNvPr id="36" name="Flowchart: Alternate Process 3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Down Arrow 36"/>
          <xdr:cNvSpPr/>
        </xdr:nvSpPr>
        <xdr:spPr>
          <a:xfrm rot="10800000">
            <a:off x="7161603" y="1951426"/>
            <a:ext cx="750000" cy="750000"/>
          </a:xfrm>
          <a:prstGeom prst="down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solidFill>
                <a:schemeClr val="accent6">
                  <a:lumMod val="75000"/>
                </a:schemeClr>
              </a:solidFill>
            </a:endParaRPr>
          </a:p>
        </xdr:txBody>
      </xdr:sp>
      <xdr:sp macro="" textlink="">
        <xdr:nvSpPr>
          <xdr:cNvPr id="38" name="TextBox 3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12%</a:t>
            </a:r>
          </a:p>
          <a:p>
            <a:pPr algn="ctr"/>
            <a:endParaRPr lang="en-GB" sz="1100" b="1"/>
          </a:p>
        </xdr:txBody>
      </xdr:sp>
    </xdr:grpSp>
    <xdr:clientData/>
  </xdr:twoCellAnchor>
  <xdr:twoCellAnchor>
    <xdr:from>
      <xdr:col>11</xdr:col>
      <xdr:colOff>89648</xdr:colOff>
      <xdr:row>18</xdr:row>
      <xdr:rowOff>78441</xdr:rowOff>
    </xdr:from>
    <xdr:to>
      <xdr:col>12</xdr:col>
      <xdr:colOff>227648</xdr:colOff>
      <xdr:row>23</xdr:row>
      <xdr:rowOff>25941</xdr:rowOff>
    </xdr:to>
    <xdr:sp macro="" textlink="">
      <xdr:nvSpPr>
        <xdr:cNvPr id="39" name="Down Arrow 38"/>
        <xdr:cNvSpPr/>
      </xdr:nvSpPr>
      <xdr:spPr>
        <a:xfrm rot="10800000">
          <a:off x="8471648" y="3585882"/>
          <a:ext cx="900000" cy="90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235323</xdr:colOff>
      <xdr:row>19</xdr:row>
      <xdr:rowOff>134470</xdr:rowOff>
    </xdr:from>
    <xdr:to>
      <xdr:col>12</xdr:col>
      <xdr:colOff>73317</xdr:colOff>
      <xdr:row>21</xdr:row>
      <xdr:rowOff>185470</xdr:rowOff>
    </xdr:to>
    <xdr:sp macro="" textlink="">
      <xdr:nvSpPr>
        <xdr:cNvPr id="40" name="TextBox 39"/>
        <xdr:cNvSpPr txBox="1"/>
      </xdr:nvSpPr>
      <xdr:spPr>
        <a:xfrm>
          <a:off x="8617323" y="383241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35%</a:t>
          </a:r>
        </a:p>
        <a:p>
          <a:pPr algn="ctr"/>
          <a:endParaRPr lang="en-GB" sz="1100" b="1"/>
        </a:p>
      </xdr:txBody>
    </xdr:sp>
    <xdr:clientData/>
  </xdr:twoCellAnchor>
  <xdr:twoCellAnchor>
    <xdr:from>
      <xdr:col>9</xdr:col>
      <xdr:colOff>95251</xdr:colOff>
      <xdr:row>18</xdr:row>
      <xdr:rowOff>136072</xdr:rowOff>
    </xdr:from>
    <xdr:to>
      <xdr:col>10</xdr:col>
      <xdr:colOff>233251</xdr:colOff>
      <xdr:row>22</xdr:row>
      <xdr:rowOff>94072</xdr:rowOff>
    </xdr:to>
    <xdr:sp macro="" textlink="">
      <xdr:nvSpPr>
        <xdr:cNvPr id="34" name="Left-Right Arrow 33"/>
        <xdr:cNvSpPr/>
      </xdr:nvSpPr>
      <xdr:spPr>
        <a:xfrm>
          <a:off x="6953251" y="3646715"/>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244928</xdr:colOff>
      <xdr:row>19</xdr:row>
      <xdr:rowOff>82444</xdr:rowOff>
    </xdr:from>
    <xdr:to>
      <xdr:col>10</xdr:col>
      <xdr:colOff>120274</xdr:colOff>
      <xdr:row>21</xdr:row>
      <xdr:rowOff>133444</xdr:rowOff>
    </xdr:to>
    <xdr:sp macro="" textlink="">
      <xdr:nvSpPr>
        <xdr:cNvPr id="41" name="TextBox 40"/>
        <xdr:cNvSpPr txBox="1"/>
      </xdr:nvSpPr>
      <xdr:spPr>
        <a:xfrm>
          <a:off x="7102928" y="3783587"/>
          <a:ext cx="637346"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a:p>
          <a:pPr algn="ctr"/>
          <a:endParaRPr lang="en-GB" sz="1100" b="1"/>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8</xdr:col>
      <xdr:colOff>426000</xdr:colOff>
      <xdr:row>36</xdr:row>
      <xdr:rowOff>64500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25</xdr:row>
      <xdr:rowOff>0</xdr:rowOff>
    </xdr:from>
    <xdr:to>
      <xdr:col>16</xdr:col>
      <xdr:colOff>426000</xdr:colOff>
      <xdr:row>36</xdr:row>
      <xdr:rowOff>64500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xdr:colOff>
      <xdr:row>6</xdr:row>
      <xdr:rowOff>180974</xdr:rowOff>
    </xdr:from>
    <xdr:to>
      <xdr:col>11</xdr:col>
      <xdr:colOff>318002</xdr:colOff>
      <xdr:row>12</xdr:row>
      <xdr:rowOff>117974</xdr:rowOff>
    </xdr:to>
    <xdr:grpSp>
      <xdr:nvGrpSpPr>
        <xdr:cNvPr id="30" name="Group 29"/>
        <xdr:cNvGrpSpPr/>
      </xdr:nvGrpSpPr>
      <xdr:grpSpPr>
        <a:xfrm>
          <a:off x="7620002" y="1503268"/>
          <a:ext cx="1080000" cy="1080000"/>
          <a:chOff x="7086603" y="1876425"/>
          <a:chExt cx="900000" cy="900000"/>
        </a:xfrm>
      </xdr:grpSpPr>
      <xdr:sp macro="" textlink="">
        <xdr:nvSpPr>
          <xdr:cNvPr id="31" name="Flowchart: Alternate Process 3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Down Arrow 31"/>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TextBox 3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28%</a:t>
            </a:r>
          </a:p>
        </xdr:txBody>
      </xdr:sp>
    </xdr:grpSp>
    <xdr:clientData/>
  </xdr:twoCellAnchor>
  <xdr:twoCellAnchor>
    <xdr:from>
      <xdr:col>10</xdr:col>
      <xdr:colOff>3718</xdr:colOff>
      <xdr:row>17</xdr:row>
      <xdr:rowOff>8364</xdr:rowOff>
    </xdr:from>
    <xdr:to>
      <xdr:col>11</xdr:col>
      <xdr:colOff>321718</xdr:colOff>
      <xdr:row>22</xdr:row>
      <xdr:rowOff>135864</xdr:rowOff>
    </xdr:to>
    <xdr:sp macro="" textlink="">
      <xdr:nvSpPr>
        <xdr:cNvPr id="14" name="Flowchart: Alternate Process 13"/>
        <xdr:cNvSpPr>
          <a:spLocks/>
        </xdr:cNvSpPr>
      </xdr:nvSpPr>
      <xdr:spPr>
        <a:xfrm>
          <a:off x="7623718" y="3426158"/>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100853</xdr:colOff>
      <xdr:row>18</xdr:row>
      <xdr:rowOff>0</xdr:rowOff>
    </xdr:from>
    <xdr:to>
      <xdr:col>11</xdr:col>
      <xdr:colOff>238853</xdr:colOff>
      <xdr:row>21</xdr:row>
      <xdr:rowOff>148500</xdr:rowOff>
    </xdr:to>
    <xdr:sp macro="" textlink="">
      <xdr:nvSpPr>
        <xdr:cNvPr id="17" name="Left-Right Arrow 16"/>
        <xdr:cNvSpPr/>
      </xdr:nvSpPr>
      <xdr:spPr>
        <a:xfrm>
          <a:off x="7720853" y="3608294"/>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268942</xdr:colOff>
      <xdr:row>18</xdr:row>
      <xdr:rowOff>123265</xdr:rowOff>
    </xdr:from>
    <xdr:to>
      <xdr:col>11</xdr:col>
      <xdr:colOff>106936</xdr:colOff>
      <xdr:row>20</xdr:row>
      <xdr:rowOff>174265</xdr:rowOff>
    </xdr:to>
    <xdr:sp macro="" textlink="">
      <xdr:nvSpPr>
        <xdr:cNvPr id="18" name="TextBox 17"/>
        <xdr:cNvSpPr txBox="1"/>
      </xdr:nvSpPr>
      <xdr:spPr>
        <a:xfrm>
          <a:off x="7888942" y="3731559"/>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0.81596</cdr:x>
      <cdr:y>0.70581</cdr:y>
    </cdr:from>
    <cdr:to>
      <cdr:x>0.97471</cdr:x>
      <cdr:y>0.81164</cdr:y>
    </cdr:to>
    <cdr:sp macro="" textlink="">
      <cdr:nvSpPr>
        <cdr:cNvPr id="2" name="TextBox 1"/>
        <cdr:cNvSpPr txBox="1"/>
      </cdr:nvSpPr>
      <cdr:spPr>
        <a:xfrm xmlns:a="http://schemas.openxmlformats.org/drawingml/2006/main">
          <a:off x="4699924" y="2540929"/>
          <a:ext cx="914400" cy="38098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r>
            <a:rPr lang="en-GB" sz="1000" b="1">
              <a:solidFill>
                <a:schemeClr val="tx2"/>
              </a:solidFill>
            </a:rPr>
            <a:t>Coal</a:t>
          </a:r>
        </a:p>
      </cdr:txBody>
    </cdr:sp>
  </cdr:relSizeAnchor>
  <cdr:relSizeAnchor xmlns:cdr="http://schemas.openxmlformats.org/drawingml/2006/chartDrawing">
    <cdr:from>
      <cdr:x>0.84125</cdr:x>
      <cdr:y>0.36341</cdr:y>
    </cdr:from>
    <cdr:to>
      <cdr:x>1</cdr:x>
      <cdr:y>0.43812</cdr:y>
    </cdr:to>
    <cdr:sp macro="" textlink="">
      <cdr:nvSpPr>
        <cdr:cNvPr id="3" name="TextBox 2"/>
        <cdr:cNvSpPr txBox="1"/>
      </cdr:nvSpPr>
      <cdr:spPr>
        <a:xfrm xmlns:a="http://schemas.openxmlformats.org/drawingml/2006/main">
          <a:off x="4845600" y="1308280"/>
          <a:ext cx="914400" cy="2689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b="1">
              <a:solidFill>
                <a:schemeClr val="tx2">
                  <a:lumMod val="60000"/>
                  <a:lumOff val="40000"/>
                </a:schemeClr>
              </a:solidFill>
            </a:rPr>
            <a:t>Natural gas</a:t>
          </a:r>
        </a:p>
      </cdr:txBody>
    </cdr:sp>
  </cdr:relSizeAnchor>
  <cdr:relSizeAnchor xmlns:cdr="http://schemas.openxmlformats.org/drawingml/2006/chartDrawing">
    <cdr:from>
      <cdr:x>0.79278</cdr:x>
      <cdr:y>0.59687</cdr:y>
    </cdr:from>
    <cdr:to>
      <cdr:x>0.98343</cdr:x>
      <cdr:y>0.69337</cdr:y>
    </cdr:to>
    <cdr:sp macro="" textlink="">
      <cdr:nvSpPr>
        <cdr:cNvPr id="4" name="TextBox 3"/>
        <cdr:cNvSpPr txBox="1"/>
      </cdr:nvSpPr>
      <cdr:spPr>
        <a:xfrm xmlns:a="http://schemas.openxmlformats.org/drawingml/2006/main">
          <a:off x="4566423" y="2148721"/>
          <a:ext cx="1098144" cy="347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000" b="1">
              <a:solidFill>
                <a:schemeClr val="tx2">
                  <a:lumMod val="40000"/>
                  <a:lumOff val="60000"/>
                </a:schemeClr>
              </a:solidFill>
            </a:rPr>
            <a:t>Renewables</a:t>
          </a:r>
        </a:p>
      </cdr:txBody>
    </cdr:sp>
  </cdr:relSizeAnchor>
  <cdr:relSizeAnchor xmlns:cdr="http://schemas.openxmlformats.org/drawingml/2006/chartDrawing">
    <cdr:from>
      <cdr:x>0.81028</cdr:x>
      <cdr:y>0.81787</cdr:y>
    </cdr:from>
    <cdr:to>
      <cdr:x>0.96592</cdr:x>
      <cdr:y>0.88947</cdr:y>
    </cdr:to>
    <cdr:sp macro="" textlink="">
      <cdr:nvSpPr>
        <cdr:cNvPr id="5" name="TextBox 4"/>
        <cdr:cNvSpPr txBox="1"/>
      </cdr:nvSpPr>
      <cdr:spPr>
        <a:xfrm xmlns:a="http://schemas.openxmlformats.org/drawingml/2006/main">
          <a:off x="4667234" y="2944339"/>
          <a:ext cx="896486" cy="2577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000" b="1">
              <a:solidFill>
                <a:schemeClr val="tx2">
                  <a:lumMod val="60000"/>
                  <a:lumOff val="40000"/>
                </a:schemeClr>
              </a:solidFill>
            </a:rPr>
            <a:t>Oil</a:t>
          </a:r>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27217</xdr:colOff>
      <xdr:row>7</xdr:row>
      <xdr:rowOff>25513</xdr:rowOff>
    </xdr:from>
    <xdr:to>
      <xdr:col>16</xdr:col>
      <xdr:colOff>345217</xdr:colOff>
      <xdr:row>12</xdr:row>
      <xdr:rowOff>153013</xdr:rowOff>
    </xdr:to>
    <xdr:grpSp>
      <xdr:nvGrpSpPr>
        <xdr:cNvPr id="33" name="Group 32"/>
        <xdr:cNvGrpSpPr/>
      </xdr:nvGrpSpPr>
      <xdr:grpSpPr>
        <a:xfrm>
          <a:off x="11457217" y="1537607"/>
          <a:ext cx="1080000" cy="1080000"/>
          <a:chOff x="7086603" y="1876425"/>
          <a:chExt cx="900000" cy="900000"/>
        </a:xfrm>
      </xdr:grpSpPr>
      <xdr:sp macro="" textlink="">
        <xdr:nvSpPr>
          <xdr:cNvPr id="34" name="Flowchart: Alternate Process 3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Down Arrow 3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TextBox 3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8%</a:t>
            </a:r>
          </a:p>
          <a:p>
            <a:pPr algn="ctr"/>
            <a:endParaRPr lang="en-GB" sz="1100" b="1"/>
          </a:p>
        </xdr:txBody>
      </xdr:sp>
    </xdr:grpSp>
    <xdr:clientData/>
  </xdr:twoCellAnchor>
  <xdr:twoCellAnchor>
    <xdr:from>
      <xdr:col>1</xdr:col>
      <xdr:colOff>0</xdr:colOff>
      <xdr:row>4</xdr:row>
      <xdr:rowOff>78441</xdr:rowOff>
    </xdr:from>
    <xdr:to>
      <xdr:col>8</xdr:col>
      <xdr:colOff>426000</xdr:colOff>
      <xdr:row>23</xdr:row>
      <xdr:rowOff>171000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37197</xdr:colOff>
      <xdr:row>19</xdr:row>
      <xdr:rowOff>23074</xdr:rowOff>
    </xdr:from>
    <xdr:to>
      <xdr:col>16</xdr:col>
      <xdr:colOff>355197</xdr:colOff>
      <xdr:row>24</xdr:row>
      <xdr:rowOff>150574</xdr:rowOff>
    </xdr:to>
    <xdr:grpSp>
      <xdr:nvGrpSpPr>
        <xdr:cNvPr id="15" name="Group 14"/>
        <xdr:cNvGrpSpPr/>
      </xdr:nvGrpSpPr>
      <xdr:grpSpPr>
        <a:xfrm rot="10800000">
          <a:off x="11467197" y="3821168"/>
          <a:ext cx="1080000" cy="1080000"/>
          <a:chOff x="7086603" y="1876425"/>
          <a:chExt cx="900000" cy="900000"/>
        </a:xfrm>
      </xdr:grpSpPr>
      <xdr:sp macro="" textlink="">
        <xdr:nvSpPr>
          <xdr:cNvPr id="16" name="Flowchart: Alternate Process 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Down Arrow 16"/>
          <xdr:cNvSpPr/>
        </xdr:nvSpPr>
        <xdr:spPr>
          <a:xfrm>
            <a:off x="7161603" y="1951425"/>
            <a:ext cx="750000" cy="75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xdr:nvSpPr>
        <xdr:spPr>
          <a:xfrm rot="10800000">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a:p>
            <a:pPr algn="ctr"/>
            <a:endParaRPr lang="en-GB" sz="1100" b="1"/>
          </a:p>
        </xdr:txBody>
      </xdr:sp>
    </xdr:grpSp>
    <xdr:clientData/>
  </xdr:twoCellAnchor>
  <xdr:twoCellAnchor>
    <xdr:from>
      <xdr:col>8</xdr:col>
      <xdr:colOff>635532</xdr:colOff>
      <xdr:row>4</xdr:row>
      <xdr:rowOff>37621</xdr:rowOff>
    </xdr:from>
    <xdr:to>
      <xdr:col>14</xdr:col>
      <xdr:colOff>108857</xdr:colOff>
      <xdr:row>14</xdr:row>
      <xdr:rowOff>149679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148078</xdr:colOff>
      <xdr:row>14</xdr:row>
      <xdr:rowOff>115261</xdr:rowOff>
    </xdr:from>
    <xdr:to>
      <xdr:col>14</xdr:col>
      <xdr:colOff>383403</xdr:colOff>
      <xdr:row>25</xdr:row>
      <xdr:rowOff>36819</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18</xdr:row>
      <xdr:rowOff>190499</xdr:rowOff>
    </xdr:from>
    <xdr:to>
      <xdr:col>12</xdr:col>
      <xdr:colOff>318000</xdr:colOff>
      <xdr:row>24</xdr:row>
      <xdr:rowOff>127499</xdr:rowOff>
    </xdr:to>
    <xdr:sp macro="" textlink="">
      <xdr:nvSpPr>
        <xdr:cNvPr id="61" name="Flowchart: Alternate Process 60"/>
        <xdr:cNvSpPr>
          <a:spLocks/>
        </xdr:cNvSpPr>
      </xdr:nvSpPr>
      <xdr:spPr>
        <a:xfrm>
          <a:off x="8382000" y="3888440"/>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0</xdr:colOff>
      <xdr:row>6</xdr:row>
      <xdr:rowOff>0</xdr:rowOff>
    </xdr:from>
    <xdr:to>
      <xdr:col>8</xdr:col>
      <xdr:colOff>426000</xdr:colOff>
      <xdr:row>24</xdr:row>
      <xdr:rowOff>171000</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xdr:row>
      <xdr:rowOff>0</xdr:rowOff>
    </xdr:from>
    <xdr:to>
      <xdr:col>10</xdr:col>
      <xdr:colOff>318000</xdr:colOff>
      <xdr:row>15</xdr:row>
      <xdr:rowOff>127500</xdr:rowOff>
    </xdr:to>
    <xdr:grpSp>
      <xdr:nvGrpSpPr>
        <xdr:cNvPr id="48" name="Group 47"/>
        <xdr:cNvGrpSpPr/>
      </xdr:nvGrpSpPr>
      <xdr:grpSpPr>
        <a:xfrm>
          <a:off x="6858000" y="1983441"/>
          <a:ext cx="1080000" cy="1080000"/>
          <a:chOff x="7086603" y="1876425"/>
          <a:chExt cx="900000" cy="900000"/>
        </a:xfrm>
      </xdr:grpSpPr>
      <xdr:sp macro="" textlink="">
        <xdr:nvSpPr>
          <xdr:cNvPr id="49" name="Flowchart: Alternate Process 4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Down Arrow 4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TextBox 5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15pps</a:t>
            </a:r>
          </a:p>
          <a:p>
            <a:pPr algn="ctr"/>
            <a:endParaRPr lang="en-GB" sz="1100" b="1">
              <a:solidFill>
                <a:schemeClr val="bg1"/>
              </a:solidFill>
            </a:endParaRPr>
          </a:p>
        </xdr:txBody>
      </xdr:sp>
    </xdr:grpSp>
    <xdr:clientData/>
  </xdr:twoCellAnchor>
  <xdr:twoCellAnchor>
    <xdr:from>
      <xdr:col>9</xdr:col>
      <xdr:colOff>0</xdr:colOff>
      <xdr:row>19</xdr:row>
      <xdr:rowOff>0</xdr:rowOff>
    </xdr:from>
    <xdr:to>
      <xdr:col>10</xdr:col>
      <xdr:colOff>318000</xdr:colOff>
      <xdr:row>24</xdr:row>
      <xdr:rowOff>127500</xdr:rowOff>
    </xdr:to>
    <xdr:grpSp>
      <xdr:nvGrpSpPr>
        <xdr:cNvPr id="52" name="Group 51"/>
        <xdr:cNvGrpSpPr/>
      </xdr:nvGrpSpPr>
      <xdr:grpSpPr>
        <a:xfrm rot="10800000">
          <a:off x="6858000" y="3697941"/>
          <a:ext cx="1080000" cy="1080000"/>
          <a:chOff x="7086603" y="1876425"/>
          <a:chExt cx="900000" cy="900000"/>
        </a:xfrm>
      </xdr:grpSpPr>
      <xdr:sp macro="" textlink="">
        <xdr:nvSpPr>
          <xdr:cNvPr id="53" name="Flowchart: Alternate Process 5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Down Arrow 53"/>
          <xdr:cNvSpPr/>
        </xdr:nvSpPr>
        <xdr:spPr>
          <a:xfrm rot="10800000">
            <a:off x="7161603" y="1951425"/>
            <a:ext cx="750000" cy="750000"/>
          </a:xfrm>
          <a:prstGeom prst="downArrow">
            <a:avLst/>
          </a:prstGeom>
          <a:solidFill>
            <a:srgbClr val="C0504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TextBox 54"/>
          <xdr:cNvSpPr txBox="1"/>
        </xdr:nvSpPr>
        <xdr:spPr>
          <a:xfrm rot="10800000">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a:p>
            <a:pPr algn="ctr"/>
            <a:endParaRPr lang="en-GB" sz="1100" b="1"/>
          </a:p>
        </xdr:txBody>
      </xdr:sp>
    </xdr:grpSp>
    <xdr:clientData/>
  </xdr:twoCellAnchor>
  <xdr:twoCellAnchor>
    <xdr:from>
      <xdr:col>11</xdr:col>
      <xdr:colOff>0</xdr:colOff>
      <xdr:row>10</xdr:row>
      <xdr:rowOff>0</xdr:rowOff>
    </xdr:from>
    <xdr:to>
      <xdr:col>12</xdr:col>
      <xdr:colOff>318000</xdr:colOff>
      <xdr:row>15</xdr:row>
      <xdr:rowOff>127500</xdr:rowOff>
    </xdr:to>
    <xdr:grpSp>
      <xdr:nvGrpSpPr>
        <xdr:cNvPr id="56" name="Group 55"/>
        <xdr:cNvGrpSpPr/>
      </xdr:nvGrpSpPr>
      <xdr:grpSpPr>
        <a:xfrm>
          <a:off x="8382000" y="1983441"/>
          <a:ext cx="1080000" cy="1080000"/>
          <a:chOff x="7086603" y="1876425"/>
          <a:chExt cx="900000" cy="900000"/>
        </a:xfrm>
      </xdr:grpSpPr>
      <xdr:sp macro="" textlink="">
        <xdr:nvSpPr>
          <xdr:cNvPr id="57" name="Flowchart: Alternate Process 5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Down Arrow 57"/>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TextBox 5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3pps</a:t>
            </a:r>
          </a:p>
          <a:p>
            <a:pPr algn="ctr"/>
            <a:endParaRPr lang="en-GB" sz="1100" b="1"/>
          </a:p>
        </xdr:txBody>
      </xdr:sp>
    </xdr:grpSp>
    <xdr:clientData/>
  </xdr:twoCellAnchor>
  <xdr:twoCellAnchor>
    <xdr:from>
      <xdr:col>13</xdr:col>
      <xdr:colOff>0</xdr:colOff>
      <xdr:row>10</xdr:row>
      <xdr:rowOff>0</xdr:rowOff>
    </xdr:from>
    <xdr:to>
      <xdr:col>14</xdr:col>
      <xdr:colOff>318000</xdr:colOff>
      <xdr:row>15</xdr:row>
      <xdr:rowOff>127500</xdr:rowOff>
    </xdr:to>
    <xdr:grpSp>
      <xdr:nvGrpSpPr>
        <xdr:cNvPr id="91" name="Group 90"/>
        <xdr:cNvGrpSpPr/>
      </xdr:nvGrpSpPr>
      <xdr:grpSpPr>
        <a:xfrm>
          <a:off x="9906000" y="1983441"/>
          <a:ext cx="1080000" cy="1080000"/>
          <a:chOff x="7086603" y="1876425"/>
          <a:chExt cx="900000" cy="900000"/>
        </a:xfrm>
      </xdr:grpSpPr>
      <xdr:sp macro="" textlink="">
        <xdr:nvSpPr>
          <xdr:cNvPr id="105" name="Flowchart: Alternate Process 10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6" name="Down Arrow 105"/>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7" name="TextBox 10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40pps</a:t>
            </a:r>
          </a:p>
          <a:p>
            <a:pPr algn="ctr"/>
            <a:endParaRPr lang="en-GB" sz="1100" b="1">
              <a:solidFill>
                <a:schemeClr val="bg1"/>
              </a:solidFill>
            </a:endParaRPr>
          </a:p>
        </xdr:txBody>
      </xdr:sp>
    </xdr:grpSp>
    <xdr:clientData/>
  </xdr:twoCellAnchor>
  <xdr:twoCellAnchor>
    <xdr:from>
      <xdr:col>13</xdr:col>
      <xdr:colOff>0</xdr:colOff>
      <xdr:row>19</xdr:row>
      <xdr:rowOff>0</xdr:rowOff>
    </xdr:from>
    <xdr:to>
      <xdr:col>14</xdr:col>
      <xdr:colOff>318000</xdr:colOff>
      <xdr:row>24</xdr:row>
      <xdr:rowOff>127500</xdr:rowOff>
    </xdr:to>
    <xdr:grpSp>
      <xdr:nvGrpSpPr>
        <xdr:cNvPr id="108" name="Group 107"/>
        <xdr:cNvGrpSpPr/>
      </xdr:nvGrpSpPr>
      <xdr:grpSpPr>
        <a:xfrm>
          <a:off x="9906000" y="3697941"/>
          <a:ext cx="1080000" cy="1080000"/>
          <a:chOff x="7086603" y="1876425"/>
          <a:chExt cx="900000" cy="900000"/>
        </a:xfrm>
      </xdr:grpSpPr>
      <xdr:sp macro="" textlink="">
        <xdr:nvSpPr>
          <xdr:cNvPr id="109" name="Flowchart: Alternate Process 10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0" name="Down Arrow 10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1" name="TextBox 11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6pps</a:t>
            </a:r>
          </a:p>
          <a:p>
            <a:pPr algn="ctr"/>
            <a:endParaRPr lang="en-GB" sz="1100" b="1"/>
          </a:p>
        </xdr:txBody>
      </xdr:sp>
    </xdr:grpSp>
    <xdr:clientData/>
  </xdr:twoCellAnchor>
  <xdr:twoCellAnchor>
    <xdr:from>
      <xdr:col>11</xdr:col>
      <xdr:colOff>78441</xdr:colOff>
      <xdr:row>19</xdr:row>
      <xdr:rowOff>67236</xdr:rowOff>
    </xdr:from>
    <xdr:to>
      <xdr:col>12</xdr:col>
      <xdr:colOff>216441</xdr:colOff>
      <xdr:row>24</xdr:row>
      <xdr:rowOff>14736</xdr:rowOff>
    </xdr:to>
    <xdr:sp macro="" textlink="">
      <xdr:nvSpPr>
        <xdr:cNvPr id="27" name="Down Arrow 26"/>
        <xdr:cNvSpPr/>
      </xdr:nvSpPr>
      <xdr:spPr>
        <a:xfrm rot="10800000">
          <a:off x="8460441" y="3765177"/>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228799</xdr:colOff>
      <xdr:row>20</xdr:row>
      <xdr:rowOff>66264</xdr:rowOff>
    </xdr:from>
    <xdr:to>
      <xdr:col>12</xdr:col>
      <xdr:colOff>66793</xdr:colOff>
      <xdr:row>22</xdr:row>
      <xdr:rowOff>117264</xdr:rowOff>
    </xdr:to>
    <xdr:sp macro="" textlink="">
      <xdr:nvSpPr>
        <xdr:cNvPr id="65" name="TextBox 64"/>
        <xdr:cNvSpPr txBox="1"/>
      </xdr:nvSpPr>
      <xdr:spPr>
        <a:xfrm>
          <a:off x="8610799" y="3954705"/>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a:p>
          <a:pPr algn="ctr"/>
          <a:endParaRPr lang="en-GB"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426000</xdr:colOff>
      <xdr:row>27</xdr:row>
      <xdr:rowOff>171000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xdr:colOff>
      <xdr:row>8</xdr:row>
      <xdr:rowOff>0</xdr:rowOff>
    </xdr:from>
    <xdr:to>
      <xdr:col>10</xdr:col>
      <xdr:colOff>318003</xdr:colOff>
      <xdr:row>13</xdr:row>
      <xdr:rowOff>127500</xdr:rowOff>
    </xdr:to>
    <xdr:grpSp>
      <xdr:nvGrpSpPr>
        <xdr:cNvPr id="16" name="Group 15"/>
        <xdr:cNvGrpSpPr/>
      </xdr:nvGrpSpPr>
      <xdr:grpSpPr>
        <a:xfrm>
          <a:off x="6858003" y="1602441"/>
          <a:ext cx="1080000" cy="1080000"/>
          <a:chOff x="7086603" y="1876425"/>
          <a:chExt cx="900000" cy="900000"/>
        </a:xfrm>
      </xdr:grpSpPr>
      <xdr:sp macro="" textlink="">
        <xdr:nvSpPr>
          <xdr:cNvPr id="17" name="Flowchart: Alternate Process 1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6%</a:t>
            </a:r>
          </a:p>
          <a:p>
            <a:pPr algn="ctr"/>
            <a:endParaRPr lang="en-GB" sz="1100" b="1"/>
          </a:p>
        </xdr:txBody>
      </xdr:sp>
    </xdr:grpSp>
    <xdr:clientData/>
  </xdr:twoCellAnchor>
  <xdr:twoCellAnchor>
    <xdr:from>
      <xdr:col>9</xdr:col>
      <xdr:colOff>78441</xdr:colOff>
      <xdr:row>8</xdr:row>
      <xdr:rowOff>44824</xdr:rowOff>
    </xdr:from>
    <xdr:to>
      <xdr:col>10</xdr:col>
      <xdr:colOff>216441</xdr:colOff>
      <xdr:row>12</xdr:row>
      <xdr:rowOff>182824</xdr:rowOff>
    </xdr:to>
    <xdr:sp macro="" textlink="">
      <xdr:nvSpPr>
        <xdr:cNvPr id="7" name="Down Arrow 6"/>
        <xdr:cNvSpPr/>
      </xdr:nvSpPr>
      <xdr:spPr>
        <a:xfrm rot="10800000">
          <a:off x="6936441" y="1456765"/>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235323</xdr:colOff>
      <xdr:row>9</xdr:row>
      <xdr:rowOff>89647</xdr:rowOff>
    </xdr:from>
    <xdr:to>
      <xdr:col>10</xdr:col>
      <xdr:colOff>73317</xdr:colOff>
      <xdr:row>11</xdr:row>
      <xdr:rowOff>140647</xdr:rowOff>
    </xdr:to>
    <xdr:sp macro="" textlink="">
      <xdr:nvSpPr>
        <xdr:cNvPr id="8" name="TextBox 7"/>
        <xdr:cNvSpPr txBox="1"/>
      </xdr:nvSpPr>
      <xdr:spPr>
        <a:xfrm>
          <a:off x="7093323" y="1692088"/>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71%</a:t>
          </a:r>
        </a:p>
        <a:p>
          <a:pPr algn="ctr"/>
          <a:endParaRPr lang="en-GB" sz="1100" b="1"/>
        </a:p>
      </xdr:txBody>
    </xdr:sp>
    <xdr:clientData/>
  </xdr:twoCellAnchor>
  <xdr:twoCellAnchor>
    <xdr:from>
      <xdr:col>2</xdr:col>
      <xdr:colOff>302558</xdr:colOff>
      <xdr:row>24</xdr:row>
      <xdr:rowOff>112059</xdr:rowOff>
    </xdr:from>
    <xdr:to>
      <xdr:col>2</xdr:col>
      <xdr:colOff>705970</xdr:colOff>
      <xdr:row>24</xdr:row>
      <xdr:rowOff>112059</xdr:rowOff>
    </xdr:to>
    <xdr:cxnSp macro="">
      <xdr:nvCxnSpPr>
        <xdr:cNvPr id="12" name="Straight Connector 11"/>
        <xdr:cNvCxnSpPr/>
      </xdr:nvCxnSpPr>
      <xdr:spPr>
        <a:xfrm>
          <a:off x="1826558" y="4762500"/>
          <a:ext cx="403412" cy="0"/>
        </a:xfrm>
        <a:prstGeom prst="line">
          <a:avLst/>
        </a:prstGeom>
        <a:ln w="28575" cmpd="sng">
          <a:solidFill>
            <a:srgbClr val="08519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336176</xdr:colOff>
      <xdr:row>24</xdr:row>
      <xdr:rowOff>112059</xdr:rowOff>
    </xdr:from>
    <xdr:to>
      <xdr:col>5</xdr:col>
      <xdr:colOff>739588</xdr:colOff>
      <xdr:row>24</xdr:row>
      <xdr:rowOff>112059</xdr:rowOff>
    </xdr:to>
    <xdr:cxnSp macro="">
      <xdr:nvCxnSpPr>
        <xdr:cNvPr id="13" name="Straight Connector 12"/>
        <xdr:cNvCxnSpPr/>
      </xdr:nvCxnSpPr>
      <xdr:spPr>
        <a:xfrm>
          <a:off x="4146176" y="4762500"/>
          <a:ext cx="403412" cy="0"/>
        </a:xfrm>
        <a:prstGeom prst="line">
          <a:avLst/>
        </a:prstGeom>
        <a:ln w="28575" cmpd="sng">
          <a:solidFill>
            <a:srgbClr val="08519C"/>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590550</xdr:colOff>
      <xdr:row>7</xdr:row>
      <xdr:rowOff>83345</xdr:rowOff>
    </xdr:from>
    <xdr:ext cx="847310" cy="718466"/>
    <xdr:sp macro="" textlink="">
      <xdr:nvSpPr>
        <xdr:cNvPr id="31" name="TextBox 30"/>
        <xdr:cNvSpPr txBox="1"/>
      </xdr:nvSpPr>
      <xdr:spPr>
        <a:xfrm>
          <a:off x="4400550" y="1493045"/>
          <a:ext cx="847310"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GB" sz="800">
              <a:solidFill>
                <a:srgbClr val="868686"/>
              </a:solidFill>
            </a:rPr>
            <a:t>The Warm</a:t>
          </a:r>
          <a:r>
            <a:rPr lang="en-GB" sz="800" baseline="0">
              <a:solidFill>
                <a:srgbClr val="868686"/>
              </a:solidFill>
            </a:rPr>
            <a:t> Homes Scheme ended on the 31st March 2015</a:t>
          </a:r>
          <a:endParaRPr lang="en-GB" sz="800">
            <a:solidFill>
              <a:srgbClr val="868686"/>
            </a:solidFill>
          </a:endParaRPr>
        </a:p>
      </xdr:txBody>
    </xdr:sp>
    <xdr:clientData/>
  </xdr:oneCellAnchor>
  <xdr:oneCellAnchor>
    <xdr:from>
      <xdr:col>6</xdr:col>
      <xdr:colOff>475966</xdr:colOff>
      <xdr:row>7</xdr:row>
      <xdr:rowOff>65956</xdr:rowOff>
    </xdr:from>
    <xdr:ext cx="857533" cy="843693"/>
    <xdr:sp macro="" textlink="">
      <xdr:nvSpPr>
        <xdr:cNvPr id="14" name="TextBox 13"/>
        <xdr:cNvSpPr txBox="1"/>
      </xdr:nvSpPr>
      <xdr:spPr>
        <a:xfrm>
          <a:off x="5047966" y="1475656"/>
          <a:ext cx="857533" cy="843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GB" sz="800">
              <a:solidFill>
                <a:srgbClr val="868686"/>
              </a:solidFill>
            </a:rPr>
            <a:t>The Affordable Warmth </a:t>
          </a:r>
          <a:r>
            <a:rPr lang="en-GB" sz="800" baseline="0">
              <a:solidFill>
                <a:srgbClr val="868686"/>
              </a:solidFill>
            </a:rPr>
            <a:t>Scheme began on the 1st September 2014 *</a:t>
          </a:r>
          <a:endParaRPr lang="en-GB" sz="800">
            <a:solidFill>
              <a:srgbClr val="868686"/>
            </a:solidFill>
          </a:endParaRPr>
        </a:p>
      </xdr:txBody>
    </xdr:sp>
    <xdr:clientData/>
  </xdr:oneCellAnchor>
  <xdr:twoCellAnchor>
    <xdr:from>
      <xdr:col>6</xdr:col>
      <xdr:colOff>238125</xdr:colOff>
      <xdr:row>10</xdr:row>
      <xdr:rowOff>159139</xdr:rowOff>
    </xdr:from>
    <xdr:to>
      <xdr:col>6</xdr:col>
      <xdr:colOff>248479</xdr:colOff>
      <xdr:row>13</xdr:row>
      <xdr:rowOff>60613</xdr:rowOff>
    </xdr:to>
    <xdr:cxnSp macro="">
      <xdr:nvCxnSpPr>
        <xdr:cNvPr id="6" name="Straight Arrow Connector 5"/>
        <xdr:cNvCxnSpPr/>
      </xdr:nvCxnSpPr>
      <xdr:spPr>
        <a:xfrm flipH="1">
          <a:off x="4810125" y="2142071"/>
          <a:ext cx="10354" cy="472974"/>
        </a:xfrm>
        <a:prstGeom prst="straightConnector1">
          <a:avLst/>
        </a:prstGeom>
        <a:ln>
          <a:solidFill>
            <a:srgbClr val="86868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nihe.gov.uk/index/corporate/housing_research/house_condition_survey.ht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nihe.gov.uk/index/corporate/housing_research/house_condition_survey.ht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gov.uk/government/publications/crc-annual-report-publication-2016-to-2017"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daera-ni.gov.uk/articles/carbon-reduction-commitment-energy-efficiency-scheme-crc"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infrastructure-ni.gov.uk/publications/northern-ireland-road-safety-strategy-2020-annual-statistical-report-2017" TargetMode="External"/><Relationship Id="rId1" Type="http://schemas.openxmlformats.org/officeDocument/2006/relationships/hyperlink" Target="http://naei.beis.gov.uk/reports/reports?report_id=958"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infrastructure-ni.gov.uk/publications/northern-ireland-road-safety-strategy-2020-annual-statistical-report-2017"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www.infrastructure-ni.gov.uk/publications/travel-survey-northern-ireland-tsni-headline-report-2015-2017"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https://www.infrastructure-ni.gov.uk/publications/travel-survey-northern-ireland-tsni-headline-report-2015-201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0.bin"/><Relationship Id="rId1" Type="http://schemas.openxmlformats.org/officeDocument/2006/relationships/hyperlink" Target="https://www.infrastructure-ni.gov.uk/publications/northern-ireland-transport-statistics-2016-2017"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2.bin"/><Relationship Id="rId1" Type="http://schemas.openxmlformats.org/officeDocument/2006/relationships/hyperlink" Target="http://www.ninis2.nisra.gov.uk/public/pivotgrid.aspx?dataSetVars=ds-3159-lh-37-yn-2003-2006,2008-2011-sk-118-sn-Travel%20and%20Transport-yearfilter--"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gov.uk/government/statistics/vehicle-licensing-statistics-april-to-june-2018" TargetMode="External"/><Relationship Id="rId1" Type="http://schemas.openxmlformats.org/officeDocument/2006/relationships/hyperlink" Target="https://www.gov.uk/plug-in-car-van-grants/eligibility" TargetMode="External"/><Relationship Id="rId4"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4.bin"/><Relationship Id="rId1" Type="http://schemas.openxmlformats.org/officeDocument/2006/relationships/hyperlink" Target="https://www.daera-ni.gov.uk/publications/greenhouse-gas-emissions-northern-ireland-dairy-farms"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8.bin"/><Relationship Id="rId1" Type="http://schemas.openxmlformats.org/officeDocument/2006/relationships/hyperlink" Target="https://assets.publishing.service.gov.uk/government/uploads/system/uploads/attachment_data/file/736148/DUKES_2018.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naei.beis.gov.uk/reports/reports?report_id=958" TargetMode="External"/><Relationship Id="rId1" Type="http://schemas.openxmlformats.org/officeDocument/2006/relationships/hyperlink" Target="https://www.nisra.gov.uk/publications/2017-mid-year-population-estimates-northern-ireland" TargetMode="External"/><Relationship Id="rId4" Type="http://schemas.openxmlformats.org/officeDocument/2006/relationships/drawing" Target="../drawings/drawing36.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3.bin"/><Relationship Id="rId1" Type="http://schemas.openxmlformats.org/officeDocument/2006/relationships/hyperlink" Target="https://www.daera-ni.gov.uk/articles/northern-ireland-local-authority-collected-municipal-waste-management-statistics"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ons.gov.uk/economy/grossvalueaddedgva/datasets/regionalgrossvalueaddedincomeapproach" TargetMode="External"/><Relationship Id="rId1" Type="http://schemas.openxmlformats.org/officeDocument/2006/relationships/hyperlink" Target="http://naei.beis.gov.uk/reports/reports?report_id=958" TargetMode="External"/><Relationship Id="rId4" Type="http://schemas.openxmlformats.org/officeDocument/2006/relationships/drawing" Target="../drawings/drawing39.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nisra.gov.uk/publications/2017-mid-year-population-estimates-northern-ireland" TargetMode="External"/><Relationship Id="rId1" Type="http://schemas.openxmlformats.org/officeDocument/2006/relationships/hyperlink" Target="http://naei.beis.gov.uk/reports/reports?report_id=958" TargetMode="External"/><Relationship Id="rId4" Type="http://schemas.openxmlformats.org/officeDocument/2006/relationships/drawing" Target="../drawings/drawing40.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669787/Regional_Electricity_Generation_and_Supply.pdf" TargetMode="External"/><Relationship Id="rId2" Type="http://schemas.openxmlformats.org/officeDocument/2006/relationships/hyperlink" Target="https://www.daera-ni.gov.uk/publications/northern-ireland-greenhouse-gas-inventory-1990-2016-statistical-bulletin" TargetMode="External"/><Relationship Id="rId1" Type="http://schemas.openxmlformats.org/officeDocument/2006/relationships/hyperlink" Target="https://assets.publishing.service.gov.uk/government/uploads/system/uploads/attachment_data/file/695470/Annex_1990-2016_UK_GHG_Emissions__final_figures_by_end_user_sector__by_fuel_and_uncertainties_estimates.pdf"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bre.co.uk/sap2012/page.jsp?id=2759" TargetMode="External"/><Relationship Id="rId13" Type="http://schemas.openxmlformats.org/officeDocument/2006/relationships/hyperlink" Target="https://www.communities-ni.gov.uk/publications/northern-ireland-housing-statistics-2016-17" TargetMode="External"/><Relationship Id="rId3" Type="http://schemas.openxmlformats.org/officeDocument/2006/relationships/hyperlink" Target="http://www.nihe.gov.uk/index/corporate/housing_research/house_condition_survey.htm" TargetMode="External"/><Relationship Id="rId7" Type="http://schemas.openxmlformats.org/officeDocument/2006/relationships/hyperlink" Target="https://www.communities-ni.gov.uk/publications/northern-ireland-housing-statistics-2016-17" TargetMode="External"/><Relationship Id="rId12" Type="http://schemas.openxmlformats.org/officeDocument/2006/relationships/hyperlink" Target="https://www.communities-ni.gov.uk/publications/northern-ireland-housing-statistics-2016-17" TargetMode="External"/><Relationship Id="rId2" Type="http://schemas.openxmlformats.org/officeDocument/2006/relationships/hyperlink" Target="http://www.nihe.gov.uk/index/corporate/housing_research/house_condition_survey.htm" TargetMode="External"/><Relationship Id="rId1" Type="http://schemas.openxmlformats.org/officeDocument/2006/relationships/hyperlink" Target="https://www.finance-ni.gov.uk/publications/annual-housing-stock-statistics" TargetMode="External"/><Relationship Id="rId6" Type="http://schemas.openxmlformats.org/officeDocument/2006/relationships/hyperlink" Target="https://www.communities-ni.gov.uk/publications/northern-ireland-housing-statistics-2016-17" TargetMode="External"/><Relationship Id="rId11" Type="http://schemas.openxmlformats.org/officeDocument/2006/relationships/hyperlink" Target="https://www.communities-ni.gov.uk/publications/northern-ireland-housing-statistics-2016-17" TargetMode="External"/><Relationship Id="rId5" Type="http://schemas.openxmlformats.org/officeDocument/2006/relationships/hyperlink" Target="http://www.nihe.gov.uk/index/corporate/housing_research/house_condition_survey.htm" TargetMode="External"/><Relationship Id="rId10" Type="http://schemas.openxmlformats.org/officeDocument/2006/relationships/hyperlink" Target="https://www.daera-ni.gov.uk/sites/default/files/publications/daera/ghg-inventory-statistical-bulletin-2016.pdf" TargetMode="External"/><Relationship Id="rId4" Type="http://schemas.openxmlformats.org/officeDocument/2006/relationships/hyperlink" Target="http://www.nihe.gov.uk/index/corporate/housing_research/house_condition_survey.htm" TargetMode="External"/><Relationship Id="rId9" Type="http://schemas.openxmlformats.org/officeDocument/2006/relationships/hyperlink" Target="https://assets.publishing.service.gov.uk/government/uploads/system/uploads/attachment_data/file/695470/Annex_1990-2016_UK_GHG_Emissions__final_figures_by_end_user_sector__by_fuel_and_uncertainties_estimates.pdf" TargetMode="External"/><Relationship Id="rId14"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gov.uk/government/publications/crc-annual-report-publication-2016-to-2017/crc-annual-report-publication-2016-to-201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daera-ni.gov.uk/publications/northern-ireland-greenhouse-gas-inventory-1990-2016-statistical-bulletin" TargetMode="External"/><Relationship Id="rId2" Type="http://schemas.openxmlformats.org/officeDocument/2006/relationships/hyperlink" Target="https://assets.publishing.service.gov.uk/government/uploads/system/uploads/attachment_data/file/695470/Annex_1990-2016_UK_GHG_Emissions__final_figures_by_end_user_sector__by_fuel_and_uncertainties_estimates.pdf" TargetMode="External"/><Relationship Id="rId1" Type="http://schemas.openxmlformats.org/officeDocument/2006/relationships/hyperlink" Target="https://www.infrastructure-ni.gov.uk/publications/travel-survey-northern-ireland-tsni-headline-report-2015-2017" TargetMode="External"/><Relationship Id="rId6" Type="http://schemas.openxmlformats.org/officeDocument/2006/relationships/printerSettings" Target="../printerSettings/printerSettings40.bin"/><Relationship Id="rId5" Type="http://schemas.openxmlformats.org/officeDocument/2006/relationships/hyperlink" Target="https://www.gov.uk/government/collections/vehicles-statistics" TargetMode="External"/><Relationship Id="rId4" Type="http://schemas.openxmlformats.org/officeDocument/2006/relationships/hyperlink" Target="https://www.infrastructure-ni.gov.uk/publications/northern-ireland-road-safety-strategy-2020-annual-statistical-report-2017"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renewablesandchp.ofgem.gov.uk/Public/ReportManager.aspx" TargetMode="External"/><Relationship Id="rId2" Type="http://schemas.openxmlformats.org/officeDocument/2006/relationships/hyperlink" Target="https://www.daera-ni.gov.uk/articles/crop-yield-production-estimates" TargetMode="External"/><Relationship Id="rId1" Type="http://schemas.openxmlformats.org/officeDocument/2006/relationships/hyperlink" Target="http://www.forestry.gov.uk/forestry/infd-7aqknx" TargetMode="Externa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daera-ni.gov.uk/sites/default/files/publications/daera/lac-municipal-waste-management-statistics-2017-18-report.pdf" TargetMode="External"/><Relationship Id="rId2" Type="http://schemas.openxmlformats.org/officeDocument/2006/relationships/hyperlink" Target="https://www.daera-ni.gov.uk/publications/northern-ireland-greenhouse-gas-inventory-1990-2016-statistical-bulletin" TargetMode="External"/><Relationship Id="rId1" Type="http://schemas.openxmlformats.org/officeDocument/2006/relationships/hyperlink" Target="https://assets.publishing.service.gov.uk/government/uploads/system/uploads/attachment_data/file/695470/Annex_1990-2016_UK_GHG_Emissions__final_figures_by_end_user_sector__by_fuel_and_uncertainties_estimates.pdf" TargetMode="Externa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695470/Annex_1990-2016_UK_GHG_Emissions__final_figures_by_end_user_sector__by_fuel_and_uncertainties_estimates.pdf" TargetMode="External"/><Relationship Id="rId2" Type="http://schemas.openxmlformats.org/officeDocument/2006/relationships/hyperlink" Target="https://assets.publishing.service.gov.uk/government/uploads/system/uploads/attachment_data/file/695470/Annex_1990-2016_UK_GHG_Emissions__final_figures_by_end_user_sector__by_fuel_and_uncertainties_estimates.pdf" TargetMode="External"/><Relationship Id="rId1" Type="http://schemas.openxmlformats.org/officeDocument/2006/relationships/hyperlink" Target="https://www.gov.uk/government/statistics/uk-local-authority-and-regional-carbon-dioxide-emissions-national-statistics-2005-2016" TargetMode="External"/><Relationship Id="rId4"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naei.beis.gov.uk/reports/reports?report_id=958" TargetMode="External"/><Relationship Id="rId1" Type="http://schemas.openxmlformats.org/officeDocument/2006/relationships/hyperlink" Target="https://assets.publishing.service.gov.uk/government/uploads/system/uploads/attachment_data/file/669719/Regional_Electricity_Generation_and_Supply.pdf"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assets.publishing.service.gov.uk/government/uploads/system/uploads/attachment_data/file/669787/Regional_Electricity_Generation_and_Supply.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finance-ni.gov.uk/publications/annual-housing-stock-statistics" TargetMode="External"/><Relationship Id="rId1" Type="http://schemas.openxmlformats.org/officeDocument/2006/relationships/hyperlink" Target="http://naei.beis.gov.uk/reports/reports?report_id=958"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nihe.gov.uk/index/corporate/housing_research/house_condition_survey.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41"/>
  <sheetViews>
    <sheetView showGridLines="0" tabSelected="1" zoomScale="70" zoomScaleNormal="70" workbookViewId="0"/>
  </sheetViews>
  <sheetFormatPr defaultColWidth="9.140625" defaultRowHeight="15" x14ac:dyDescent="0.25"/>
  <cols>
    <col min="1" max="1" width="9.140625" style="139"/>
    <col min="2" max="14" width="7.85546875" style="139" customWidth="1"/>
    <col min="15" max="16" width="13" style="206" customWidth="1"/>
    <col min="17" max="18" width="10.5703125" style="139" customWidth="1"/>
    <col min="19" max="21" width="13.42578125" style="139" customWidth="1"/>
    <col min="22" max="16384" width="9.140625" style="139"/>
  </cols>
  <sheetData>
    <row r="2" spans="2:22" ht="15.75" customHeight="1" x14ac:dyDescent="0.25">
      <c r="B2" s="135"/>
      <c r="C2" s="135"/>
      <c r="D2" s="135"/>
      <c r="E2" s="135"/>
      <c r="F2" s="135"/>
      <c r="G2" s="135"/>
      <c r="H2" s="135"/>
      <c r="I2" s="135"/>
      <c r="J2" s="135"/>
      <c r="K2" s="135"/>
      <c r="L2" s="135"/>
      <c r="M2" s="135"/>
      <c r="N2" s="135"/>
      <c r="O2" s="317"/>
      <c r="P2" s="317"/>
      <c r="Q2" s="318"/>
      <c r="R2" s="318"/>
      <c r="S2" s="318"/>
      <c r="T2" s="319"/>
      <c r="U2" s="319"/>
      <c r="V2" s="318"/>
    </row>
    <row r="3" spans="2:22" ht="26.25" x14ac:dyDescent="0.25">
      <c r="B3" s="150" t="s">
        <v>111</v>
      </c>
      <c r="C3" s="135"/>
      <c r="D3" s="135"/>
      <c r="E3" s="135"/>
      <c r="F3" s="135"/>
      <c r="G3" s="135"/>
      <c r="H3" s="135"/>
      <c r="I3" s="135"/>
      <c r="J3" s="135"/>
      <c r="K3" s="135"/>
      <c r="L3" s="135"/>
      <c r="M3" s="135"/>
      <c r="N3" s="135"/>
      <c r="O3" s="317"/>
      <c r="P3" s="317"/>
      <c r="Q3" s="318"/>
      <c r="R3" s="318"/>
      <c r="S3" s="319"/>
      <c r="T3" s="319"/>
      <c r="U3" s="319"/>
      <c r="V3" s="318"/>
    </row>
    <row r="4" spans="2:22" ht="26.25" x14ac:dyDescent="0.4">
      <c r="B4" s="134" t="s">
        <v>192</v>
      </c>
      <c r="C4" s="135"/>
      <c r="D4" s="135"/>
      <c r="E4" s="135"/>
      <c r="F4" s="135"/>
      <c r="G4" s="135"/>
      <c r="H4" s="135"/>
      <c r="I4" s="135"/>
      <c r="J4" s="135"/>
      <c r="K4" s="135"/>
      <c r="L4" s="135"/>
      <c r="M4" s="135"/>
      <c r="N4" s="135"/>
      <c r="O4" s="317"/>
      <c r="P4" s="317"/>
      <c r="Q4" s="318"/>
      <c r="R4" s="318"/>
      <c r="S4" s="319"/>
      <c r="T4" s="319"/>
      <c r="U4" s="319"/>
      <c r="V4" s="318"/>
    </row>
    <row r="5" spans="2:22" x14ac:dyDescent="0.25">
      <c r="B5" s="135"/>
      <c r="C5" s="135"/>
      <c r="D5" s="135"/>
      <c r="E5" s="135"/>
      <c r="F5" s="135"/>
      <c r="G5" s="135"/>
      <c r="H5" s="135"/>
      <c r="I5" s="135"/>
      <c r="J5" s="135"/>
      <c r="K5" s="135"/>
      <c r="L5" s="135"/>
      <c r="M5" s="135"/>
      <c r="N5" s="135"/>
      <c r="O5" s="317"/>
      <c r="P5" s="317"/>
      <c r="Q5" s="318"/>
      <c r="R5" s="318"/>
      <c r="S5" s="319"/>
      <c r="T5" s="319"/>
      <c r="U5" s="319"/>
      <c r="V5" s="318"/>
    </row>
    <row r="6" spans="2:22" ht="12" customHeight="1" x14ac:dyDescent="0.25">
      <c r="B6" s="555" t="s">
        <v>640</v>
      </c>
      <c r="C6" s="555"/>
      <c r="D6" s="555"/>
      <c r="E6" s="556"/>
      <c r="F6" s="153"/>
      <c r="G6" s="153"/>
      <c r="H6" s="153"/>
      <c r="I6" s="153"/>
      <c r="J6" s="153"/>
      <c r="K6" s="153"/>
      <c r="L6" s="153"/>
      <c r="M6" s="153"/>
      <c r="N6" s="153"/>
      <c r="O6" s="345"/>
      <c r="P6" s="345"/>
      <c r="Q6" s="153"/>
      <c r="R6" s="153"/>
      <c r="S6" s="320"/>
      <c r="T6" s="320"/>
      <c r="U6" s="320"/>
      <c r="V6" s="318"/>
    </row>
    <row r="7" spans="2:22" ht="12" customHeight="1" x14ac:dyDescent="0.25">
      <c r="B7" s="555"/>
      <c r="C7" s="555"/>
      <c r="D7" s="555"/>
      <c r="E7" s="556"/>
      <c r="F7" s="153"/>
      <c r="G7" s="153"/>
      <c r="H7" s="153"/>
      <c r="I7" s="153"/>
      <c r="J7" s="153"/>
      <c r="K7" s="153"/>
      <c r="L7" s="153"/>
      <c r="M7" s="153"/>
      <c r="N7" s="153"/>
      <c r="O7" s="345"/>
      <c r="P7" s="345"/>
      <c r="Q7" s="153"/>
      <c r="R7" s="153"/>
      <c r="S7" s="321"/>
      <c r="T7" s="321"/>
      <c r="U7" s="321"/>
    </row>
    <row r="8" spans="2:22" ht="12" customHeight="1" x14ac:dyDescent="0.25">
      <c r="B8" s="561" t="s">
        <v>528</v>
      </c>
      <c r="C8" s="561"/>
      <c r="D8" s="561"/>
      <c r="E8" s="561"/>
      <c r="F8" s="561"/>
      <c r="G8" s="561"/>
      <c r="H8" s="561"/>
      <c r="I8" s="561"/>
      <c r="J8" s="561"/>
      <c r="K8" s="561"/>
      <c r="L8" s="561"/>
      <c r="M8" s="561"/>
      <c r="N8" s="561"/>
      <c r="O8" s="561"/>
      <c r="P8" s="561"/>
      <c r="Q8" s="561"/>
      <c r="R8" s="561"/>
      <c r="S8" s="321"/>
      <c r="T8" s="321"/>
      <c r="U8" s="321"/>
    </row>
    <row r="9" spans="2:22" ht="12" customHeight="1" x14ac:dyDescent="0.25">
      <c r="B9" s="561"/>
      <c r="C9" s="561"/>
      <c r="D9" s="561"/>
      <c r="E9" s="561"/>
      <c r="F9" s="561"/>
      <c r="G9" s="561"/>
      <c r="H9" s="561"/>
      <c r="I9" s="561"/>
      <c r="J9" s="561"/>
      <c r="K9" s="561"/>
      <c r="L9" s="561"/>
      <c r="M9" s="561"/>
      <c r="N9" s="561"/>
      <c r="O9" s="561"/>
      <c r="P9" s="561"/>
      <c r="Q9" s="561"/>
      <c r="R9" s="561"/>
      <c r="S9" s="321"/>
      <c r="T9" s="321"/>
      <c r="U9" s="321"/>
    </row>
    <row r="10" spans="2:22" ht="12" customHeight="1" x14ac:dyDescent="0.25">
      <c r="B10" s="561"/>
      <c r="C10" s="561"/>
      <c r="D10" s="561"/>
      <c r="E10" s="561"/>
      <c r="F10" s="561"/>
      <c r="G10" s="561"/>
      <c r="H10" s="561"/>
      <c r="I10" s="561"/>
      <c r="J10" s="561"/>
      <c r="K10" s="561"/>
      <c r="L10" s="561"/>
      <c r="M10" s="561"/>
      <c r="N10" s="561"/>
      <c r="O10" s="561"/>
      <c r="P10" s="561"/>
      <c r="Q10" s="561"/>
      <c r="R10" s="561"/>
      <c r="S10" s="321"/>
      <c r="T10" s="321"/>
      <c r="U10" s="321"/>
    </row>
    <row r="11" spans="2:22" ht="15.75" customHeight="1" x14ac:dyDescent="0.25">
      <c r="B11" s="146"/>
      <c r="C11" s="146"/>
      <c r="D11" s="146"/>
      <c r="E11" s="146"/>
      <c r="F11" s="146"/>
      <c r="G11" s="146"/>
      <c r="H11" s="146"/>
      <c r="I11" s="146"/>
      <c r="J11" s="146"/>
      <c r="K11" s="146"/>
      <c r="L11" s="146"/>
      <c r="M11" s="146"/>
      <c r="N11" s="146"/>
      <c r="O11" s="333"/>
      <c r="P11" s="333"/>
      <c r="Q11" s="146"/>
      <c r="R11" s="146"/>
      <c r="S11" s="146"/>
      <c r="T11" s="322"/>
      <c r="U11" s="322"/>
    </row>
    <row r="12" spans="2:22" ht="15.75" customHeight="1" x14ac:dyDescent="0.25">
      <c r="B12" s="332" t="s">
        <v>175</v>
      </c>
      <c r="C12" s="332"/>
      <c r="D12" s="332"/>
      <c r="E12" s="332"/>
      <c r="F12" s="332"/>
      <c r="G12" s="332"/>
      <c r="H12" s="332"/>
      <c r="I12" s="334"/>
      <c r="J12" s="334"/>
      <c r="K12" s="334"/>
      <c r="L12" s="334"/>
      <c r="M12" s="323"/>
      <c r="N12" s="323"/>
      <c r="O12" s="335"/>
      <c r="P12" s="335"/>
      <c r="Q12" s="323"/>
      <c r="R12" s="323"/>
      <c r="S12" s="562" t="s">
        <v>529</v>
      </c>
      <c r="T12" s="562"/>
      <c r="U12" s="562"/>
    </row>
    <row r="13" spans="2:22" ht="15.75" customHeight="1" x14ac:dyDescent="0.25">
      <c r="B13" s="332"/>
      <c r="C13" s="332"/>
      <c r="D13" s="332"/>
      <c r="E13" s="332"/>
      <c r="F13" s="332"/>
      <c r="G13" s="332"/>
      <c r="H13" s="332"/>
      <c r="I13" s="334"/>
      <c r="J13" s="334"/>
      <c r="K13" s="334"/>
      <c r="L13" s="334"/>
      <c r="M13" s="323"/>
      <c r="N13" s="323"/>
      <c r="O13" s="335"/>
      <c r="P13" s="335"/>
      <c r="Q13" s="323"/>
      <c r="R13" s="323"/>
      <c r="S13" s="562"/>
      <c r="T13" s="562"/>
      <c r="U13" s="562"/>
    </row>
    <row r="14" spans="2:22" ht="15.75" customHeight="1" x14ac:dyDescent="0.25">
      <c r="B14" s="336" t="s">
        <v>198</v>
      </c>
      <c r="C14" s="557" t="s">
        <v>626</v>
      </c>
      <c r="D14" s="557"/>
      <c r="E14" s="557"/>
      <c r="F14" s="557"/>
      <c r="G14" s="557"/>
      <c r="H14" s="557"/>
      <c r="I14" s="557"/>
      <c r="J14" s="557"/>
      <c r="K14" s="557"/>
      <c r="L14" s="557"/>
      <c r="M14" s="557"/>
      <c r="N14" s="557"/>
      <c r="O14" s="557"/>
      <c r="P14" s="557"/>
      <c r="Q14" s="558" t="s">
        <v>505</v>
      </c>
      <c r="R14" s="558"/>
      <c r="S14" s="562"/>
      <c r="T14" s="562"/>
      <c r="U14" s="562"/>
    </row>
    <row r="15" spans="2:22" ht="18.75" customHeight="1" x14ac:dyDescent="0.25">
      <c r="B15" s="332"/>
      <c r="C15" s="557"/>
      <c r="D15" s="557"/>
      <c r="E15" s="557"/>
      <c r="F15" s="557"/>
      <c r="G15" s="557"/>
      <c r="H15" s="557"/>
      <c r="I15" s="557"/>
      <c r="J15" s="557"/>
      <c r="K15" s="557"/>
      <c r="L15" s="557"/>
      <c r="M15" s="557"/>
      <c r="N15" s="557"/>
      <c r="O15" s="557"/>
      <c r="P15" s="557"/>
      <c r="Q15" s="324"/>
      <c r="R15" s="324"/>
      <c r="S15" s="562"/>
      <c r="T15" s="562"/>
      <c r="U15" s="562"/>
    </row>
    <row r="16" spans="2:22" ht="15.75" customHeight="1" x14ac:dyDescent="0.25">
      <c r="B16" s="332"/>
      <c r="C16" s="332"/>
      <c r="D16" s="332"/>
      <c r="E16" s="332"/>
      <c r="F16" s="332"/>
      <c r="G16" s="332"/>
      <c r="H16" s="332"/>
      <c r="I16" s="334"/>
      <c r="J16" s="334"/>
      <c r="K16" s="334"/>
      <c r="L16" s="334"/>
      <c r="M16" s="323"/>
      <c r="N16" s="323"/>
      <c r="O16" s="337"/>
      <c r="P16" s="337"/>
      <c r="Q16" s="323"/>
      <c r="R16" s="323"/>
      <c r="S16" s="562"/>
      <c r="T16" s="562"/>
      <c r="U16" s="562"/>
    </row>
    <row r="17" spans="1:21" ht="15.75" customHeight="1" x14ac:dyDescent="0.25">
      <c r="A17" s="145"/>
      <c r="B17" s="336" t="s">
        <v>198</v>
      </c>
      <c r="C17" s="557" t="s">
        <v>605</v>
      </c>
      <c r="D17" s="557"/>
      <c r="E17" s="557"/>
      <c r="F17" s="557"/>
      <c r="G17" s="557"/>
      <c r="H17" s="557"/>
      <c r="I17" s="557"/>
      <c r="J17" s="557"/>
      <c r="K17" s="557"/>
      <c r="L17" s="557"/>
      <c r="M17" s="557"/>
      <c r="N17" s="557"/>
      <c r="O17" s="557"/>
      <c r="P17" s="557"/>
      <c r="Q17" s="558" t="s">
        <v>505</v>
      </c>
      <c r="R17" s="558"/>
      <c r="S17" s="562"/>
      <c r="T17" s="562"/>
      <c r="U17" s="562"/>
    </row>
    <row r="18" spans="1:21" ht="15.75" customHeight="1" x14ac:dyDescent="0.25">
      <c r="A18" s="145"/>
      <c r="B18" s="332"/>
      <c r="C18" s="557"/>
      <c r="D18" s="557"/>
      <c r="E18" s="557"/>
      <c r="F18" s="557"/>
      <c r="G18" s="557"/>
      <c r="H18" s="557"/>
      <c r="I18" s="557"/>
      <c r="J18" s="557"/>
      <c r="K18" s="557"/>
      <c r="L18" s="557"/>
      <c r="M18" s="557"/>
      <c r="N18" s="557"/>
      <c r="O18" s="557"/>
      <c r="P18" s="557"/>
      <c r="Q18" s="323"/>
      <c r="R18" s="325"/>
      <c r="S18" s="562"/>
      <c r="T18" s="562"/>
      <c r="U18" s="562"/>
    </row>
    <row r="19" spans="1:21" ht="15.75" customHeight="1" x14ac:dyDescent="0.25">
      <c r="A19" s="145"/>
      <c r="B19" s="332"/>
      <c r="C19" s="557"/>
      <c r="D19" s="557"/>
      <c r="E19" s="557"/>
      <c r="F19" s="557"/>
      <c r="G19" s="557"/>
      <c r="H19" s="557"/>
      <c r="I19" s="557"/>
      <c r="J19" s="557"/>
      <c r="K19" s="557"/>
      <c r="L19" s="557"/>
      <c r="M19" s="557"/>
      <c r="N19" s="557"/>
      <c r="O19" s="557"/>
      <c r="P19" s="557"/>
      <c r="Q19" s="323"/>
      <c r="R19" s="325"/>
      <c r="S19" s="562"/>
      <c r="T19" s="562"/>
      <c r="U19" s="562"/>
    </row>
    <row r="20" spans="1:21" ht="15.75" customHeight="1" x14ac:dyDescent="0.25">
      <c r="A20" s="145"/>
      <c r="B20" s="334"/>
      <c r="C20" s="334"/>
      <c r="D20" s="334"/>
      <c r="E20" s="334"/>
      <c r="F20" s="334"/>
      <c r="G20" s="334"/>
      <c r="H20" s="334"/>
      <c r="I20" s="334"/>
      <c r="J20" s="334"/>
      <c r="K20" s="334"/>
      <c r="L20" s="334"/>
      <c r="M20" s="323"/>
      <c r="N20" s="323"/>
      <c r="O20" s="335"/>
      <c r="P20" s="335"/>
      <c r="Q20" s="323"/>
      <c r="R20" s="323"/>
      <c r="S20" s="562"/>
      <c r="T20" s="562"/>
      <c r="U20" s="562"/>
    </row>
    <row r="21" spans="1:21" ht="15.75" customHeight="1" x14ac:dyDescent="0.25">
      <c r="A21" s="145"/>
      <c r="B21" s="336" t="s">
        <v>198</v>
      </c>
      <c r="C21" s="557" t="s">
        <v>627</v>
      </c>
      <c r="D21" s="557"/>
      <c r="E21" s="557"/>
      <c r="F21" s="557"/>
      <c r="G21" s="557"/>
      <c r="H21" s="557"/>
      <c r="I21" s="557"/>
      <c r="J21" s="557"/>
      <c r="K21" s="557"/>
      <c r="L21" s="557"/>
      <c r="M21" s="557"/>
      <c r="N21" s="557"/>
      <c r="O21" s="557"/>
      <c r="P21" s="557"/>
      <c r="Q21" s="558" t="s">
        <v>505</v>
      </c>
      <c r="R21" s="558"/>
      <c r="S21" s="562"/>
      <c r="T21" s="562"/>
      <c r="U21" s="562"/>
    </row>
    <row r="22" spans="1:21" ht="15.75" customHeight="1" x14ac:dyDescent="0.25">
      <c r="A22" s="145"/>
      <c r="B22" s="338"/>
      <c r="C22" s="557"/>
      <c r="D22" s="557"/>
      <c r="E22" s="557"/>
      <c r="F22" s="557"/>
      <c r="G22" s="557"/>
      <c r="H22" s="557"/>
      <c r="I22" s="557"/>
      <c r="J22" s="557"/>
      <c r="K22" s="557"/>
      <c r="L22" s="557"/>
      <c r="M22" s="557"/>
      <c r="N22" s="557"/>
      <c r="O22" s="557"/>
      <c r="P22" s="557"/>
      <c r="Q22" s="326"/>
      <c r="R22" s="327"/>
      <c r="S22" s="562"/>
      <c r="T22" s="562"/>
      <c r="U22" s="562"/>
    </row>
    <row r="23" spans="1:21" ht="15.75" x14ac:dyDescent="0.25">
      <c r="A23" s="145"/>
      <c r="B23" s="332"/>
      <c r="C23" s="557"/>
      <c r="D23" s="557"/>
      <c r="E23" s="557"/>
      <c r="F23" s="557"/>
      <c r="G23" s="557"/>
      <c r="H23" s="557"/>
      <c r="I23" s="557"/>
      <c r="J23" s="557"/>
      <c r="K23" s="557"/>
      <c r="L23" s="557"/>
      <c r="M23" s="557"/>
      <c r="N23" s="557"/>
      <c r="O23" s="557"/>
      <c r="P23" s="557"/>
      <c r="Q23" s="326"/>
      <c r="R23" s="327"/>
      <c r="S23" s="562"/>
      <c r="T23" s="562"/>
      <c r="U23" s="562"/>
    </row>
    <row r="24" spans="1:21" ht="15.75" customHeight="1" x14ac:dyDescent="0.25">
      <c r="A24" s="145"/>
      <c r="B24" s="336"/>
      <c r="C24" s="332"/>
      <c r="D24" s="332"/>
      <c r="E24" s="332"/>
      <c r="F24" s="332"/>
      <c r="G24" s="332"/>
      <c r="H24" s="332"/>
      <c r="I24" s="332"/>
      <c r="J24" s="332"/>
      <c r="K24" s="332"/>
      <c r="L24" s="332"/>
      <c r="M24" s="323"/>
      <c r="N24" s="323"/>
      <c r="O24" s="335"/>
      <c r="P24" s="335"/>
      <c r="Q24" s="323"/>
      <c r="R24" s="323"/>
      <c r="S24" s="322"/>
      <c r="T24" s="322"/>
      <c r="U24" s="328" t="s">
        <v>33</v>
      </c>
    </row>
    <row r="25" spans="1:21" ht="16.5" customHeight="1" x14ac:dyDescent="0.25">
      <c r="A25" s="145"/>
      <c r="B25" s="336" t="s">
        <v>198</v>
      </c>
      <c r="C25" s="557" t="s">
        <v>606</v>
      </c>
      <c r="D25" s="557"/>
      <c r="E25" s="557"/>
      <c r="F25" s="557"/>
      <c r="G25" s="557"/>
      <c r="H25" s="557"/>
      <c r="I25" s="557"/>
      <c r="J25" s="557"/>
      <c r="K25" s="557"/>
      <c r="L25" s="557"/>
      <c r="M25" s="557"/>
      <c r="N25" s="557"/>
      <c r="O25" s="557"/>
      <c r="P25" s="557"/>
      <c r="Q25" s="558" t="s">
        <v>505</v>
      </c>
      <c r="R25" s="559"/>
      <c r="S25" s="329"/>
      <c r="T25" s="329"/>
      <c r="U25" s="330" t="s">
        <v>178</v>
      </c>
    </row>
    <row r="26" spans="1:21" ht="16.5" customHeight="1" x14ac:dyDescent="0.25">
      <c r="A26" s="145"/>
      <c r="B26" s="336"/>
      <c r="C26" s="557"/>
      <c r="D26" s="557"/>
      <c r="E26" s="557"/>
      <c r="F26" s="557"/>
      <c r="G26" s="557"/>
      <c r="H26" s="557"/>
      <c r="I26" s="557"/>
      <c r="J26" s="557"/>
      <c r="K26" s="557"/>
      <c r="L26" s="557"/>
      <c r="M26" s="557"/>
      <c r="N26" s="557"/>
      <c r="O26" s="557"/>
      <c r="P26" s="557"/>
      <c r="Q26" s="323"/>
      <c r="R26" s="325"/>
      <c r="S26" s="329"/>
      <c r="T26" s="329"/>
      <c r="U26" s="330" t="s">
        <v>438</v>
      </c>
    </row>
    <row r="27" spans="1:21" ht="15.75" x14ac:dyDescent="0.25">
      <c r="A27" s="145"/>
      <c r="B27" s="338"/>
      <c r="C27" s="557"/>
      <c r="D27" s="557"/>
      <c r="E27" s="557"/>
      <c r="F27" s="557"/>
      <c r="G27" s="557"/>
      <c r="H27" s="557"/>
      <c r="I27" s="557"/>
      <c r="J27" s="557"/>
      <c r="K27" s="557"/>
      <c r="L27" s="557"/>
      <c r="M27" s="557"/>
      <c r="N27" s="557"/>
      <c r="O27" s="557"/>
      <c r="P27" s="557"/>
      <c r="Q27" s="323"/>
      <c r="R27" s="325"/>
      <c r="S27" s="329"/>
      <c r="T27" s="329"/>
      <c r="U27" s="330" t="s">
        <v>56</v>
      </c>
    </row>
    <row r="28" spans="1:21" ht="15.75" customHeight="1" x14ac:dyDescent="0.25">
      <c r="A28" s="145"/>
      <c r="B28" s="339"/>
      <c r="C28" s="334"/>
      <c r="D28" s="334"/>
      <c r="E28" s="334"/>
      <c r="F28" s="334"/>
      <c r="G28" s="334"/>
      <c r="H28" s="334"/>
      <c r="I28" s="334"/>
      <c r="J28" s="334"/>
      <c r="K28" s="334"/>
      <c r="L28" s="334"/>
      <c r="M28" s="323"/>
      <c r="N28" s="323"/>
      <c r="O28" s="335"/>
      <c r="P28" s="335"/>
      <c r="Q28" s="323"/>
      <c r="R28" s="323"/>
      <c r="S28" s="329"/>
      <c r="T28" s="329"/>
      <c r="U28" s="330" t="s">
        <v>177</v>
      </c>
    </row>
    <row r="29" spans="1:21" ht="15.75" customHeight="1" x14ac:dyDescent="0.25">
      <c r="A29" s="145"/>
      <c r="B29" s="336" t="s">
        <v>198</v>
      </c>
      <c r="C29" s="557" t="s">
        <v>665</v>
      </c>
      <c r="D29" s="557"/>
      <c r="E29" s="557"/>
      <c r="F29" s="557"/>
      <c r="G29" s="557"/>
      <c r="H29" s="557"/>
      <c r="I29" s="557"/>
      <c r="J29" s="557"/>
      <c r="K29" s="557"/>
      <c r="L29" s="557"/>
      <c r="M29" s="557"/>
      <c r="N29" s="557"/>
      <c r="O29" s="557"/>
      <c r="P29" s="557"/>
      <c r="Q29" s="558" t="s">
        <v>505</v>
      </c>
      <c r="R29" s="559"/>
      <c r="S29" s="329"/>
      <c r="T29" s="329"/>
      <c r="U29" s="330" t="s">
        <v>176</v>
      </c>
    </row>
    <row r="30" spans="1:21" ht="15.75" customHeight="1" x14ac:dyDescent="0.25">
      <c r="A30" s="145"/>
      <c r="B30" s="332"/>
      <c r="C30" s="557"/>
      <c r="D30" s="557"/>
      <c r="E30" s="557"/>
      <c r="F30" s="557"/>
      <c r="G30" s="557"/>
      <c r="H30" s="557"/>
      <c r="I30" s="557"/>
      <c r="J30" s="557"/>
      <c r="K30" s="557"/>
      <c r="L30" s="557"/>
      <c r="M30" s="557"/>
      <c r="N30" s="557"/>
      <c r="O30" s="557"/>
      <c r="P30" s="557"/>
      <c r="Q30" s="323"/>
      <c r="R30" s="325"/>
      <c r="S30" s="329"/>
      <c r="T30" s="329"/>
    </row>
    <row r="31" spans="1:21" ht="15.75" customHeight="1" x14ac:dyDescent="0.25">
      <c r="A31" s="145"/>
      <c r="B31" s="336"/>
      <c r="C31" s="557"/>
      <c r="D31" s="557"/>
      <c r="E31" s="557"/>
      <c r="F31" s="557"/>
      <c r="G31" s="557"/>
      <c r="H31" s="557"/>
      <c r="I31" s="557"/>
      <c r="J31" s="557"/>
      <c r="K31" s="557"/>
      <c r="L31" s="557"/>
      <c r="M31" s="557"/>
      <c r="N31" s="557"/>
      <c r="O31" s="557"/>
      <c r="P31" s="557"/>
      <c r="Q31" s="323"/>
      <c r="R31" s="325"/>
      <c r="S31" s="329"/>
      <c r="T31" s="329"/>
      <c r="U31" s="146"/>
    </row>
    <row r="32" spans="1:21" ht="15.75" customHeight="1" x14ac:dyDescent="0.25">
      <c r="A32" s="145"/>
      <c r="B32" s="332"/>
      <c r="C32" s="557"/>
      <c r="D32" s="557"/>
      <c r="E32" s="557"/>
      <c r="F32" s="557"/>
      <c r="G32" s="557"/>
      <c r="H32" s="557"/>
      <c r="I32" s="557"/>
      <c r="J32" s="557"/>
      <c r="K32" s="557"/>
      <c r="L32" s="557"/>
      <c r="M32" s="557"/>
      <c r="N32" s="557"/>
      <c r="O32" s="557"/>
      <c r="P32" s="557"/>
      <c r="Q32" s="323"/>
      <c r="R32" s="323"/>
      <c r="S32" s="329"/>
      <c r="T32" s="329"/>
      <c r="U32" s="146"/>
    </row>
    <row r="33" spans="1:21" ht="15" customHeight="1" x14ac:dyDescent="0.25">
      <c r="A33" s="318"/>
      <c r="B33" s="336" t="s">
        <v>198</v>
      </c>
      <c r="C33" s="557" t="s">
        <v>641</v>
      </c>
      <c r="D33" s="557"/>
      <c r="E33" s="557"/>
      <c r="F33" s="557"/>
      <c r="G33" s="557"/>
      <c r="H33" s="557"/>
      <c r="I33" s="557"/>
      <c r="J33" s="557"/>
      <c r="K33" s="557"/>
      <c r="L33" s="557"/>
      <c r="M33" s="557"/>
      <c r="N33" s="557"/>
      <c r="O33" s="557"/>
      <c r="P33" s="557"/>
      <c r="Q33" s="558" t="s">
        <v>505</v>
      </c>
      <c r="R33" s="558"/>
      <c r="S33" s="543"/>
      <c r="T33" s="329"/>
      <c r="U33" s="329"/>
    </row>
    <row r="34" spans="1:21" ht="15.75" x14ac:dyDescent="0.25">
      <c r="A34" s="318"/>
      <c r="B34" s="332"/>
      <c r="C34" s="557"/>
      <c r="D34" s="557"/>
      <c r="E34" s="557"/>
      <c r="F34" s="557"/>
      <c r="G34" s="557"/>
      <c r="H34" s="557"/>
      <c r="I34" s="557"/>
      <c r="J34" s="557"/>
      <c r="K34" s="557"/>
      <c r="L34" s="557"/>
      <c r="M34" s="557"/>
      <c r="N34" s="557"/>
      <c r="O34" s="557"/>
      <c r="P34" s="557"/>
      <c r="Q34" s="323"/>
      <c r="R34" s="325"/>
      <c r="S34" s="544"/>
      <c r="T34" s="146"/>
      <c r="U34" s="329"/>
    </row>
    <row r="35" spans="1:21" ht="21.75" customHeight="1" x14ac:dyDescent="0.25">
      <c r="A35" s="318"/>
      <c r="B35" s="332"/>
      <c r="C35" s="557"/>
      <c r="D35" s="557"/>
      <c r="E35" s="557"/>
      <c r="F35" s="557"/>
      <c r="G35" s="557"/>
      <c r="H35" s="557"/>
      <c r="I35" s="557"/>
      <c r="J35" s="557"/>
      <c r="K35" s="557"/>
      <c r="L35" s="557"/>
      <c r="M35" s="557"/>
      <c r="N35" s="557"/>
      <c r="O35" s="557"/>
      <c r="P35" s="557"/>
      <c r="Q35" s="323"/>
      <c r="R35" s="325"/>
      <c r="S35" s="544"/>
      <c r="T35" s="146"/>
      <c r="U35" s="146"/>
    </row>
    <row r="36" spans="1:21" ht="15.75" x14ac:dyDescent="0.25">
      <c r="A36" s="318"/>
      <c r="B36" s="332"/>
      <c r="C36" s="560"/>
      <c r="D36" s="560"/>
      <c r="E36" s="560"/>
      <c r="F36" s="560"/>
      <c r="G36" s="560"/>
      <c r="H36" s="560"/>
      <c r="I36" s="560"/>
      <c r="J36" s="560"/>
      <c r="K36" s="560"/>
      <c r="L36" s="560"/>
      <c r="M36" s="560"/>
      <c r="N36" s="560"/>
      <c r="O36" s="560"/>
      <c r="P36" s="560"/>
      <c r="Q36" s="323"/>
      <c r="R36" s="323"/>
      <c r="S36" s="544"/>
      <c r="T36" s="146"/>
      <c r="U36" s="146"/>
    </row>
    <row r="37" spans="1:21" ht="15.75" x14ac:dyDescent="0.25">
      <c r="A37" s="318"/>
      <c r="B37" s="332"/>
      <c r="C37" s="340"/>
      <c r="D37" s="340"/>
      <c r="E37" s="340"/>
      <c r="F37" s="340"/>
      <c r="G37" s="340"/>
      <c r="H37" s="340"/>
      <c r="I37" s="340"/>
      <c r="J37" s="340"/>
      <c r="K37" s="340"/>
      <c r="L37" s="340"/>
      <c r="M37" s="340"/>
      <c r="N37" s="340"/>
      <c r="O37" s="340"/>
      <c r="P37" s="340"/>
      <c r="Q37" s="323"/>
      <c r="R37" s="323"/>
      <c r="S37" s="544"/>
      <c r="T37" s="146"/>
      <c r="U37" s="146"/>
    </row>
    <row r="38" spans="1:21" ht="15.75" x14ac:dyDescent="0.25">
      <c r="A38" s="318"/>
      <c r="B38" s="336" t="s">
        <v>198</v>
      </c>
      <c r="C38" s="557" t="s">
        <v>607</v>
      </c>
      <c r="D38" s="557"/>
      <c r="E38" s="557"/>
      <c r="F38" s="557"/>
      <c r="G38" s="557"/>
      <c r="H38" s="557"/>
      <c r="I38" s="557"/>
      <c r="J38" s="557"/>
      <c r="K38" s="557"/>
      <c r="L38" s="557"/>
      <c r="M38" s="557"/>
      <c r="N38" s="557"/>
      <c r="O38" s="557"/>
      <c r="P38" s="557"/>
      <c r="Q38" s="558" t="s">
        <v>505</v>
      </c>
      <c r="R38" s="559"/>
      <c r="S38" s="318"/>
    </row>
    <row r="39" spans="1:21" ht="15.75" x14ac:dyDescent="0.25">
      <c r="B39" s="332"/>
      <c r="C39" s="557"/>
      <c r="D39" s="557"/>
      <c r="E39" s="557"/>
      <c r="F39" s="557"/>
      <c r="G39" s="557"/>
      <c r="H39" s="557"/>
      <c r="I39" s="557"/>
      <c r="J39" s="557"/>
      <c r="K39" s="557"/>
      <c r="L39" s="557"/>
      <c r="M39" s="557"/>
      <c r="N39" s="557"/>
      <c r="O39" s="557"/>
      <c r="P39" s="557"/>
      <c r="Q39" s="323"/>
      <c r="R39" s="325"/>
    </row>
    <row r="40" spans="1:21" ht="18.75" customHeight="1" x14ac:dyDescent="0.25">
      <c r="B40" s="332"/>
      <c r="C40" s="557"/>
      <c r="D40" s="557"/>
      <c r="E40" s="557"/>
      <c r="F40" s="557"/>
      <c r="G40" s="557"/>
      <c r="H40" s="557"/>
      <c r="I40" s="557"/>
      <c r="J40" s="557"/>
      <c r="K40" s="557"/>
      <c r="L40" s="557"/>
      <c r="M40" s="557"/>
      <c r="N40" s="557"/>
      <c r="O40" s="557"/>
      <c r="P40" s="557"/>
      <c r="Q40" s="323"/>
      <c r="R40" s="325"/>
    </row>
    <row r="41" spans="1:21" ht="15.75" x14ac:dyDescent="0.25">
      <c r="B41" s="332"/>
      <c r="C41" s="332"/>
      <c r="D41" s="332"/>
      <c r="E41" s="332"/>
      <c r="F41" s="332"/>
      <c r="G41" s="332"/>
      <c r="H41" s="332"/>
      <c r="I41" s="332"/>
      <c r="J41" s="332"/>
      <c r="K41" s="332"/>
      <c r="L41" s="332"/>
      <c r="M41" s="323"/>
      <c r="N41" s="323"/>
      <c r="O41" s="335"/>
      <c r="P41" s="335"/>
      <c r="Q41" s="323"/>
      <c r="R41" s="323"/>
    </row>
  </sheetData>
  <mergeCells count="17">
    <mergeCell ref="S12:U23"/>
    <mergeCell ref="C14:P15"/>
    <mergeCell ref="Q14:R14"/>
    <mergeCell ref="C17:P19"/>
    <mergeCell ref="Q17:R17"/>
    <mergeCell ref="C21:P23"/>
    <mergeCell ref="Q21:R21"/>
    <mergeCell ref="B6:E7"/>
    <mergeCell ref="C38:P40"/>
    <mergeCell ref="Q38:R38"/>
    <mergeCell ref="C33:P36"/>
    <mergeCell ref="C25:P27"/>
    <mergeCell ref="Q25:R25"/>
    <mergeCell ref="C29:P32"/>
    <mergeCell ref="Q29:R29"/>
    <mergeCell ref="Q33:R33"/>
    <mergeCell ref="B8:R10"/>
  </mergeCells>
  <hyperlinks>
    <hyperlink ref="U28" location="'1.1'!A1" display="Indicators"/>
    <hyperlink ref="U27" location="Introduction!A1" display="Introduction"/>
    <hyperlink ref="U25" location="Contents!A1" display="Full contents table"/>
    <hyperlink ref="U29" location="'User guidance'!A1" display="User guidance"/>
    <hyperlink ref="U26" location="Print_Guidance!A1" display="Print Guidance"/>
    <hyperlink ref="Q17" location="'7.2'!A1" display="See indicator 7.2"/>
    <hyperlink ref="Q21" location="'7.2'!A1" display="See indicator 7.2"/>
    <hyperlink ref="Q25" location="'7.2'!A1" display="See indicator 7.2"/>
    <hyperlink ref="Q29" location="'7.2'!A1" display="See indicator 7.2"/>
    <hyperlink ref="Q33" location="'7.2'!A1" display="See indicator 7.2"/>
    <hyperlink ref="Q17:R17" location="'7.1'!A1" display="Link to indicator"/>
    <hyperlink ref="Q33:R33" location="'5.1'!A1" display="Link to indicator"/>
    <hyperlink ref="Q29:R29" location="'4.1'!A1" display="Link to indicator"/>
    <hyperlink ref="Q25:R25" location="'2.1'!A1" display="Link to indicator"/>
    <hyperlink ref="Q21:R21" location="'1.1'!A1" display="Link to indicator"/>
    <hyperlink ref="Q14" location="'7.2'!A1" display="See indicator 7.2"/>
    <hyperlink ref="Q14:R14" location="'7.2'!A1" display="Link to indicator"/>
    <hyperlink ref="Q38" location="'7.2'!A1" display="See indicator 7.2"/>
    <hyperlink ref="Q38:R38" location="'6.1'!A1" display="Link to indicator"/>
  </hyperlinks>
  <pageMargins left="0.25" right="0.25" top="0.75" bottom="0.75" header="0.3" footer="0.3"/>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zoomScale="85" zoomScaleNormal="85" workbookViewId="0"/>
  </sheetViews>
  <sheetFormatPr defaultColWidth="11.42578125" defaultRowHeight="15" x14ac:dyDescent="0.25"/>
  <cols>
    <col min="1" max="1" width="11.42578125" style="9"/>
  </cols>
  <sheetData>
    <row r="1" spans="2:12" s="18" customFormat="1" x14ac:dyDescent="0.25"/>
    <row r="2" spans="2:12" s="9" customFormat="1" x14ac:dyDescent="0.25">
      <c r="B2" s="103" t="s">
        <v>2</v>
      </c>
    </row>
    <row r="3" spans="2:12" s="27" customFormat="1" x14ac:dyDescent="0.25">
      <c r="B3" s="30"/>
    </row>
    <row r="4" spans="2:12" s="27" customFormat="1" ht="21" x14ac:dyDescent="0.35">
      <c r="B4" s="357" t="s">
        <v>347</v>
      </c>
    </row>
    <row r="5" spans="2:12" s="73" customFormat="1" ht="16.5" customHeight="1" x14ac:dyDescent="0.25">
      <c r="B5" s="39"/>
    </row>
    <row r="6" spans="2:12" s="73" customFormat="1" ht="16.5" customHeight="1" x14ac:dyDescent="0.25">
      <c r="B6" s="39" t="s">
        <v>346</v>
      </c>
    </row>
    <row r="7" spans="2:12" s="73" customFormat="1" ht="16.5" customHeight="1" x14ac:dyDescent="0.25">
      <c r="B7" s="39" t="s">
        <v>112</v>
      </c>
    </row>
    <row r="8" spans="2:12" s="73" customFormat="1" ht="16.5" customHeight="1" x14ac:dyDescent="0.25">
      <c r="B8" s="39" t="s">
        <v>113</v>
      </c>
    </row>
    <row r="9" spans="2:12" s="9" customFormat="1" x14ac:dyDescent="0.25"/>
    <row r="12" spans="2:12" x14ac:dyDescent="0.25">
      <c r="G12" s="73"/>
      <c r="H12" s="73"/>
      <c r="I12" s="73"/>
      <c r="J12" s="73"/>
    </row>
    <row r="13" spans="2:12" x14ac:dyDescent="0.25">
      <c r="G13" s="15"/>
      <c r="H13" s="15"/>
      <c r="I13" s="15"/>
      <c r="J13" s="15"/>
      <c r="K13" s="15"/>
      <c r="L13" s="15"/>
    </row>
    <row r="14" spans="2:12" x14ac:dyDescent="0.25">
      <c r="G14" s="15"/>
      <c r="H14" s="15"/>
      <c r="I14" s="15"/>
      <c r="J14" s="15"/>
      <c r="K14" s="15"/>
    </row>
    <row r="15" spans="2:12" x14ac:dyDescent="0.25">
      <c r="G15" s="15"/>
      <c r="H15" s="15"/>
      <c r="I15" s="15"/>
      <c r="J15" s="15"/>
      <c r="K15" s="15"/>
    </row>
    <row r="25" spans="2:8" s="73" customFormat="1" x14ac:dyDescent="0.25"/>
    <row r="26" spans="2:8" s="73" customFormat="1" x14ac:dyDescent="0.25"/>
    <row r="27" spans="2:8" s="73" customFormat="1" x14ac:dyDescent="0.25"/>
    <row r="28" spans="2:8" s="73" customFormat="1" x14ac:dyDescent="0.25"/>
    <row r="29" spans="2:8" s="73" customFormat="1" x14ac:dyDescent="0.25"/>
    <row r="30" spans="2:8" s="73" customFormat="1" ht="15.75" x14ac:dyDescent="0.25">
      <c r="B30" s="178" t="s">
        <v>138</v>
      </c>
      <c r="C30"/>
      <c r="D30"/>
      <c r="E30"/>
      <c r="F30"/>
      <c r="G30"/>
      <c r="H30"/>
    </row>
    <row r="31" spans="2:8" s="139" customFormat="1" ht="15.75" x14ac:dyDescent="0.25">
      <c r="B31" s="53" t="s">
        <v>583</v>
      </c>
    </row>
    <row r="32" spans="2:8" s="73" customFormat="1" ht="15.75" x14ac:dyDescent="0.25">
      <c r="B32" s="185" t="s">
        <v>137</v>
      </c>
      <c r="C32" s="174"/>
      <c r="D32" s="176">
        <v>2016</v>
      </c>
    </row>
    <row r="33" spans="2:9" ht="15.75" x14ac:dyDescent="0.25">
      <c r="B33" s="425" t="s">
        <v>136</v>
      </c>
      <c r="C33" s="425"/>
      <c r="D33" s="361">
        <v>0.49399999999999999</v>
      </c>
      <c r="E33" s="29"/>
      <c r="F33" s="73"/>
      <c r="G33" s="73"/>
      <c r="H33" s="73"/>
    </row>
    <row r="34" spans="2:9" ht="15.75" x14ac:dyDescent="0.25">
      <c r="B34" s="425" t="s">
        <v>45</v>
      </c>
      <c r="C34" s="425"/>
      <c r="D34" s="361">
        <v>0.36399999999999999</v>
      </c>
      <c r="E34" s="29"/>
      <c r="F34" s="73"/>
      <c r="G34" s="73"/>
      <c r="H34" s="73"/>
    </row>
    <row r="35" spans="2:9" ht="15.75" x14ac:dyDescent="0.25">
      <c r="B35" s="425" t="s">
        <v>15</v>
      </c>
      <c r="C35" s="425"/>
      <c r="D35" s="361">
        <v>0.112</v>
      </c>
      <c r="E35" s="73"/>
      <c r="F35" s="73"/>
      <c r="G35" s="73"/>
      <c r="H35" s="73"/>
    </row>
    <row r="36" spans="2:9" ht="15.75" x14ac:dyDescent="0.25">
      <c r="B36" s="425" t="s">
        <v>16</v>
      </c>
      <c r="C36" s="425"/>
      <c r="D36" s="361">
        <v>0.03</v>
      </c>
      <c r="E36" s="73"/>
      <c r="F36" s="73"/>
      <c r="G36" s="73"/>
      <c r="H36" s="73"/>
    </row>
    <row r="37" spans="2:9" ht="15.75" x14ac:dyDescent="0.25">
      <c r="B37" s="185" t="s">
        <v>17</v>
      </c>
      <c r="C37" s="185"/>
      <c r="D37" s="415">
        <v>780000</v>
      </c>
      <c r="E37" s="73"/>
      <c r="F37" s="73"/>
      <c r="G37" s="73"/>
      <c r="H37" s="73"/>
    </row>
    <row r="38" spans="2:9" s="139" customFormat="1" x14ac:dyDescent="0.25">
      <c r="B38" s="191"/>
      <c r="C38" s="191"/>
      <c r="D38" s="192"/>
    </row>
    <row r="39" spans="2:9" x14ac:dyDescent="0.25">
      <c r="B39" s="590" t="s">
        <v>135</v>
      </c>
      <c r="C39" s="590"/>
      <c r="D39" s="590"/>
      <c r="E39" s="590"/>
      <c r="F39" s="590"/>
      <c r="G39" s="590"/>
      <c r="H39" s="590"/>
      <c r="I39" s="590"/>
    </row>
    <row r="40" spans="2:9" x14ac:dyDescent="0.25">
      <c r="B40" s="589" t="s">
        <v>134</v>
      </c>
      <c r="C40" s="589"/>
      <c r="D40" s="589"/>
      <c r="E40" s="589"/>
      <c r="F40" s="589"/>
      <c r="G40" s="589"/>
      <c r="H40" s="589"/>
      <c r="I40" s="589"/>
    </row>
    <row r="41" spans="2:9" x14ac:dyDescent="0.25">
      <c r="B41" s="101"/>
    </row>
    <row r="42" spans="2:9" x14ac:dyDescent="0.25">
      <c r="B42" s="580" t="s">
        <v>341</v>
      </c>
      <c r="C42" s="580"/>
      <c r="D42" s="580"/>
      <c r="E42" s="580"/>
      <c r="F42" s="580"/>
      <c r="G42" s="580"/>
      <c r="H42" s="580"/>
      <c r="I42" s="580"/>
    </row>
  </sheetData>
  <mergeCells count="3">
    <mergeCell ref="B42:I42"/>
    <mergeCell ref="B40:I40"/>
    <mergeCell ref="B39:I39"/>
  </mergeCells>
  <hyperlinks>
    <hyperlink ref="B2" location="Contents!B6" display="Return to Contents Page"/>
    <hyperlink ref="B40" r:id="rId1"/>
    <hyperlink ref="B42" location="'User guidance buildings'!B84" display="Link to user guidance for buildings sector"/>
  </hyperlinks>
  <pageMargins left="0.25" right="0.25" top="0.75" bottom="0.75" header="0.3" footer="0.3"/>
  <pageSetup paperSize="9" scale="77"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showGridLines="0" zoomScale="85" zoomScaleNormal="85" workbookViewId="0"/>
  </sheetViews>
  <sheetFormatPr defaultColWidth="11.42578125" defaultRowHeight="15" x14ac:dyDescent="0.25"/>
  <cols>
    <col min="1" max="10" width="11.42578125" style="27"/>
    <col min="11" max="11" width="11.42578125" style="73"/>
    <col min="12" max="16384" width="11.42578125" style="27"/>
  </cols>
  <sheetData>
    <row r="1" spans="2:18" x14ac:dyDescent="0.25">
      <c r="C1" s="29"/>
    </row>
    <row r="2" spans="2:18" x14ac:dyDescent="0.25">
      <c r="B2" s="103" t="s">
        <v>2</v>
      </c>
    </row>
    <row r="3" spans="2:18" x14ac:dyDescent="0.25">
      <c r="B3" s="30"/>
      <c r="J3" s="290"/>
      <c r="K3" s="290"/>
      <c r="L3" s="290"/>
    </row>
    <row r="4" spans="2:18" ht="21" x14ac:dyDescent="0.35">
      <c r="B4" s="357" t="s">
        <v>488</v>
      </c>
      <c r="J4" s="290"/>
      <c r="K4" s="290"/>
      <c r="L4" s="290"/>
    </row>
    <row r="5" spans="2:18" x14ac:dyDescent="0.25">
      <c r="D5" s="55"/>
      <c r="J5" s="290"/>
      <c r="K5" s="290"/>
      <c r="L5" s="290"/>
      <c r="O5"/>
    </row>
    <row r="6" spans="2:18" x14ac:dyDescent="0.25">
      <c r="G6" s="29"/>
      <c r="H6" s="29"/>
      <c r="I6" s="29"/>
      <c r="J6" s="38" t="s">
        <v>326</v>
      </c>
      <c r="K6" s="290"/>
      <c r="L6" s="290"/>
    </row>
    <row r="7" spans="2:18" x14ac:dyDescent="0.25">
      <c r="J7" s="38" t="s">
        <v>520</v>
      </c>
      <c r="K7" s="399"/>
      <c r="L7" s="290"/>
      <c r="M7" s="29"/>
    </row>
    <row r="8" spans="2:18" x14ac:dyDescent="0.25">
      <c r="J8" s="290"/>
      <c r="K8" s="290"/>
      <c r="L8" s="290"/>
    </row>
    <row r="9" spans="2:18" x14ac:dyDescent="0.25">
      <c r="J9" s="290"/>
      <c r="K9" s="290"/>
      <c r="L9" s="290"/>
      <c r="R9" s="99"/>
    </row>
    <row r="10" spans="2:18" x14ac:dyDescent="0.25">
      <c r="J10" s="290"/>
      <c r="K10" s="290"/>
      <c r="L10" s="290"/>
      <c r="R10" s="99"/>
    </row>
    <row r="11" spans="2:18" x14ac:dyDescent="0.25">
      <c r="J11" s="290"/>
      <c r="K11" s="290"/>
      <c r="L11" s="290"/>
    </row>
    <row r="12" spans="2:18" x14ac:dyDescent="0.25">
      <c r="J12" s="290"/>
      <c r="K12" s="290"/>
      <c r="L12" s="290"/>
    </row>
    <row r="13" spans="2:18" x14ac:dyDescent="0.25">
      <c r="J13" s="290"/>
      <c r="K13" s="290"/>
      <c r="L13" s="290"/>
    </row>
    <row r="14" spans="2:18" x14ac:dyDescent="0.25">
      <c r="J14" s="290"/>
      <c r="K14" s="290"/>
      <c r="L14" s="290"/>
    </row>
    <row r="15" spans="2:18" x14ac:dyDescent="0.25">
      <c r="J15" s="268" t="s">
        <v>457</v>
      </c>
      <c r="K15" s="290"/>
      <c r="L15" s="290"/>
    </row>
    <row r="16" spans="2:18" x14ac:dyDescent="0.25">
      <c r="J16" s="147"/>
      <c r="K16" s="139"/>
    </row>
    <row r="17" spans="2:18" x14ac:dyDescent="0.25">
      <c r="J17" s="139"/>
      <c r="K17" s="139"/>
    </row>
    <row r="18" spans="2:18" x14ac:dyDescent="0.25">
      <c r="H18" s="2"/>
      <c r="J18" s="139"/>
      <c r="K18" s="139"/>
    </row>
    <row r="19" spans="2:18" x14ac:dyDescent="0.25">
      <c r="J19" s="139"/>
      <c r="K19" s="139"/>
    </row>
    <row r="20" spans="2:18" x14ac:dyDescent="0.25">
      <c r="J20" s="139"/>
      <c r="K20" s="139"/>
    </row>
    <row r="21" spans="2:18" x14ac:dyDescent="0.25">
      <c r="J21" s="139"/>
      <c r="K21" s="139"/>
    </row>
    <row r="22" spans="2:18" x14ac:dyDescent="0.25">
      <c r="J22" s="139"/>
      <c r="K22" s="139"/>
    </row>
    <row r="23" spans="2:18" x14ac:dyDescent="0.25">
      <c r="J23" s="139"/>
      <c r="K23" s="139"/>
    </row>
    <row r="24" spans="2:18" x14ac:dyDescent="0.25">
      <c r="J24" s="144"/>
      <c r="K24" s="139"/>
    </row>
    <row r="25" spans="2:18" s="139" customFormat="1" x14ac:dyDescent="0.25">
      <c r="D25" s="13" t="s">
        <v>521</v>
      </c>
      <c r="G25" s="13" t="s">
        <v>478</v>
      </c>
      <c r="J25" s="144"/>
    </row>
    <row r="26" spans="2:18" x14ac:dyDescent="0.25">
      <c r="K26" s="27"/>
    </row>
    <row r="27" spans="2:18" ht="15.75" x14ac:dyDescent="0.25">
      <c r="B27" s="178" t="s">
        <v>348</v>
      </c>
      <c r="I27" s="29"/>
      <c r="J27" s="88"/>
      <c r="K27" s="29"/>
    </row>
    <row r="28" spans="2:18" s="139" customFormat="1" x14ac:dyDescent="0.25">
      <c r="B28" s="39" t="s">
        <v>610</v>
      </c>
      <c r="I28" s="145"/>
      <c r="J28" s="88"/>
      <c r="K28" s="145"/>
    </row>
    <row r="29" spans="2:18" ht="15.75" x14ac:dyDescent="0.25">
      <c r="B29" s="185"/>
      <c r="C29" s="185"/>
      <c r="D29" s="426" t="s">
        <v>21</v>
      </c>
      <c r="E29" s="426" t="s">
        <v>9</v>
      </c>
      <c r="F29" s="426" t="s">
        <v>10</v>
      </c>
      <c r="G29" s="426" t="s">
        <v>11</v>
      </c>
      <c r="H29" s="426" t="s">
        <v>22</v>
      </c>
      <c r="I29" s="426" t="s">
        <v>114</v>
      </c>
      <c r="J29" s="254"/>
      <c r="K29" s="27"/>
    </row>
    <row r="30" spans="2:18" ht="15.75" x14ac:dyDescent="0.25">
      <c r="B30" s="360" t="s">
        <v>23</v>
      </c>
      <c r="C30" s="360"/>
      <c r="D30" s="416">
        <v>6847</v>
      </c>
      <c r="E30" s="416">
        <v>9063</v>
      </c>
      <c r="F30" s="416">
        <v>9997</v>
      </c>
      <c r="G30" s="416">
        <v>9095</v>
      </c>
      <c r="H30" s="416">
        <v>7904</v>
      </c>
      <c r="I30" s="416">
        <v>6243</v>
      </c>
      <c r="J30" s="255"/>
      <c r="K30" s="88"/>
      <c r="M30" s="253"/>
      <c r="N30" s="253"/>
      <c r="O30" s="253"/>
      <c r="P30" s="253"/>
      <c r="Q30" s="253"/>
      <c r="R30" s="253"/>
    </row>
    <row r="31" spans="2:18" ht="15.75" x14ac:dyDescent="0.25">
      <c r="B31" s="360" t="s">
        <v>60</v>
      </c>
      <c r="C31" s="360"/>
      <c r="D31" s="416">
        <v>576</v>
      </c>
      <c r="E31" s="416">
        <v>1318</v>
      </c>
      <c r="F31" s="416">
        <v>978</v>
      </c>
      <c r="G31" s="416">
        <v>907</v>
      </c>
      <c r="H31" s="416">
        <v>814</v>
      </c>
      <c r="I31" s="416">
        <v>742</v>
      </c>
      <c r="J31" s="255"/>
      <c r="K31" s="316"/>
      <c r="M31" s="253"/>
      <c r="N31" s="253"/>
      <c r="O31" s="253"/>
      <c r="P31" s="253"/>
      <c r="Q31" s="253"/>
      <c r="R31" s="253"/>
    </row>
    <row r="32" spans="2:18" ht="15.75" x14ac:dyDescent="0.25">
      <c r="B32" s="427" t="s">
        <v>349</v>
      </c>
      <c r="C32" s="427"/>
      <c r="D32" s="428">
        <f t="shared" ref="D32:I32" si="0">SUM(D30:D31)</f>
        <v>7423</v>
      </c>
      <c r="E32" s="428">
        <f t="shared" si="0"/>
        <v>10381</v>
      </c>
      <c r="F32" s="428">
        <f t="shared" si="0"/>
        <v>10975</v>
      </c>
      <c r="G32" s="428">
        <f t="shared" si="0"/>
        <v>10002</v>
      </c>
      <c r="H32" s="428">
        <f t="shared" si="0"/>
        <v>8718</v>
      </c>
      <c r="I32" s="428">
        <f t="shared" si="0"/>
        <v>6985</v>
      </c>
      <c r="J32" s="256"/>
      <c r="K32" s="256"/>
    </row>
    <row r="33" spans="1:16" s="139" customFormat="1" x14ac:dyDescent="0.25">
      <c r="K33" s="145"/>
    </row>
    <row r="34" spans="1:16" s="139" customFormat="1" ht="15.75" x14ac:dyDescent="0.25">
      <c r="B34" s="178" t="s">
        <v>465</v>
      </c>
    </row>
    <row r="35" spans="1:16" s="139" customFormat="1" x14ac:dyDescent="0.25">
      <c r="B35" s="39" t="s">
        <v>490</v>
      </c>
    </row>
    <row r="36" spans="1:16" s="139" customFormat="1" ht="15.75" x14ac:dyDescent="0.25">
      <c r="B36" s="185"/>
      <c r="C36" s="185"/>
      <c r="D36" s="426" t="s">
        <v>114</v>
      </c>
      <c r="E36" s="426" t="s">
        <v>442</v>
      </c>
      <c r="F36" s="426" t="s">
        <v>449</v>
      </c>
    </row>
    <row r="37" spans="1:16" s="139" customFormat="1" ht="15.75" x14ac:dyDescent="0.25">
      <c r="B37" s="360" t="s">
        <v>23</v>
      </c>
      <c r="C37" s="360"/>
      <c r="D37" s="416" t="s">
        <v>470</v>
      </c>
      <c r="E37" s="416">
        <v>1658</v>
      </c>
      <c r="F37" s="416">
        <v>2687</v>
      </c>
    </row>
    <row r="38" spans="1:16" s="139" customFormat="1" ht="15.75" x14ac:dyDescent="0.25">
      <c r="B38" s="360" t="s">
        <v>60</v>
      </c>
      <c r="C38" s="360"/>
      <c r="D38" s="416" t="s">
        <v>470</v>
      </c>
      <c r="E38" s="416">
        <v>2058</v>
      </c>
      <c r="F38" s="416">
        <v>3649</v>
      </c>
    </row>
    <row r="39" spans="1:16" s="145" customFormat="1" ht="15.75" x14ac:dyDescent="0.25">
      <c r="B39" s="427" t="s">
        <v>349</v>
      </c>
      <c r="C39" s="427"/>
      <c r="D39" s="428" t="s">
        <v>470</v>
      </c>
      <c r="E39" s="428">
        <f t="shared" ref="E39:F39" si="1">SUM(E37:E38)</f>
        <v>3716</v>
      </c>
      <c r="F39" s="428">
        <f t="shared" si="1"/>
        <v>6336</v>
      </c>
      <c r="G39" s="247"/>
      <c r="H39" s="83"/>
    </row>
    <row r="40" spans="1:16" s="145" customFormat="1" x14ac:dyDescent="0.25">
      <c r="B40" s="249"/>
      <c r="C40" s="249"/>
      <c r="D40" s="256"/>
      <c r="E40" s="256"/>
    </row>
    <row r="41" spans="1:16" s="145" customFormat="1" x14ac:dyDescent="0.25">
      <c r="B41" s="221" t="s">
        <v>469</v>
      </c>
      <c r="C41" s="249"/>
      <c r="D41" s="256"/>
      <c r="E41" s="256"/>
    </row>
    <row r="42" spans="1:16" s="145" customFormat="1" x14ac:dyDescent="0.25">
      <c r="C42" s="249"/>
      <c r="D42" s="256"/>
      <c r="E42" s="256"/>
    </row>
    <row r="43" spans="1:16" x14ac:dyDescent="0.25">
      <c r="B43" s="27" t="s">
        <v>611</v>
      </c>
      <c r="C43" s="195"/>
      <c r="D43" s="195"/>
      <c r="E43" s="195"/>
      <c r="F43" s="195"/>
      <c r="G43" s="195"/>
      <c r="H43" s="195"/>
    </row>
    <row r="44" spans="1:16" s="139" customFormat="1" x14ac:dyDescent="0.25">
      <c r="B44" s="221" t="s">
        <v>622</v>
      </c>
      <c r="C44" s="195"/>
      <c r="D44" s="195"/>
      <c r="E44" s="195"/>
      <c r="F44" s="195"/>
      <c r="G44" s="195"/>
      <c r="H44" s="195"/>
    </row>
    <row r="45" spans="1:16" s="139" customFormat="1" x14ac:dyDescent="0.25">
      <c r="B45" s="221"/>
      <c r="C45" s="195"/>
      <c r="D45" s="195"/>
      <c r="E45" s="195"/>
      <c r="F45" s="195"/>
      <c r="G45" s="195"/>
      <c r="H45" s="195"/>
    </row>
    <row r="46" spans="1:16" ht="15" customHeight="1" x14ac:dyDescent="0.25">
      <c r="A46" s="145"/>
      <c r="B46" s="82" t="s">
        <v>341</v>
      </c>
      <c r="C46" s="145"/>
      <c r="D46" s="145"/>
      <c r="E46" s="145"/>
      <c r="F46" s="145"/>
      <c r="G46" s="145"/>
      <c r="H46" s="145"/>
      <c r="I46" s="145"/>
      <c r="J46" s="145"/>
    </row>
    <row r="48" spans="1:16" ht="15" customHeight="1" x14ac:dyDescent="0.25">
      <c r="B48" s="591"/>
      <c r="C48" s="591"/>
      <c r="D48" s="591"/>
      <c r="E48" s="591"/>
      <c r="F48" s="591"/>
      <c r="G48" s="591"/>
      <c r="H48" s="591"/>
      <c r="I48" s="591"/>
      <c r="J48" s="591"/>
      <c r="K48" s="591"/>
      <c r="L48" s="287"/>
      <c r="M48" s="287"/>
      <c r="N48" s="287"/>
      <c r="O48" s="287"/>
      <c r="P48" s="287"/>
    </row>
    <row r="49" spans="2:16" x14ac:dyDescent="0.25">
      <c r="B49" s="112"/>
      <c r="C49" s="112"/>
      <c r="D49" s="112"/>
      <c r="E49" s="112"/>
      <c r="F49" s="112"/>
      <c r="G49" s="112"/>
      <c r="H49" s="112"/>
      <c r="I49" s="112"/>
      <c r="J49" s="112"/>
      <c r="K49" s="112"/>
      <c r="L49" s="112"/>
      <c r="M49" s="112"/>
      <c r="N49" s="112"/>
      <c r="O49" s="112"/>
      <c r="P49" s="112"/>
    </row>
  </sheetData>
  <mergeCells count="1">
    <mergeCell ref="B48:K48"/>
  </mergeCells>
  <hyperlinks>
    <hyperlink ref="B2" location="Contents!B6" display="Return to Contents Page"/>
    <hyperlink ref="B46" location="'User guidance buildings'!B121" display="Link to user guidance for buildings sector"/>
  </hyperlinks>
  <pageMargins left="0.25" right="0.25" top="0.75" bottom="0.75" header="0.3" footer="0.3"/>
  <pageSetup paperSize="9" scale="6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3"/>
  <sheetViews>
    <sheetView showGridLines="0" zoomScale="80" zoomScaleNormal="80" workbookViewId="0"/>
  </sheetViews>
  <sheetFormatPr defaultColWidth="11.42578125" defaultRowHeight="15" x14ac:dyDescent="0.25"/>
  <cols>
    <col min="1" max="2" width="11.42578125" style="27"/>
    <col min="3" max="4" width="11.42578125" style="73"/>
    <col min="5" max="16384" width="11.42578125" style="27"/>
  </cols>
  <sheetData>
    <row r="1" spans="2:19" x14ac:dyDescent="0.25">
      <c r="E1" s="29"/>
      <c r="F1" s="29"/>
      <c r="G1" s="29"/>
      <c r="H1" s="29"/>
      <c r="I1" s="29"/>
      <c r="J1" s="29"/>
    </row>
    <row r="2" spans="2:19" x14ac:dyDescent="0.25">
      <c r="B2" s="103" t="s">
        <v>2</v>
      </c>
      <c r="C2" s="103"/>
      <c r="D2" s="103"/>
    </row>
    <row r="3" spans="2:19" x14ac:dyDescent="0.25">
      <c r="B3" s="30"/>
      <c r="C3" s="30"/>
      <c r="D3" s="30"/>
    </row>
    <row r="4" spans="2:19" ht="21" x14ac:dyDescent="0.35">
      <c r="B4" s="357" t="s">
        <v>350</v>
      </c>
      <c r="C4" s="54"/>
      <c r="D4" s="54"/>
    </row>
    <row r="5" spans="2:19" x14ac:dyDescent="0.25">
      <c r="F5" s="55"/>
      <c r="K5" s="73"/>
      <c r="L5" s="188" t="s">
        <v>141</v>
      </c>
      <c r="M5" s="41"/>
      <c r="N5" s="189" t="s">
        <v>140</v>
      </c>
      <c r="O5" s="118"/>
      <c r="P5" s="189" t="s">
        <v>353</v>
      </c>
      <c r="Q5" s="139"/>
    </row>
    <row r="6" spans="2:19" ht="15" customHeight="1" x14ac:dyDescent="0.25">
      <c r="H6" s="41"/>
      <c r="I6" s="73"/>
      <c r="L6" s="139"/>
      <c r="M6" s="139"/>
      <c r="N6" s="139"/>
      <c r="O6" s="139"/>
      <c r="P6" s="189" t="s">
        <v>352</v>
      </c>
      <c r="Q6" s="139"/>
    </row>
    <row r="7" spans="2:19" x14ac:dyDescent="0.25">
      <c r="L7" s="38" t="s">
        <v>334</v>
      </c>
      <c r="M7" s="139"/>
      <c r="N7" s="139"/>
      <c r="O7" s="139"/>
      <c r="P7" s="139"/>
      <c r="Q7" s="139"/>
      <c r="S7" s="58"/>
    </row>
    <row r="8" spans="2:19" x14ac:dyDescent="0.25">
      <c r="L8" s="144" t="s">
        <v>543</v>
      </c>
      <c r="M8" s="139"/>
      <c r="N8" s="139"/>
      <c r="O8" s="139"/>
      <c r="P8" s="139"/>
      <c r="Q8" s="139"/>
      <c r="S8" s="73"/>
    </row>
    <row r="9" spans="2:19" x14ac:dyDescent="0.25">
      <c r="L9" s="139"/>
      <c r="M9" s="139"/>
      <c r="N9" s="139"/>
      <c r="O9" s="139"/>
      <c r="P9" s="139"/>
      <c r="Q9" s="139"/>
      <c r="S9" s="73"/>
    </row>
    <row r="10" spans="2:19" x14ac:dyDescent="0.25">
      <c r="L10" s="139"/>
      <c r="M10" s="139"/>
      <c r="N10" s="139"/>
      <c r="O10" s="139"/>
      <c r="P10" s="139"/>
      <c r="Q10" s="139"/>
      <c r="S10" s="73"/>
    </row>
    <row r="11" spans="2:19" x14ac:dyDescent="0.25">
      <c r="L11" s="139"/>
      <c r="M11" s="139"/>
      <c r="N11" s="139"/>
      <c r="O11" s="139"/>
      <c r="P11" s="139"/>
      <c r="Q11" s="139"/>
      <c r="S11" s="73"/>
    </row>
    <row r="12" spans="2:19" x14ac:dyDescent="0.25">
      <c r="L12" s="139"/>
      <c r="M12" s="139"/>
      <c r="N12" s="139"/>
      <c r="O12" s="139"/>
      <c r="P12" s="139"/>
      <c r="Q12" s="139"/>
      <c r="S12" s="73"/>
    </row>
    <row r="13" spans="2:19" x14ac:dyDescent="0.25">
      <c r="L13" s="139"/>
      <c r="M13" s="139"/>
      <c r="N13" s="139"/>
      <c r="O13" s="139"/>
      <c r="P13" s="139"/>
      <c r="Q13" s="139"/>
      <c r="S13" s="73"/>
    </row>
    <row r="14" spans="2:19" x14ac:dyDescent="0.25">
      <c r="L14" s="139"/>
      <c r="M14" s="139"/>
      <c r="N14" s="139"/>
      <c r="O14" s="139"/>
      <c r="P14" s="139"/>
      <c r="Q14" s="139"/>
      <c r="S14" s="73"/>
    </row>
    <row r="15" spans="2:19" x14ac:dyDescent="0.25">
      <c r="L15" s="139"/>
      <c r="M15" s="139"/>
      <c r="N15" s="139"/>
      <c r="O15" s="139"/>
      <c r="P15" s="139"/>
      <c r="Q15" s="139"/>
      <c r="S15" s="73"/>
    </row>
    <row r="16" spans="2:19" x14ac:dyDescent="0.25">
      <c r="M16" s="139"/>
      <c r="N16" s="139"/>
      <c r="O16" s="139"/>
      <c r="P16" s="139"/>
      <c r="Q16" s="139"/>
      <c r="S16" s="73"/>
    </row>
    <row r="17" spans="2:19" x14ac:dyDescent="0.25">
      <c r="L17" s="147" t="s">
        <v>335</v>
      </c>
      <c r="M17" s="139"/>
      <c r="N17" s="139"/>
      <c r="O17" s="139"/>
      <c r="P17" s="139"/>
      <c r="Q17" s="139"/>
      <c r="S17" s="73"/>
    </row>
    <row r="18" spans="2:19" x14ac:dyDescent="0.25">
      <c r="L18" s="144" t="s">
        <v>584</v>
      </c>
      <c r="M18" s="139"/>
      <c r="N18" s="139"/>
      <c r="O18" s="139"/>
      <c r="P18" s="139"/>
      <c r="Q18" s="139"/>
      <c r="S18" s="73"/>
    </row>
    <row r="19" spans="2:19" x14ac:dyDescent="0.25">
      <c r="L19" s="139"/>
      <c r="M19" s="139"/>
      <c r="N19" s="139"/>
      <c r="O19" s="139"/>
      <c r="P19" s="139"/>
      <c r="Q19" s="139"/>
      <c r="S19" s="73"/>
    </row>
    <row r="20" spans="2:19" x14ac:dyDescent="0.25">
      <c r="L20" s="139"/>
      <c r="M20" s="139"/>
      <c r="N20" s="139"/>
      <c r="O20" s="139"/>
      <c r="P20" s="139"/>
      <c r="Q20" s="139"/>
      <c r="S20" s="73"/>
    </row>
    <row r="21" spans="2:19" x14ac:dyDescent="0.25">
      <c r="K21" s="73"/>
      <c r="L21" s="139"/>
      <c r="M21" s="139"/>
      <c r="N21" s="139"/>
      <c r="O21" s="139"/>
      <c r="P21" s="139"/>
      <c r="Q21" s="139"/>
      <c r="R21" s="73"/>
      <c r="S21" s="73"/>
    </row>
    <row r="22" spans="2:19" s="73" customFormat="1" x14ac:dyDescent="0.25">
      <c r="L22" s="139"/>
      <c r="M22" s="139"/>
      <c r="N22" s="139"/>
      <c r="O22" s="139"/>
      <c r="P22" s="139"/>
      <c r="Q22" s="139"/>
    </row>
    <row r="23" spans="2:19" s="73" customFormat="1" x14ac:dyDescent="0.25">
      <c r="L23" s="139"/>
      <c r="M23" s="139"/>
      <c r="N23" s="139"/>
      <c r="O23" s="139"/>
      <c r="P23" s="139"/>
      <c r="Q23" s="139"/>
    </row>
    <row r="24" spans="2:19" s="73" customFormat="1" x14ac:dyDescent="0.25">
      <c r="L24" s="139"/>
      <c r="M24" s="116"/>
      <c r="N24" s="116"/>
      <c r="O24" s="139"/>
      <c r="P24" s="139"/>
      <c r="Q24" s="139"/>
    </row>
    <row r="25" spans="2:19" s="73" customFormat="1" x14ac:dyDescent="0.25">
      <c r="M25" s="139"/>
      <c r="N25" s="139"/>
      <c r="O25" s="139"/>
      <c r="P25" s="139"/>
      <c r="Q25" s="139"/>
    </row>
    <row r="26" spans="2:19" s="73" customFormat="1" ht="15.75" x14ac:dyDescent="0.25">
      <c r="B26" s="178" t="s">
        <v>139</v>
      </c>
      <c r="C26" s="144"/>
      <c r="D26" s="144"/>
      <c r="E26" s="62"/>
      <c r="F26" s="62"/>
      <c r="G26" s="62"/>
      <c r="H26" s="27"/>
      <c r="I26" s="27"/>
      <c r="K26" s="27"/>
      <c r="L26" s="27"/>
      <c r="M26" s="139"/>
      <c r="N26" s="139"/>
      <c r="O26" s="139"/>
      <c r="P26" s="139"/>
      <c r="Q26" s="139"/>
      <c r="R26" s="27"/>
    </row>
    <row r="27" spans="2:19" x14ac:dyDescent="0.25">
      <c r="B27" s="39" t="s">
        <v>573</v>
      </c>
      <c r="C27" s="144"/>
      <c r="D27" s="144"/>
      <c r="E27" s="62"/>
      <c r="F27" s="62"/>
      <c r="G27" s="62"/>
      <c r="H27" s="139"/>
      <c r="I27" s="139"/>
      <c r="L27" s="39" t="s">
        <v>170</v>
      </c>
      <c r="M27" s="139"/>
      <c r="N27" s="139"/>
      <c r="O27" s="139"/>
      <c r="P27" s="139"/>
      <c r="Q27" s="139"/>
    </row>
    <row r="28" spans="2:19" ht="15.75" x14ac:dyDescent="0.25">
      <c r="B28" s="429" t="s">
        <v>103</v>
      </c>
      <c r="C28" s="430"/>
      <c r="D28" s="430"/>
      <c r="E28" s="430"/>
      <c r="F28" s="431">
        <v>2004</v>
      </c>
      <c r="G28" s="431">
        <v>2006</v>
      </c>
      <c r="H28" s="431">
        <v>2009</v>
      </c>
      <c r="I28" s="431">
        <v>2011</v>
      </c>
      <c r="J28" s="431">
        <v>2016</v>
      </c>
      <c r="L28" s="190" t="s">
        <v>171</v>
      </c>
    </row>
    <row r="29" spans="2:19" ht="15.75" x14ac:dyDescent="0.25">
      <c r="B29" s="432" t="s">
        <v>141</v>
      </c>
      <c r="C29" s="432"/>
      <c r="D29" s="432"/>
      <c r="E29" s="432"/>
      <c r="F29" s="362">
        <v>0.65300000000000002</v>
      </c>
      <c r="G29" s="362">
        <v>0.70299999999999996</v>
      </c>
      <c r="H29" s="362">
        <v>0.68200000000000005</v>
      </c>
      <c r="I29" s="433">
        <v>0.67800000000000005</v>
      </c>
      <c r="J29" s="395">
        <v>0.68</v>
      </c>
      <c r="K29" s="116"/>
      <c r="L29" s="39" t="s">
        <v>179</v>
      </c>
      <c r="R29" s="116"/>
    </row>
    <row r="30" spans="2:19" ht="15.75" x14ac:dyDescent="0.25">
      <c r="B30" s="432" t="s">
        <v>140</v>
      </c>
      <c r="C30" s="432"/>
      <c r="D30" s="432"/>
      <c r="E30" s="432"/>
      <c r="F30" s="362">
        <v>0.08</v>
      </c>
      <c r="G30" s="362">
        <v>0.11899999999999999</v>
      </c>
      <c r="H30" s="362">
        <v>0.154</v>
      </c>
      <c r="I30" s="433">
        <v>0.16700000000000001</v>
      </c>
      <c r="J30" s="395">
        <v>0.24</v>
      </c>
      <c r="K30" s="116"/>
      <c r="R30" s="116"/>
    </row>
    <row r="31" spans="2:19" ht="15.75" x14ac:dyDescent="0.25">
      <c r="B31" s="432" t="s">
        <v>351</v>
      </c>
      <c r="C31" s="432"/>
      <c r="D31" s="432"/>
      <c r="E31" s="432"/>
      <c r="F31" s="362">
        <v>0.24099999999999999</v>
      </c>
      <c r="G31" s="362">
        <v>0.16</v>
      </c>
      <c r="H31" s="362">
        <v>0.154</v>
      </c>
      <c r="I31" s="433">
        <v>0.14099999999999999</v>
      </c>
      <c r="J31" s="395">
        <v>0.08</v>
      </c>
      <c r="K31" s="116"/>
      <c r="R31" s="116"/>
    </row>
    <row r="32" spans="2:19" ht="15.75" x14ac:dyDescent="0.25">
      <c r="B32" s="432" t="s">
        <v>142</v>
      </c>
      <c r="C32" s="432"/>
      <c r="D32" s="432"/>
      <c r="E32" s="432"/>
      <c r="F32" s="362">
        <v>2.7E-2</v>
      </c>
      <c r="G32" s="362">
        <v>1.7999999999999999E-2</v>
      </c>
      <c r="H32" s="362">
        <v>0.01</v>
      </c>
      <c r="I32" s="434">
        <v>1.4E-2</v>
      </c>
      <c r="J32" s="395">
        <v>0.01</v>
      </c>
      <c r="K32" s="116"/>
      <c r="R32" s="116"/>
    </row>
    <row r="33" spans="2:18" s="139" customFormat="1" ht="15.75" x14ac:dyDescent="0.25">
      <c r="B33" s="432" t="s">
        <v>143</v>
      </c>
      <c r="C33" s="432"/>
      <c r="D33" s="432"/>
      <c r="E33" s="432"/>
      <c r="F33" s="362">
        <v>0.97299999999999998</v>
      </c>
      <c r="G33" s="362">
        <v>0.98199999999999998</v>
      </c>
      <c r="H33" s="362">
        <v>0.99</v>
      </c>
      <c r="I33" s="434">
        <v>0.98599999999999999</v>
      </c>
      <c r="J33" s="395">
        <v>0.99</v>
      </c>
      <c r="K33" s="116"/>
      <c r="R33" s="116"/>
    </row>
    <row r="34" spans="2:18" ht="15.75" x14ac:dyDescent="0.25">
      <c r="B34" s="432" t="s">
        <v>17</v>
      </c>
      <c r="C34" s="432"/>
      <c r="D34" s="432"/>
      <c r="E34" s="432"/>
      <c r="F34" s="524">
        <v>680000</v>
      </c>
      <c r="G34" s="524">
        <v>705000</v>
      </c>
      <c r="H34" s="524">
        <v>740000</v>
      </c>
      <c r="I34" s="524">
        <v>760000</v>
      </c>
      <c r="J34" s="525">
        <v>780000</v>
      </c>
    </row>
    <row r="35" spans="2:18" s="139" customFormat="1" x14ac:dyDescent="0.25">
      <c r="B35" s="196"/>
      <c r="C35" s="196"/>
      <c r="D35" s="196"/>
      <c r="E35" s="196"/>
      <c r="F35" s="289"/>
      <c r="G35" s="289"/>
      <c r="H35" s="289"/>
      <c r="I35" s="289"/>
      <c r="J35" s="142"/>
    </row>
    <row r="36" spans="2:18" x14ac:dyDescent="0.25">
      <c r="B36" s="585" t="s">
        <v>135</v>
      </c>
      <c r="C36" s="585"/>
      <c r="D36" s="585"/>
      <c r="E36" s="585"/>
      <c r="F36" s="585"/>
      <c r="G36" s="585"/>
      <c r="H36" s="585"/>
      <c r="I36" s="585"/>
      <c r="J36" s="585"/>
    </row>
    <row r="37" spans="2:18" x14ac:dyDescent="0.25">
      <c r="B37" s="589" t="s">
        <v>134</v>
      </c>
      <c r="C37" s="589"/>
      <c r="D37" s="589"/>
      <c r="E37" s="589"/>
      <c r="F37" s="589"/>
      <c r="G37" s="589"/>
      <c r="H37" s="589"/>
      <c r="I37" s="589"/>
      <c r="J37" s="589"/>
    </row>
    <row r="39" spans="2:18" x14ac:dyDescent="0.25">
      <c r="B39" s="580" t="s">
        <v>341</v>
      </c>
      <c r="C39" s="580"/>
      <c r="D39" s="580"/>
      <c r="E39" s="580"/>
      <c r="F39" s="580"/>
      <c r="G39" s="580"/>
      <c r="H39" s="580"/>
      <c r="I39" s="580"/>
      <c r="J39" s="580"/>
    </row>
    <row r="40" spans="2:18" x14ac:dyDescent="0.25">
      <c r="C40" s="27"/>
      <c r="D40" s="27"/>
    </row>
    <row r="41" spans="2:18" x14ac:dyDescent="0.25">
      <c r="C41" s="27"/>
      <c r="D41" s="27"/>
    </row>
    <row r="42" spans="2:18" x14ac:dyDescent="0.25">
      <c r="C42" s="27"/>
      <c r="D42" s="27"/>
    </row>
    <row r="43" spans="2:18" x14ac:dyDescent="0.25">
      <c r="C43" s="27"/>
      <c r="D43" s="27"/>
    </row>
  </sheetData>
  <mergeCells count="3">
    <mergeCell ref="B39:J39"/>
    <mergeCell ref="B37:J37"/>
    <mergeCell ref="B36:J36"/>
  </mergeCells>
  <hyperlinks>
    <hyperlink ref="B2" location="Contents!B6" display="Return to Contents Page"/>
    <hyperlink ref="B37" r:id="rId1"/>
    <hyperlink ref="B39" location="'User guidance buildings'!B152" display="Link to user guidance for buildings sector"/>
  </hyperlinks>
  <pageMargins left="0.25" right="0.25" top="0.75" bottom="0.75" header="0.3" footer="0.3"/>
  <pageSetup paperSize="9" scale="73"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374"/>
  <sheetViews>
    <sheetView showGridLines="0" zoomScale="85" zoomScaleNormal="85" zoomScaleSheetLayoutView="85" workbookViewId="0"/>
  </sheetViews>
  <sheetFormatPr defaultColWidth="11.42578125" defaultRowHeight="15" x14ac:dyDescent="0.25"/>
  <cols>
    <col min="1" max="8" width="11.42578125" style="27"/>
    <col min="9" max="9" width="13.42578125" style="27" customWidth="1"/>
    <col min="10" max="23" width="11.42578125" style="27"/>
    <col min="24" max="24" width="25.42578125" style="27" customWidth="1"/>
    <col min="25" max="55" width="11.42578125" style="27"/>
    <col min="56" max="56" width="26.5703125" style="27" customWidth="1"/>
    <col min="57" max="16384" width="11.42578125" style="27"/>
  </cols>
  <sheetData>
    <row r="1" spans="2:74" x14ac:dyDescent="0.25">
      <c r="C1" s="29"/>
      <c r="AW1" s="126"/>
      <c r="AX1" s="126"/>
      <c r="AY1" s="126"/>
      <c r="AZ1" s="126"/>
      <c r="BA1" s="126"/>
      <c r="BB1" s="126"/>
      <c r="BC1" s="126"/>
      <c r="BD1" s="126"/>
      <c r="BE1" s="126"/>
      <c r="BF1" s="126"/>
    </row>
    <row r="2" spans="2:74" x14ac:dyDescent="0.25">
      <c r="B2" s="103" t="s">
        <v>2</v>
      </c>
      <c r="D2" s="73"/>
      <c r="R2" s="77"/>
      <c r="S2" s="77"/>
      <c r="T2" s="77"/>
      <c r="U2" s="77"/>
      <c r="V2" s="77"/>
      <c r="W2" s="77"/>
      <c r="X2" s="77"/>
      <c r="Y2" s="77"/>
      <c r="BE2" s="126"/>
      <c r="BF2" s="126"/>
      <c r="BG2" s="126"/>
      <c r="BH2" s="126"/>
      <c r="BI2" s="126"/>
      <c r="BJ2" s="126"/>
      <c r="BK2" s="126"/>
      <c r="BL2" s="126"/>
      <c r="BM2" s="126"/>
      <c r="BN2" s="126"/>
      <c r="BO2" s="126"/>
      <c r="BP2" s="126"/>
      <c r="BQ2" s="126"/>
      <c r="BR2" s="126"/>
      <c r="BS2" s="126"/>
      <c r="BT2" s="126"/>
      <c r="BU2" s="126"/>
      <c r="BV2" s="126"/>
    </row>
    <row r="3" spans="2:74" x14ac:dyDescent="0.25">
      <c r="B3" s="30"/>
      <c r="D3" s="74"/>
      <c r="R3" s="77"/>
      <c r="S3" s="77"/>
      <c r="T3" s="77"/>
      <c r="U3" s="77"/>
      <c r="V3" s="77"/>
      <c r="W3" s="77"/>
      <c r="X3" s="77"/>
      <c r="Y3" s="77"/>
      <c r="BE3" s="126"/>
      <c r="BF3" s="126"/>
      <c r="BG3" s="126"/>
      <c r="BH3" s="126"/>
      <c r="BI3" s="126"/>
      <c r="BJ3" s="126"/>
      <c r="BK3" s="126"/>
      <c r="BL3" s="126"/>
      <c r="BM3" s="126"/>
      <c r="BN3" s="126"/>
      <c r="BO3" s="126"/>
      <c r="BP3" s="126"/>
      <c r="BQ3" s="126"/>
      <c r="BR3" s="126"/>
      <c r="BS3" s="126"/>
      <c r="BT3" s="126"/>
      <c r="BU3" s="126"/>
      <c r="BV3" s="126"/>
    </row>
    <row r="4" spans="2:74" ht="21" x14ac:dyDescent="0.35">
      <c r="B4" s="357" t="s">
        <v>354</v>
      </c>
      <c r="R4" s="77"/>
      <c r="S4" s="77"/>
      <c r="T4" s="77"/>
      <c r="U4" s="77"/>
      <c r="V4" s="77"/>
      <c r="W4" s="77"/>
      <c r="X4" s="77"/>
      <c r="Y4" s="77"/>
      <c r="BE4" s="126"/>
      <c r="BF4" s="126"/>
      <c r="BG4" s="126"/>
      <c r="BH4" s="126"/>
      <c r="BI4" s="126"/>
      <c r="BJ4" s="126"/>
      <c r="BK4" s="126"/>
      <c r="BL4" s="126"/>
      <c r="BM4" s="126"/>
      <c r="BN4" s="126"/>
      <c r="BO4" s="126"/>
      <c r="BP4" s="126"/>
      <c r="BQ4" s="126"/>
      <c r="BR4" s="126"/>
      <c r="BS4" s="126"/>
      <c r="BT4" s="126"/>
      <c r="BU4" s="126"/>
      <c r="BV4" s="126"/>
    </row>
    <row r="5" spans="2:74" s="59" customFormat="1" ht="15" customHeight="1" x14ac:dyDescent="0.35">
      <c r="B5" s="54"/>
      <c r="R5" s="77"/>
      <c r="S5" s="77"/>
      <c r="T5" s="77"/>
      <c r="U5" s="77"/>
      <c r="V5" s="77"/>
      <c r="W5" s="77"/>
      <c r="X5" s="77"/>
      <c r="Y5" s="77"/>
      <c r="AV5" s="27"/>
      <c r="BE5" s="126"/>
      <c r="BF5" s="126"/>
      <c r="BG5" s="126"/>
      <c r="BH5" s="126"/>
      <c r="BI5" s="126"/>
      <c r="BJ5" s="126"/>
      <c r="BK5" s="126"/>
      <c r="BL5" s="126"/>
      <c r="BM5" s="126"/>
      <c r="BN5" s="126"/>
      <c r="BO5" s="126"/>
      <c r="BP5" s="126"/>
      <c r="BQ5" s="126"/>
      <c r="BR5" s="126"/>
      <c r="BS5" s="126"/>
      <c r="BT5" s="126"/>
      <c r="BU5" s="126"/>
      <c r="BV5" s="126"/>
    </row>
    <row r="6" spans="2:74" x14ac:dyDescent="0.25">
      <c r="D6" s="55"/>
      <c r="R6" s="77"/>
      <c r="S6" s="77"/>
      <c r="T6" s="77"/>
      <c r="U6" s="77"/>
      <c r="V6" s="77"/>
      <c r="W6" s="77"/>
      <c r="X6" s="77"/>
      <c r="Y6" s="77"/>
      <c r="BE6" s="126"/>
      <c r="BF6" s="126"/>
      <c r="BG6" s="126"/>
      <c r="BH6" s="126"/>
      <c r="BI6" s="126"/>
      <c r="BJ6" s="126"/>
      <c r="BK6" s="126"/>
      <c r="BL6" s="126"/>
      <c r="BM6" s="126"/>
      <c r="BN6" s="126"/>
      <c r="BO6" s="126"/>
      <c r="BP6" s="126"/>
      <c r="BQ6" s="126"/>
      <c r="BR6" s="126"/>
      <c r="BS6" s="126"/>
      <c r="BT6" s="126"/>
      <c r="BU6" s="126"/>
      <c r="BV6" s="126"/>
    </row>
    <row r="7" spans="2:74" x14ac:dyDescent="0.25">
      <c r="R7" s="77"/>
      <c r="S7" s="77"/>
      <c r="T7" s="77"/>
      <c r="U7" s="77"/>
      <c r="V7" s="77"/>
      <c r="W7" s="77"/>
      <c r="X7" s="77"/>
      <c r="Y7" s="77"/>
      <c r="BE7" s="126"/>
      <c r="BF7" s="126"/>
      <c r="BG7" s="126"/>
      <c r="BH7" s="126"/>
      <c r="BI7" s="126"/>
      <c r="BJ7" s="126"/>
      <c r="BK7" s="126"/>
      <c r="BL7" s="126"/>
      <c r="BM7" s="126"/>
      <c r="BN7" s="126"/>
      <c r="BO7" s="126"/>
      <c r="BP7" s="126"/>
      <c r="BQ7" s="126"/>
      <c r="BR7" s="126"/>
      <c r="BS7" s="126"/>
      <c r="BT7" s="126"/>
      <c r="BU7" s="126"/>
      <c r="BV7" s="126"/>
    </row>
    <row r="8" spans="2:74" x14ac:dyDescent="0.25">
      <c r="G8" s="131"/>
      <c r="R8" s="77"/>
      <c r="S8" s="77"/>
      <c r="T8" s="77"/>
      <c r="U8" s="77"/>
      <c r="V8" s="77"/>
      <c r="W8" s="77"/>
      <c r="X8" s="77"/>
      <c r="Y8" s="77"/>
      <c r="BE8" s="126"/>
      <c r="BF8" s="126"/>
      <c r="BG8" s="126"/>
      <c r="BH8" s="126"/>
      <c r="BI8" s="126"/>
      <c r="BJ8" s="126"/>
      <c r="BK8" s="126"/>
      <c r="BL8" s="126"/>
      <c r="BM8" s="126"/>
      <c r="BN8" s="126"/>
      <c r="BO8" s="126"/>
      <c r="BP8" s="126"/>
      <c r="BQ8" s="126"/>
      <c r="BR8" s="126"/>
      <c r="BS8" s="126"/>
      <c r="BT8" s="126"/>
      <c r="BU8" s="126"/>
      <c r="BV8" s="126"/>
    </row>
    <row r="9" spans="2:74" x14ac:dyDescent="0.25">
      <c r="R9" s="77"/>
      <c r="S9" s="77"/>
      <c r="T9" s="77"/>
      <c r="U9" s="77"/>
      <c r="V9" s="77"/>
      <c r="W9" s="77"/>
      <c r="X9" s="77"/>
      <c r="Y9" s="77"/>
      <c r="AV9" s="279"/>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row>
    <row r="10" spans="2:74" x14ac:dyDescent="0.25">
      <c r="R10" s="77"/>
      <c r="S10" s="77"/>
      <c r="T10" s="77"/>
      <c r="U10" s="77"/>
      <c r="V10" s="77"/>
      <c r="W10" s="77"/>
      <c r="X10" s="77"/>
      <c r="Y10" s="77"/>
      <c r="AV10" s="279"/>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row>
    <row r="11" spans="2:74" x14ac:dyDescent="0.25">
      <c r="R11" s="77"/>
      <c r="S11" s="77"/>
      <c r="T11" s="77"/>
      <c r="U11" s="77"/>
      <c r="V11" s="77"/>
      <c r="W11" s="77"/>
      <c r="X11" s="77"/>
      <c r="Y11" s="77"/>
      <c r="BD11" s="126"/>
      <c r="BE11" s="126"/>
      <c r="BF11" s="126"/>
      <c r="BG11" s="126"/>
      <c r="BH11" s="126"/>
      <c r="BI11" s="126"/>
      <c r="BJ11" s="126"/>
      <c r="BK11" s="126"/>
      <c r="BL11" s="126"/>
      <c r="BM11" s="126"/>
      <c r="BN11" s="126"/>
      <c r="BO11" s="126"/>
      <c r="BP11" s="126"/>
      <c r="BQ11" s="126"/>
      <c r="BR11" s="126"/>
      <c r="BS11" s="126"/>
      <c r="BT11" s="126"/>
      <c r="BU11" s="126"/>
      <c r="BV11" s="126"/>
    </row>
    <row r="12" spans="2:74" x14ac:dyDescent="0.25">
      <c r="R12" s="77"/>
      <c r="S12" s="77"/>
      <c r="T12" s="77"/>
      <c r="U12" s="77"/>
      <c r="V12" s="77"/>
      <c r="W12" s="77"/>
      <c r="X12" s="77"/>
      <c r="Y12" s="77"/>
      <c r="BD12" s="126"/>
      <c r="BE12" s="126"/>
      <c r="BF12" s="126"/>
      <c r="BG12" s="126"/>
      <c r="BH12" s="126"/>
      <c r="BI12" s="126"/>
      <c r="BJ12" s="126"/>
      <c r="BK12" s="126"/>
      <c r="BL12" s="126"/>
      <c r="BM12" s="126"/>
      <c r="BN12" s="126"/>
      <c r="BO12" s="126"/>
      <c r="BP12" s="126"/>
      <c r="BQ12" s="126"/>
      <c r="BR12" s="126"/>
      <c r="BS12" s="126"/>
      <c r="BT12" s="126"/>
      <c r="BU12" s="126"/>
      <c r="BV12" s="126"/>
    </row>
    <row r="13" spans="2:74" x14ac:dyDescent="0.25">
      <c r="R13" s="77"/>
      <c r="S13" s="77"/>
      <c r="T13" s="77"/>
      <c r="U13" s="77"/>
      <c r="V13" s="77"/>
      <c r="W13" s="77"/>
      <c r="X13" s="77"/>
      <c r="Y13" s="77"/>
      <c r="BD13" s="126"/>
      <c r="BE13" s="126"/>
      <c r="BF13" s="126"/>
      <c r="BG13" s="126"/>
      <c r="BH13" s="126"/>
      <c r="BI13" s="126"/>
      <c r="BJ13" s="126"/>
      <c r="BK13" s="126"/>
      <c r="BL13" s="126"/>
      <c r="BM13" s="126"/>
      <c r="BN13" s="126"/>
      <c r="BO13" s="126"/>
      <c r="BP13" s="126"/>
      <c r="BQ13" s="126"/>
      <c r="BR13" s="126"/>
      <c r="BS13" s="126"/>
      <c r="BT13" s="126"/>
      <c r="BU13" s="126"/>
      <c r="BV13" s="126"/>
    </row>
    <row r="14" spans="2:74" x14ac:dyDescent="0.25">
      <c r="R14" s="77"/>
      <c r="S14" s="77"/>
      <c r="T14" s="77"/>
      <c r="U14" s="77"/>
      <c r="V14" s="77"/>
      <c r="W14" s="77"/>
      <c r="X14" s="77"/>
      <c r="Y14" s="77"/>
      <c r="BD14" s="126"/>
      <c r="BE14" s="126"/>
      <c r="BF14" s="126"/>
      <c r="BG14" s="126"/>
      <c r="BH14" s="126"/>
      <c r="BI14" s="126"/>
      <c r="BJ14" s="126"/>
      <c r="BK14" s="126"/>
      <c r="BL14" s="126"/>
      <c r="BM14" s="126"/>
      <c r="BN14" s="126"/>
      <c r="BO14" s="126"/>
      <c r="BP14" s="126"/>
      <c r="BQ14" s="126"/>
      <c r="BR14" s="126"/>
      <c r="BS14" s="126"/>
      <c r="BT14" s="126"/>
      <c r="BU14" s="126"/>
      <c r="BV14" s="126"/>
    </row>
    <row r="15" spans="2:74" x14ac:dyDescent="0.25">
      <c r="R15" s="77"/>
      <c r="S15" s="77"/>
      <c r="T15" s="77"/>
      <c r="U15" s="77"/>
      <c r="V15" s="77"/>
      <c r="W15" s="77"/>
      <c r="X15" s="77"/>
      <c r="Y15" s="77"/>
      <c r="BD15" s="126"/>
      <c r="BE15" s="126"/>
      <c r="BF15" s="126"/>
      <c r="BG15" s="126"/>
      <c r="BH15" s="126"/>
      <c r="BI15" s="126"/>
      <c r="BJ15" s="126"/>
      <c r="BK15" s="126"/>
      <c r="BL15" s="126"/>
      <c r="BM15" s="126"/>
      <c r="BN15" s="126"/>
      <c r="BO15" s="126"/>
      <c r="BP15" s="126"/>
      <c r="BQ15" s="126"/>
      <c r="BR15" s="126"/>
      <c r="BS15" s="126"/>
      <c r="BT15" s="126"/>
      <c r="BU15" s="126"/>
      <c r="BV15" s="126"/>
    </row>
    <row r="16" spans="2:74" x14ac:dyDescent="0.25">
      <c r="R16" s="77"/>
      <c r="S16" s="77"/>
      <c r="T16" s="77"/>
      <c r="U16" s="77"/>
      <c r="V16" s="77"/>
      <c r="W16" s="77"/>
      <c r="X16" s="77"/>
      <c r="Y16" s="77"/>
      <c r="BD16" s="126"/>
      <c r="BE16" s="126"/>
      <c r="BF16" s="126"/>
      <c r="BG16" s="126"/>
      <c r="BH16" s="126"/>
      <c r="BI16" s="126"/>
      <c r="BJ16" s="126"/>
      <c r="BK16" s="126"/>
      <c r="BL16" s="126"/>
      <c r="BM16" s="126"/>
      <c r="BN16" s="126"/>
      <c r="BO16" s="126"/>
      <c r="BP16" s="126"/>
      <c r="BQ16" s="126"/>
      <c r="BR16" s="126"/>
      <c r="BS16" s="126"/>
      <c r="BT16" s="126"/>
      <c r="BU16" s="126"/>
      <c r="BV16" s="126"/>
    </row>
    <row r="17" spans="2:74" x14ac:dyDescent="0.25">
      <c r="R17" s="77"/>
      <c r="S17" s="77"/>
      <c r="T17" s="77"/>
      <c r="U17" s="77"/>
      <c r="V17" s="77"/>
      <c r="W17" s="77"/>
      <c r="X17" s="77"/>
      <c r="Y17" s="77"/>
      <c r="BD17" s="126"/>
      <c r="BE17" s="126"/>
      <c r="BF17" s="126"/>
      <c r="BG17" s="126"/>
      <c r="BH17" s="126"/>
      <c r="BI17" s="126"/>
      <c r="BJ17" s="126"/>
      <c r="BK17" s="126"/>
      <c r="BL17" s="126"/>
      <c r="BM17" s="126"/>
      <c r="BN17" s="126"/>
      <c r="BO17" s="126"/>
      <c r="BP17" s="126"/>
      <c r="BQ17" s="126"/>
      <c r="BR17" s="126"/>
      <c r="BS17" s="126"/>
      <c r="BT17" s="126"/>
      <c r="BU17" s="126"/>
      <c r="BV17" s="126"/>
    </row>
    <row r="18" spans="2:74" s="59" customFormat="1" x14ac:dyDescent="0.25">
      <c r="R18" s="77"/>
      <c r="S18" s="77"/>
      <c r="T18" s="77"/>
      <c r="U18" s="77"/>
      <c r="V18" s="77"/>
      <c r="W18" s="77"/>
      <c r="X18" s="77"/>
      <c r="Y18" s="77"/>
      <c r="BD18" s="126"/>
      <c r="BE18" s="126"/>
      <c r="BF18" s="126"/>
      <c r="BG18" s="126"/>
      <c r="BH18" s="126"/>
      <c r="BI18" s="126"/>
      <c r="BJ18" s="126"/>
      <c r="BK18" s="126"/>
      <c r="BL18" s="126"/>
      <c r="BM18" s="126"/>
      <c r="BN18" s="126"/>
      <c r="BO18" s="126"/>
      <c r="BP18" s="126"/>
      <c r="BQ18" s="126"/>
      <c r="BR18" s="126"/>
      <c r="BS18" s="126"/>
      <c r="BT18" s="126"/>
      <c r="BU18" s="126"/>
      <c r="BV18" s="126"/>
    </row>
    <row r="19" spans="2:74" s="73" customFormat="1" x14ac:dyDescent="0.25">
      <c r="R19" s="77"/>
      <c r="S19" s="77"/>
      <c r="T19" s="77"/>
      <c r="U19" s="77"/>
      <c r="V19" s="77"/>
      <c r="W19" s="77"/>
      <c r="X19" s="77"/>
      <c r="Y19" s="77"/>
      <c r="BD19" s="126"/>
      <c r="BE19" s="126"/>
      <c r="BF19" s="126"/>
      <c r="BG19" s="126"/>
      <c r="BH19" s="126"/>
      <c r="BI19" s="126"/>
      <c r="BJ19" s="126"/>
      <c r="BK19" s="126"/>
      <c r="BL19" s="126"/>
      <c r="BM19" s="126"/>
      <c r="BN19" s="126"/>
      <c r="BO19" s="126"/>
      <c r="BP19" s="126"/>
      <c r="BQ19" s="126"/>
      <c r="BR19" s="126"/>
      <c r="BS19" s="126"/>
      <c r="BT19" s="126"/>
      <c r="BU19" s="126"/>
      <c r="BV19" s="126"/>
    </row>
    <row r="20" spans="2:74" s="73" customFormat="1" x14ac:dyDescent="0.25">
      <c r="R20" s="77"/>
      <c r="S20" s="77"/>
      <c r="T20" s="77"/>
      <c r="U20" s="77"/>
      <c r="V20" s="77"/>
      <c r="W20" s="77"/>
      <c r="X20" s="77"/>
      <c r="Y20" s="77"/>
      <c r="BD20" s="126"/>
      <c r="BE20" s="126"/>
      <c r="BF20" s="126"/>
      <c r="BG20" s="126"/>
      <c r="BH20" s="126"/>
      <c r="BI20" s="126"/>
      <c r="BJ20" s="126"/>
      <c r="BK20" s="126"/>
      <c r="BL20" s="126"/>
      <c r="BM20" s="126"/>
      <c r="BN20" s="126"/>
      <c r="BO20" s="126"/>
      <c r="BP20" s="126"/>
      <c r="BQ20" s="126"/>
      <c r="BR20" s="126"/>
      <c r="BS20" s="126"/>
      <c r="BT20" s="126"/>
      <c r="BU20" s="126"/>
      <c r="BV20" s="126"/>
    </row>
    <row r="21" spans="2:74" s="73" customFormat="1" x14ac:dyDescent="0.25">
      <c r="R21" s="77"/>
      <c r="S21" s="77"/>
      <c r="T21" s="77"/>
      <c r="U21" s="77"/>
      <c r="V21" s="77"/>
      <c r="W21" s="77"/>
      <c r="X21" s="77"/>
      <c r="Y21" s="77"/>
      <c r="BD21" s="126"/>
      <c r="BE21" s="126"/>
      <c r="BF21" s="126"/>
      <c r="BG21" s="126"/>
      <c r="BH21" s="126"/>
      <c r="BI21" s="126"/>
      <c r="BJ21" s="126"/>
      <c r="BK21" s="126"/>
      <c r="BL21" s="126"/>
      <c r="BM21" s="126"/>
      <c r="BN21" s="126"/>
      <c r="BO21" s="126"/>
      <c r="BP21" s="126"/>
      <c r="BQ21" s="126"/>
      <c r="BR21" s="126"/>
      <c r="BS21" s="126"/>
      <c r="BT21" s="126"/>
      <c r="BU21" s="126"/>
      <c r="BV21" s="126"/>
    </row>
    <row r="22" spans="2:74" s="139" customFormat="1" x14ac:dyDescent="0.25">
      <c r="Q22" s="77"/>
      <c r="R22" s="77"/>
      <c r="S22" s="77"/>
      <c r="T22" s="77"/>
      <c r="U22" s="77"/>
      <c r="V22" s="77"/>
      <c r="W22" s="77"/>
      <c r="X22" s="77"/>
      <c r="Y22" s="77"/>
      <c r="BD22" s="126"/>
      <c r="BE22" s="126"/>
      <c r="BF22" s="126"/>
      <c r="BG22" s="126"/>
      <c r="BH22" s="126"/>
      <c r="BI22" s="126"/>
      <c r="BJ22" s="126"/>
      <c r="BK22" s="126"/>
      <c r="BL22" s="126"/>
      <c r="BM22" s="126"/>
      <c r="BN22" s="126"/>
      <c r="BO22" s="126"/>
      <c r="BP22" s="126"/>
      <c r="BQ22" s="126"/>
      <c r="BR22" s="126"/>
      <c r="BS22" s="126"/>
      <c r="BT22" s="126"/>
      <c r="BU22" s="126"/>
      <c r="BV22" s="126"/>
    </row>
    <row r="23" spans="2:74" x14ac:dyDescent="0.25">
      <c r="Q23" s="77"/>
      <c r="R23" s="77"/>
      <c r="S23" s="77"/>
      <c r="T23" s="77"/>
      <c r="U23" s="77"/>
      <c r="V23" s="77"/>
      <c r="W23" s="77"/>
      <c r="X23" s="77"/>
      <c r="Y23" s="77"/>
      <c r="BD23" s="126"/>
      <c r="BE23" s="126"/>
      <c r="BF23" s="126"/>
      <c r="BG23" s="126"/>
      <c r="BH23" s="126"/>
      <c r="BI23" s="126"/>
      <c r="BJ23" s="126"/>
      <c r="BK23" s="126"/>
      <c r="BL23" s="126"/>
      <c r="BM23" s="126"/>
      <c r="BN23" s="126"/>
      <c r="BO23" s="126"/>
      <c r="BP23" s="126"/>
      <c r="BQ23" s="126"/>
      <c r="BR23" s="126"/>
      <c r="BS23" s="126"/>
      <c r="BT23" s="126"/>
      <c r="BU23" s="126"/>
      <c r="BV23" s="126"/>
    </row>
    <row r="24" spans="2:74" x14ac:dyDescent="0.25">
      <c r="Q24" s="77"/>
      <c r="R24" s="77"/>
      <c r="S24" s="77"/>
      <c r="T24" s="77"/>
      <c r="U24" s="277" t="s">
        <v>11</v>
      </c>
      <c r="BD24" s="126"/>
      <c r="BE24" s="126"/>
      <c r="BF24" s="126"/>
      <c r="BG24" s="126"/>
      <c r="BH24" s="126"/>
      <c r="BI24" s="126"/>
      <c r="BJ24" s="126"/>
      <c r="BK24" s="126"/>
      <c r="BL24" s="126"/>
      <c r="BM24" s="126"/>
      <c r="BN24" s="126"/>
      <c r="BO24" s="126"/>
      <c r="BP24" s="126"/>
      <c r="BQ24" s="126"/>
      <c r="BR24" s="126"/>
      <c r="BS24" s="126"/>
      <c r="BT24" s="126"/>
      <c r="BU24" s="126"/>
      <c r="BV24" s="126"/>
    </row>
    <row r="25" spans="2:74" s="59" customFormat="1" x14ac:dyDescent="0.25">
      <c r="U25" s="281">
        <v>9</v>
      </c>
      <c r="V25" s="27"/>
      <c r="W25" s="27"/>
      <c r="X25" s="279"/>
      <c r="Y25" s="277" t="s">
        <v>22</v>
      </c>
      <c r="Z25" s="277" t="s">
        <v>114</v>
      </c>
      <c r="AA25" s="277" t="s">
        <v>442</v>
      </c>
      <c r="AB25" s="277" t="s">
        <v>449</v>
      </c>
      <c r="AC25" s="279" t="s">
        <v>562</v>
      </c>
      <c r="AD25" s="279"/>
      <c r="AE25" s="279"/>
      <c r="AF25" s="279"/>
      <c r="AG25" s="279"/>
      <c r="AH25" s="279"/>
      <c r="BD25" s="126"/>
      <c r="BE25" s="126"/>
      <c r="BF25" s="126"/>
      <c r="BG25" s="126"/>
      <c r="BH25" s="126"/>
      <c r="BI25" s="126"/>
      <c r="BJ25" s="126"/>
      <c r="BK25" s="126"/>
      <c r="BL25" s="126"/>
      <c r="BM25" s="126"/>
      <c r="BN25" s="126"/>
      <c r="BO25" s="126"/>
      <c r="BP25" s="126"/>
      <c r="BQ25" s="126"/>
      <c r="BR25" s="126"/>
      <c r="BS25" s="126"/>
      <c r="BT25" s="126"/>
      <c r="BU25" s="126"/>
      <c r="BV25" s="126"/>
    </row>
    <row r="26" spans="2:74" ht="15.75" x14ac:dyDescent="0.25">
      <c r="B26" s="178" t="s">
        <v>461</v>
      </c>
      <c r="J26" s="178" t="s">
        <v>472</v>
      </c>
      <c r="K26" s="73"/>
      <c r="L26" s="73"/>
      <c r="M26" s="73"/>
      <c r="U26" s="281">
        <v>0</v>
      </c>
      <c r="X26" s="280" t="s">
        <v>116</v>
      </c>
      <c r="Y26" s="281">
        <v>30</v>
      </c>
      <c r="Z26" s="281">
        <v>30</v>
      </c>
      <c r="AA26" s="281">
        <v>30</v>
      </c>
      <c r="AB26" s="281">
        <v>30</v>
      </c>
      <c r="AC26" s="281">
        <v>30</v>
      </c>
      <c r="AD26" s="279"/>
      <c r="AE26" s="279" t="s">
        <v>460</v>
      </c>
      <c r="AF26" s="279"/>
      <c r="AG26" s="279"/>
      <c r="AH26" s="279"/>
      <c r="BD26" s="126"/>
      <c r="BE26" s="126"/>
      <c r="BF26" s="126"/>
      <c r="BG26" s="126"/>
      <c r="BH26" s="126"/>
      <c r="BI26" s="126"/>
      <c r="BJ26" s="126"/>
      <c r="BK26" s="126"/>
      <c r="BL26" s="126"/>
      <c r="BM26" s="126"/>
      <c r="BN26" s="126"/>
      <c r="BO26" s="126"/>
      <c r="BP26" s="126"/>
      <c r="BQ26" s="126"/>
      <c r="BR26" s="126"/>
      <c r="BS26" s="126"/>
      <c r="BT26" s="126"/>
      <c r="BU26" s="126"/>
      <c r="BV26" s="126"/>
    </row>
    <row r="27" spans="2:74" s="139" customFormat="1" x14ac:dyDescent="0.25">
      <c r="B27" s="39" t="s">
        <v>462</v>
      </c>
      <c r="J27" s="39" t="s">
        <v>623</v>
      </c>
      <c r="U27" s="281">
        <v>0</v>
      </c>
      <c r="V27" s="27"/>
      <c r="W27" s="27"/>
      <c r="X27" s="280" t="s">
        <v>355</v>
      </c>
      <c r="Y27" s="281">
        <v>0</v>
      </c>
      <c r="Z27" s="281">
        <v>4</v>
      </c>
      <c r="AA27" s="281">
        <v>19</v>
      </c>
      <c r="AB27" s="281">
        <v>19</v>
      </c>
      <c r="AC27" s="281">
        <v>19</v>
      </c>
      <c r="AD27" s="279"/>
      <c r="AE27" s="279"/>
      <c r="AF27" s="279"/>
      <c r="AG27" s="279"/>
      <c r="AH27" s="279"/>
      <c r="BD27" s="126"/>
      <c r="BE27" s="126"/>
      <c r="BF27" s="126"/>
      <c r="BG27" s="126"/>
      <c r="BH27" s="126"/>
      <c r="BI27" s="126"/>
      <c r="BJ27" s="126"/>
      <c r="BK27" s="126"/>
      <c r="BL27" s="126"/>
      <c r="BM27" s="126"/>
      <c r="BN27" s="126"/>
      <c r="BO27" s="126"/>
      <c r="BP27" s="126"/>
      <c r="BQ27" s="126"/>
      <c r="BR27" s="126"/>
      <c r="BS27" s="126"/>
      <c r="BT27" s="126"/>
      <c r="BU27" s="126"/>
      <c r="BV27" s="126"/>
    </row>
    <row r="28" spans="2:74" ht="15.75" x14ac:dyDescent="0.25">
      <c r="B28" s="174"/>
      <c r="C28" s="176"/>
      <c r="D28" s="174"/>
      <c r="E28" s="176" t="s">
        <v>11</v>
      </c>
      <c r="F28" s="176" t="s">
        <v>22</v>
      </c>
      <c r="G28" s="176" t="s">
        <v>114</v>
      </c>
      <c r="H28" s="176" t="s">
        <v>442</v>
      </c>
      <c r="I28" s="145"/>
      <c r="J28" s="436"/>
      <c r="K28" s="436"/>
      <c r="L28" s="436"/>
      <c r="M28" s="176" t="s">
        <v>11</v>
      </c>
      <c r="N28" s="176" t="s">
        <v>22</v>
      </c>
      <c r="O28" s="176" t="s">
        <v>114</v>
      </c>
      <c r="P28" s="176" t="s">
        <v>442</v>
      </c>
      <c r="Q28" s="176" t="s">
        <v>449</v>
      </c>
      <c r="R28" s="176" t="s">
        <v>562</v>
      </c>
      <c r="U28" s="281">
        <v>0</v>
      </c>
      <c r="X28" s="280" t="s">
        <v>115</v>
      </c>
      <c r="Y28" s="281">
        <v>0</v>
      </c>
      <c r="Z28" s="281">
        <v>1</v>
      </c>
      <c r="AA28" s="281">
        <v>6</v>
      </c>
      <c r="AB28" s="281">
        <v>6</v>
      </c>
      <c r="AC28" s="281">
        <v>6</v>
      </c>
      <c r="AD28" s="279"/>
      <c r="AE28" s="279"/>
      <c r="AF28" s="279"/>
      <c r="AG28" s="279"/>
      <c r="AH28" s="279"/>
      <c r="BD28" s="126"/>
      <c r="BE28" s="126"/>
      <c r="BF28" s="126"/>
      <c r="BG28" s="126"/>
      <c r="BH28" s="126"/>
      <c r="BI28" s="126"/>
      <c r="BJ28" s="126"/>
      <c r="BK28" s="126"/>
      <c r="BL28" s="126"/>
      <c r="BM28" s="126"/>
      <c r="BN28" s="126"/>
      <c r="BO28" s="126"/>
      <c r="BP28" s="126"/>
      <c r="BQ28" s="126"/>
      <c r="BR28" s="126"/>
      <c r="BS28" s="126"/>
      <c r="BT28" s="126"/>
      <c r="BU28" s="126"/>
      <c r="BV28" s="126"/>
    </row>
    <row r="29" spans="2:74" ht="15.75" x14ac:dyDescent="0.25">
      <c r="B29" s="425" t="s">
        <v>356</v>
      </c>
      <c r="C29" s="435"/>
      <c r="D29" s="425"/>
      <c r="E29" s="435">
        <v>3</v>
      </c>
      <c r="F29" s="435">
        <v>7</v>
      </c>
      <c r="G29" s="435">
        <v>28</v>
      </c>
      <c r="H29" s="435">
        <v>374</v>
      </c>
      <c r="J29" s="425" t="s">
        <v>116</v>
      </c>
      <c r="K29" s="425"/>
      <c r="L29" s="425"/>
      <c r="M29" s="435">
        <v>9</v>
      </c>
      <c r="N29" s="435">
        <v>84</v>
      </c>
      <c r="O29" s="435">
        <v>460</v>
      </c>
      <c r="P29" s="435">
        <v>2102</v>
      </c>
      <c r="Q29" s="435">
        <v>2102</v>
      </c>
      <c r="R29" s="435">
        <v>2102</v>
      </c>
      <c r="U29" s="277">
        <f>SUM(U25:U28)</f>
        <v>9</v>
      </c>
      <c r="V29" s="59"/>
      <c r="W29" s="59"/>
      <c r="X29" s="280" t="s">
        <v>455</v>
      </c>
      <c r="Y29" s="281">
        <v>0</v>
      </c>
      <c r="Z29" s="281">
        <v>0</v>
      </c>
      <c r="AA29" s="281">
        <v>1</v>
      </c>
      <c r="AB29" s="281">
        <v>1</v>
      </c>
      <c r="AC29" s="281">
        <v>1</v>
      </c>
      <c r="AD29" s="279"/>
      <c r="AE29" s="279"/>
      <c r="AF29" s="279"/>
      <c r="AG29" s="279"/>
      <c r="AH29" s="279"/>
      <c r="BD29" s="126"/>
      <c r="BE29" s="126"/>
      <c r="BF29" s="126"/>
      <c r="BG29" s="126"/>
      <c r="BH29" s="126"/>
      <c r="BI29" s="126"/>
      <c r="BJ29" s="126"/>
      <c r="BK29" s="126"/>
      <c r="BL29" s="126"/>
      <c r="BM29" s="126"/>
      <c r="BN29" s="126"/>
      <c r="BO29" s="126"/>
      <c r="BP29" s="126"/>
      <c r="BQ29" s="126"/>
      <c r="BR29" s="126"/>
      <c r="BS29" s="126"/>
      <c r="BT29" s="126"/>
      <c r="BU29" s="126"/>
      <c r="BV29" s="126"/>
    </row>
    <row r="30" spans="2:74" ht="15.75" x14ac:dyDescent="0.25">
      <c r="B30" s="425" t="s">
        <v>116</v>
      </c>
      <c r="C30" s="435"/>
      <c r="D30" s="425"/>
      <c r="E30" s="435">
        <v>10</v>
      </c>
      <c r="F30" s="435">
        <v>15</v>
      </c>
      <c r="G30" s="435">
        <v>49</v>
      </c>
      <c r="H30" s="435">
        <v>1124</v>
      </c>
      <c r="I30" s="73"/>
      <c r="J30" s="425" t="s">
        <v>355</v>
      </c>
      <c r="K30" s="425"/>
      <c r="L30" s="425"/>
      <c r="M30" s="435">
        <v>0</v>
      </c>
      <c r="N30" s="435">
        <v>0</v>
      </c>
      <c r="O30" s="435">
        <v>4</v>
      </c>
      <c r="P30" s="435">
        <v>19</v>
      </c>
      <c r="Q30" s="435">
        <v>19</v>
      </c>
      <c r="R30" s="435">
        <v>19</v>
      </c>
      <c r="X30" s="278" t="s">
        <v>7</v>
      </c>
      <c r="Y30" s="277">
        <f t="shared" ref="Y30:AB30" si="0">SUM(Y26:Y29)</f>
        <v>30</v>
      </c>
      <c r="Z30" s="277">
        <f t="shared" si="0"/>
        <v>35</v>
      </c>
      <c r="AA30" s="277">
        <f t="shared" si="0"/>
        <v>56</v>
      </c>
      <c r="AB30" s="277">
        <f t="shared" si="0"/>
        <v>56</v>
      </c>
      <c r="AC30" s="277">
        <f t="shared" ref="AC30" si="1">SUM(AC26:AC29)</f>
        <v>56</v>
      </c>
      <c r="AD30" s="279"/>
      <c r="AE30" s="279"/>
      <c r="AF30" s="279"/>
      <c r="AG30" s="279"/>
      <c r="AH30" s="279"/>
      <c r="BD30" s="126"/>
      <c r="BE30" s="126"/>
      <c r="BF30" s="126"/>
      <c r="BG30" s="126"/>
      <c r="BH30" s="126"/>
      <c r="BI30" s="126"/>
      <c r="BJ30" s="126"/>
      <c r="BK30" s="126"/>
      <c r="BL30" s="126"/>
      <c r="BM30" s="126"/>
      <c r="BN30" s="126"/>
      <c r="BO30" s="126"/>
      <c r="BP30" s="126"/>
      <c r="BQ30" s="126"/>
      <c r="BR30" s="126"/>
      <c r="BS30" s="126"/>
      <c r="BT30" s="126"/>
      <c r="BU30" s="126"/>
      <c r="BV30" s="126"/>
    </row>
    <row r="31" spans="2:74" ht="15.75" x14ac:dyDescent="0.25">
      <c r="B31" s="425" t="s">
        <v>355</v>
      </c>
      <c r="C31" s="435"/>
      <c r="D31" s="425"/>
      <c r="E31" s="435">
        <v>0</v>
      </c>
      <c r="F31" s="435">
        <v>4</v>
      </c>
      <c r="G31" s="435">
        <v>24</v>
      </c>
      <c r="H31" s="435">
        <v>315</v>
      </c>
      <c r="I31" s="73"/>
      <c r="J31" s="425" t="s">
        <v>115</v>
      </c>
      <c r="K31" s="425"/>
      <c r="L31" s="425"/>
      <c r="M31" s="435">
        <v>0</v>
      </c>
      <c r="N31" s="435">
        <v>0</v>
      </c>
      <c r="O31" s="435">
        <v>1</v>
      </c>
      <c r="P31" s="435">
        <v>6</v>
      </c>
      <c r="Q31" s="435">
        <v>6</v>
      </c>
      <c r="R31" s="435">
        <v>6</v>
      </c>
      <c r="X31" s="279"/>
      <c r="Y31" s="279"/>
      <c r="Z31" s="279"/>
      <c r="AA31" s="279"/>
      <c r="AB31" s="279"/>
      <c r="AC31" s="279"/>
      <c r="AD31" s="279"/>
      <c r="AE31" s="279"/>
      <c r="AF31" s="279"/>
      <c r="AG31" s="279"/>
      <c r="AH31" s="279"/>
      <c r="BD31" s="126"/>
      <c r="BE31" s="126"/>
      <c r="BF31" s="126"/>
      <c r="BG31" s="126"/>
      <c r="BH31" s="126"/>
      <c r="BI31" s="126"/>
      <c r="BJ31" s="126"/>
      <c r="BK31" s="126"/>
      <c r="BL31" s="126"/>
      <c r="BM31" s="126"/>
      <c r="BN31" s="126"/>
      <c r="BO31" s="126"/>
      <c r="BP31" s="126"/>
      <c r="BQ31" s="126"/>
      <c r="BR31" s="126"/>
      <c r="BS31" s="126"/>
      <c r="BT31" s="126"/>
      <c r="BU31" s="126"/>
      <c r="BV31" s="126"/>
    </row>
    <row r="32" spans="2:74" ht="15.75" x14ac:dyDescent="0.25">
      <c r="B32" s="425" t="s">
        <v>117</v>
      </c>
      <c r="C32" s="435"/>
      <c r="D32" s="425"/>
      <c r="E32" s="435">
        <v>7</v>
      </c>
      <c r="F32" s="435">
        <v>1</v>
      </c>
      <c r="G32" s="435">
        <v>55</v>
      </c>
      <c r="H32" s="435">
        <v>638</v>
      </c>
      <c r="I32" s="73"/>
      <c r="J32" s="425" t="s">
        <v>455</v>
      </c>
      <c r="K32" s="425"/>
      <c r="L32" s="425"/>
      <c r="M32" s="435">
        <v>0</v>
      </c>
      <c r="N32" s="435">
        <v>0</v>
      </c>
      <c r="O32" s="435">
        <v>0</v>
      </c>
      <c r="P32" s="435">
        <v>1</v>
      </c>
      <c r="Q32" s="435">
        <v>1</v>
      </c>
      <c r="R32" s="435">
        <v>1</v>
      </c>
      <c r="BD32" s="126"/>
      <c r="BE32" s="126"/>
      <c r="BF32" s="126"/>
      <c r="BG32" s="126"/>
      <c r="BH32" s="126"/>
      <c r="BI32" s="126"/>
      <c r="BJ32" s="126"/>
      <c r="BK32" s="126"/>
      <c r="BL32" s="126"/>
      <c r="BM32" s="126"/>
      <c r="BN32" s="126"/>
      <c r="BO32" s="126"/>
      <c r="BP32" s="126"/>
      <c r="BQ32" s="126"/>
      <c r="BR32" s="126"/>
      <c r="BS32" s="126"/>
      <c r="BT32" s="126"/>
      <c r="BU32" s="126"/>
      <c r="BV32" s="126"/>
    </row>
    <row r="33" spans="1:74" ht="15.75" x14ac:dyDescent="0.25">
      <c r="B33" s="174" t="s">
        <v>7</v>
      </c>
      <c r="C33" s="176"/>
      <c r="D33" s="174"/>
      <c r="E33" s="176">
        <f>SUM(E29:E32)</f>
        <v>20</v>
      </c>
      <c r="F33" s="176">
        <f t="shared" ref="F33:G33" si="2">SUM(F29:F32)</f>
        <v>27</v>
      </c>
      <c r="G33" s="176">
        <f t="shared" si="2"/>
        <v>156</v>
      </c>
      <c r="H33" s="176">
        <f t="shared" ref="H33" si="3">SUM(H29:H32)</f>
        <v>2451</v>
      </c>
      <c r="I33" s="247"/>
      <c r="J33" s="174" t="s">
        <v>7</v>
      </c>
      <c r="K33" s="176"/>
      <c r="L33" s="174"/>
      <c r="M33" s="176">
        <f>SUM(M29:M32)</f>
        <v>9</v>
      </c>
      <c r="N33" s="176">
        <f t="shared" ref="N33:R33" si="4">SUM(N29:N32)</f>
        <v>84</v>
      </c>
      <c r="O33" s="176">
        <f t="shared" si="4"/>
        <v>465</v>
      </c>
      <c r="P33" s="176">
        <f t="shared" si="4"/>
        <v>2128</v>
      </c>
      <c r="Q33" s="176">
        <f t="shared" si="4"/>
        <v>2128</v>
      </c>
      <c r="R33" s="176">
        <f t="shared" si="4"/>
        <v>2128</v>
      </c>
      <c r="BD33" s="126"/>
      <c r="BE33" s="126"/>
      <c r="BF33" s="126"/>
      <c r="BG33" s="126"/>
      <c r="BH33" s="126"/>
      <c r="BI33" s="126"/>
      <c r="BJ33" s="126"/>
      <c r="BK33" s="126"/>
      <c r="BL33" s="126"/>
      <c r="BM33" s="126"/>
      <c r="BN33" s="126"/>
      <c r="BO33" s="126"/>
      <c r="BP33" s="126"/>
      <c r="BQ33" s="126"/>
      <c r="BR33" s="126"/>
      <c r="BS33" s="126"/>
      <c r="BT33" s="126"/>
      <c r="BU33" s="126"/>
      <c r="BV33" s="126"/>
    </row>
    <row r="34" spans="1:74" x14ac:dyDescent="0.25">
      <c r="C34" s="10"/>
      <c r="D34" s="10"/>
      <c r="E34" s="10"/>
      <c r="F34" s="10"/>
      <c r="G34" s="10"/>
      <c r="H34" s="59"/>
      <c r="I34" s="59"/>
      <c r="K34" s="62"/>
      <c r="L34" s="62"/>
      <c r="M34" s="62"/>
      <c r="N34" s="62"/>
      <c r="U34" s="116"/>
      <c r="BD34" s="126"/>
      <c r="BE34" s="126"/>
      <c r="BF34" s="126"/>
      <c r="BG34" s="126"/>
      <c r="BH34" s="126"/>
      <c r="BI34" s="126"/>
      <c r="BJ34" s="126"/>
      <c r="BK34" s="126"/>
      <c r="BL34" s="126"/>
      <c r="BM34" s="126"/>
      <c r="BN34" s="126"/>
      <c r="BO34" s="126"/>
      <c r="BP34" s="126"/>
      <c r="BQ34" s="126"/>
      <c r="BR34" s="126"/>
      <c r="BS34" s="126"/>
      <c r="BT34" s="126"/>
      <c r="BU34" s="126"/>
      <c r="BV34" s="126"/>
    </row>
    <row r="35" spans="1:74" x14ac:dyDescent="0.25">
      <c r="B35" s="363" t="s">
        <v>456</v>
      </c>
      <c r="C35" s="138"/>
      <c r="D35" s="138"/>
      <c r="E35" s="138"/>
      <c r="F35" s="138"/>
      <c r="G35" s="138"/>
      <c r="H35" s="138"/>
      <c r="I35" s="138"/>
      <c r="J35" s="363" t="s">
        <v>456</v>
      </c>
      <c r="K35" s="364"/>
      <c r="L35" s="138"/>
      <c r="M35" s="138"/>
      <c r="N35" s="62"/>
      <c r="BD35" s="126"/>
      <c r="BE35" s="126"/>
      <c r="BF35" s="126"/>
      <c r="BG35" s="126"/>
      <c r="BH35" s="126"/>
      <c r="BI35" s="126"/>
      <c r="BJ35" s="126"/>
      <c r="BK35" s="126"/>
      <c r="BL35" s="126"/>
      <c r="BM35" s="126"/>
      <c r="BN35" s="126"/>
      <c r="BO35" s="126"/>
      <c r="BP35" s="126"/>
      <c r="BQ35" s="126"/>
      <c r="BR35" s="126"/>
      <c r="BS35" s="126"/>
      <c r="BT35" s="126"/>
      <c r="BU35" s="126"/>
      <c r="BV35" s="126"/>
    </row>
    <row r="36" spans="1:74" x14ac:dyDescent="0.25">
      <c r="A36" s="77"/>
      <c r="B36" s="77"/>
      <c r="C36" s="77"/>
      <c r="D36" s="77"/>
      <c r="E36" s="77"/>
      <c r="F36" s="77"/>
      <c r="G36" s="77"/>
      <c r="H36" s="77"/>
      <c r="I36" s="77"/>
      <c r="J36" s="77"/>
      <c r="BD36" s="126"/>
      <c r="BE36" s="126"/>
      <c r="BF36" s="126"/>
      <c r="BG36" s="126"/>
      <c r="BH36" s="126"/>
      <c r="BI36" s="126"/>
      <c r="BJ36" s="126"/>
      <c r="BK36" s="126"/>
      <c r="BL36" s="126"/>
      <c r="BM36" s="126"/>
      <c r="BN36" s="126"/>
      <c r="BO36" s="126"/>
      <c r="BP36" s="126"/>
      <c r="BQ36" s="126"/>
      <c r="BR36" s="126"/>
      <c r="BS36" s="126"/>
      <c r="BT36" s="126"/>
      <c r="BU36" s="126"/>
      <c r="BV36" s="126"/>
    </row>
    <row r="37" spans="1:74" x14ac:dyDescent="0.25">
      <c r="A37" s="77"/>
      <c r="B37" s="77"/>
      <c r="C37" s="77"/>
      <c r="D37" s="77"/>
      <c r="E37" s="77"/>
      <c r="F37" s="77"/>
      <c r="G37" s="77"/>
      <c r="H37" s="77"/>
      <c r="I37" s="77"/>
      <c r="J37" s="77"/>
      <c r="L37" s="189" t="s">
        <v>473</v>
      </c>
      <c r="BD37" s="126"/>
      <c r="BE37" s="126"/>
      <c r="BF37" s="126"/>
      <c r="BG37" s="126"/>
      <c r="BH37" s="126"/>
      <c r="BI37" s="126"/>
      <c r="BJ37" s="126"/>
      <c r="BK37" s="126"/>
      <c r="BL37" s="126"/>
      <c r="BM37" s="126"/>
      <c r="BN37" s="126"/>
      <c r="BO37" s="126"/>
      <c r="BP37" s="126"/>
      <c r="BQ37" s="126"/>
      <c r="BR37" s="126"/>
      <c r="BS37" s="126"/>
      <c r="BT37" s="126"/>
      <c r="BU37" s="126"/>
      <c r="BV37" s="126"/>
    </row>
    <row r="38" spans="1:74" x14ac:dyDescent="0.25">
      <c r="A38" s="77"/>
      <c r="B38" s="77"/>
      <c r="C38" s="77"/>
      <c r="D38" s="77"/>
      <c r="E38" s="77"/>
      <c r="F38" s="77"/>
      <c r="G38" s="77"/>
      <c r="H38" s="77"/>
      <c r="I38" s="77"/>
      <c r="J38" s="77"/>
      <c r="L38" s="595" t="s">
        <v>474</v>
      </c>
      <c r="M38" s="595"/>
      <c r="N38" s="595" t="s">
        <v>475</v>
      </c>
      <c r="O38" s="595"/>
      <c r="BD38" s="126"/>
      <c r="BE38" s="126"/>
      <c r="BF38" s="126"/>
      <c r="BG38" s="126"/>
      <c r="BH38" s="126"/>
      <c r="BI38" s="126"/>
      <c r="BJ38" s="126"/>
      <c r="BK38" s="126"/>
      <c r="BL38" s="126"/>
      <c r="BM38" s="126"/>
      <c r="BN38" s="126"/>
      <c r="BO38" s="126"/>
      <c r="BP38" s="126"/>
      <c r="BQ38" s="126"/>
      <c r="BR38" s="126"/>
      <c r="BS38" s="126"/>
      <c r="BT38" s="126"/>
      <c r="BU38" s="126"/>
      <c r="BV38" s="126"/>
    </row>
    <row r="39" spans="1:74" x14ac:dyDescent="0.25">
      <c r="A39" s="77"/>
      <c r="B39" s="77"/>
      <c r="C39" s="77"/>
      <c r="D39" s="77"/>
      <c r="E39" s="77"/>
      <c r="F39" s="77"/>
      <c r="G39" s="77"/>
      <c r="H39" s="77"/>
      <c r="I39" s="77"/>
      <c r="J39" s="77"/>
      <c r="L39" s="595"/>
      <c r="M39" s="595"/>
      <c r="N39" s="595"/>
      <c r="O39" s="595"/>
      <c r="Q39" s="116"/>
      <c r="BD39" s="126"/>
      <c r="BE39" s="126"/>
      <c r="BF39" s="126"/>
      <c r="BG39" s="126"/>
      <c r="BH39" s="126"/>
      <c r="BI39" s="126"/>
      <c r="BJ39" s="126"/>
      <c r="BK39" s="126"/>
      <c r="BL39" s="126"/>
      <c r="BM39" s="126"/>
      <c r="BN39" s="126"/>
      <c r="BO39" s="126"/>
      <c r="BP39" s="126"/>
      <c r="BQ39" s="126"/>
      <c r="BR39" s="126"/>
      <c r="BS39" s="126"/>
      <c r="BT39" s="126"/>
      <c r="BU39" s="126"/>
      <c r="BV39" s="126"/>
    </row>
    <row r="40" spans="1:74" ht="17.25" x14ac:dyDescent="0.3">
      <c r="A40" s="77"/>
      <c r="B40" s="272"/>
      <c r="C40" s="77"/>
      <c r="D40" s="77"/>
      <c r="E40" s="77"/>
      <c r="F40" s="77"/>
      <c r="G40" s="77"/>
      <c r="H40" s="77"/>
      <c r="I40" s="77"/>
      <c r="J40" s="77"/>
      <c r="L40" s="139"/>
      <c r="N40" s="139"/>
      <c r="BD40" s="126"/>
      <c r="BE40" s="126"/>
      <c r="BF40" s="126"/>
      <c r="BG40" s="126"/>
      <c r="BH40" s="126"/>
      <c r="BI40" s="126"/>
      <c r="BJ40" s="126"/>
      <c r="BK40" s="126"/>
      <c r="BL40" s="126"/>
      <c r="BM40" s="126"/>
      <c r="BN40" s="126"/>
      <c r="BO40" s="126"/>
      <c r="BP40" s="126"/>
      <c r="BQ40" s="126"/>
      <c r="BR40" s="126"/>
      <c r="BS40" s="126"/>
      <c r="BT40" s="126"/>
      <c r="BU40" s="126"/>
      <c r="BV40" s="126"/>
    </row>
    <row r="41" spans="1:74" ht="17.25" x14ac:dyDescent="0.3">
      <c r="A41" s="77"/>
      <c r="B41" s="272"/>
      <c r="C41" s="77"/>
      <c r="D41" s="77"/>
      <c r="E41" s="77"/>
      <c r="F41" s="77"/>
      <c r="G41" s="77"/>
      <c r="H41" s="77"/>
      <c r="I41" s="77"/>
      <c r="J41" s="77"/>
      <c r="L41" s="139"/>
      <c r="N41" s="139"/>
      <c r="BD41" s="126"/>
      <c r="BE41" s="126"/>
      <c r="BF41" s="126"/>
      <c r="BG41" s="126"/>
      <c r="BH41" s="126"/>
      <c r="BI41" s="126"/>
      <c r="BJ41" s="126"/>
      <c r="BK41" s="126"/>
      <c r="BL41" s="126"/>
      <c r="BM41" s="126"/>
      <c r="BN41" s="126"/>
      <c r="BO41" s="126"/>
      <c r="BP41" s="126"/>
      <c r="BQ41" s="126"/>
      <c r="BR41" s="126"/>
      <c r="BS41" s="126"/>
      <c r="BT41" s="126"/>
      <c r="BU41" s="126"/>
      <c r="BV41" s="126"/>
    </row>
    <row r="42" spans="1:74" x14ac:dyDescent="0.25">
      <c r="A42" s="77"/>
      <c r="B42" s="77"/>
      <c r="C42" s="77"/>
      <c r="D42" s="77"/>
      <c r="E42" s="77"/>
      <c r="F42" s="77"/>
      <c r="G42" s="77"/>
      <c r="H42" s="77"/>
      <c r="I42" s="77"/>
      <c r="J42" s="77"/>
      <c r="L42" s="139"/>
      <c r="N42" s="139"/>
      <c r="BD42" s="126"/>
      <c r="BE42" s="126"/>
      <c r="BF42" s="126"/>
      <c r="BG42" s="126"/>
      <c r="BH42" s="126"/>
      <c r="BI42" s="126"/>
      <c r="BJ42" s="126"/>
      <c r="BK42" s="126"/>
      <c r="BL42" s="126"/>
      <c r="BM42" s="126"/>
      <c r="BN42" s="126"/>
      <c r="BO42" s="126"/>
      <c r="BP42" s="126"/>
      <c r="BQ42" s="126"/>
      <c r="BR42" s="126"/>
      <c r="BS42" s="126"/>
      <c r="BT42" s="126"/>
      <c r="BU42" s="126"/>
      <c r="BV42" s="126"/>
    </row>
    <row r="43" spans="1:74" x14ac:dyDescent="0.25">
      <c r="A43" s="77"/>
      <c r="B43" s="77"/>
      <c r="C43" s="77"/>
      <c r="D43" s="77"/>
      <c r="E43" s="77"/>
      <c r="F43" s="77"/>
      <c r="G43" s="77"/>
      <c r="H43" s="77"/>
      <c r="I43" s="77"/>
      <c r="J43" s="77"/>
      <c r="L43" s="139"/>
      <c r="N43" s="139"/>
      <c r="BD43" s="126"/>
      <c r="BE43" s="126"/>
      <c r="BF43" s="126"/>
      <c r="BG43" s="126"/>
      <c r="BH43" s="126"/>
      <c r="BI43" s="126"/>
      <c r="BJ43" s="126"/>
      <c r="BK43" s="126"/>
      <c r="BL43" s="126"/>
      <c r="BM43" s="126"/>
      <c r="BN43" s="126"/>
      <c r="BO43" s="126"/>
      <c r="BP43" s="126"/>
      <c r="BQ43" s="126"/>
      <c r="BR43" s="126"/>
      <c r="BS43" s="126"/>
      <c r="BT43" s="126"/>
      <c r="BU43" s="126"/>
      <c r="BV43" s="126"/>
    </row>
    <row r="44" spans="1:74" x14ac:dyDescent="0.25">
      <c r="A44" s="77"/>
      <c r="B44" s="77"/>
      <c r="C44" s="77"/>
      <c r="D44" s="77"/>
      <c r="E44" s="77"/>
      <c r="F44" s="77"/>
      <c r="G44" s="77"/>
      <c r="H44" s="77"/>
      <c r="I44" s="77"/>
      <c r="J44" s="77"/>
      <c r="L44" s="139"/>
      <c r="N44" s="139"/>
      <c r="BD44" s="126"/>
      <c r="BE44" s="126"/>
      <c r="BF44" s="126"/>
      <c r="BG44" s="126"/>
      <c r="BH44" s="126"/>
      <c r="BI44" s="126"/>
      <c r="BJ44" s="126"/>
      <c r="BK44" s="126"/>
      <c r="BL44" s="126"/>
      <c r="BM44" s="126"/>
      <c r="BN44" s="126"/>
      <c r="BO44" s="126"/>
      <c r="BP44" s="126"/>
      <c r="BQ44" s="126"/>
      <c r="BR44" s="126"/>
      <c r="BS44" s="126"/>
      <c r="BT44" s="126"/>
      <c r="BU44" s="126"/>
      <c r="BV44" s="126"/>
    </row>
    <row r="45" spans="1:74" x14ac:dyDescent="0.25">
      <c r="A45" s="77"/>
      <c r="B45" s="77"/>
      <c r="C45" s="77"/>
      <c r="D45" s="77"/>
      <c r="E45" s="77"/>
      <c r="F45" s="77"/>
      <c r="G45" s="77"/>
      <c r="H45" s="77"/>
      <c r="I45" s="77"/>
      <c r="J45" s="77"/>
      <c r="L45" s="139"/>
      <c r="N45" s="139"/>
      <c r="BD45" s="126"/>
      <c r="BE45" s="126"/>
      <c r="BF45" s="126"/>
      <c r="BG45" s="126"/>
      <c r="BH45" s="126"/>
      <c r="BI45" s="126"/>
      <c r="BJ45" s="126"/>
      <c r="BK45" s="126"/>
      <c r="BL45" s="126"/>
      <c r="BM45" s="126"/>
      <c r="BN45" s="126"/>
      <c r="BO45" s="126"/>
      <c r="BP45" s="126"/>
      <c r="BQ45" s="126"/>
      <c r="BR45" s="126"/>
      <c r="BS45" s="126"/>
      <c r="BT45" s="126"/>
      <c r="BU45" s="126"/>
      <c r="BV45" s="126"/>
    </row>
    <row r="46" spans="1:74" x14ac:dyDescent="0.25">
      <c r="A46" s="77"/>
      <c r="B46" s="77"/>
      <c r="C46" s="77"/>
      <c r="D46" s="77"/>
      <c r="E46" s="77"/>
      <c r="F46" s="77"/>
      <c r="G46" s="77"/>
      <c r="H46" s="77"/>
      <c r="I46" s="77"/>
      <c r="J46" s="77"/>
      <c r="L46" s="139"/>
      <c r="BD46" s="126"/>
      <c r="BE46" s="126"/>
      <c r="BF46" s="126"/>
      <c r="BG46" s="126"/>
      <c r="BH46" s="126"/>
      <c r="BI46" s="126"/>
      <c r="BJ46" s="126"/>
      <c r="BK46" s="126"/>
      <c r="BL46" s="126"/>
      <c r="BM46" s="126"/>
      <c r="BN46" s="126"/>
      <c r="BO46" s="126"/>
      <c r="BP46" s="126"/>
      <c r="BQ46" s="126"/>
      <c r="BR46" s="126"/>
      <c r="BS46" s="126"/>
      <c r="BT46" s="126"/>
      <c r="BU46" s="126"/>
      <c r="BV46" s="126"/>
    </row>
    <row r="47" spans="1:74" x14ac:dyDescent="0.25">
      <c r="A47" s="77"/>
      <c r="B47" s="77"/>
      <c r="C47" s="77"/>
      <c r="D47" s="77"/>
      <c r="E47" s="77"/>
      <c r="F47" s="77"/>
      <c r="G47" s="77"/>
      <c r="H47" s="77"/>
      <c r="I47" s="77"/>
      <c r="J47" s="77"/>
      <c r="L47" s="144" t="s">
        <v>443</v>
      </c>
      <c r="N47" s="144" t="s">
        <v>664</v>
      </c>
      <c r="BD47" s="126"/>
      <c r="BE47" s="126"/>
      <c r="BF47" s="126"/>
      <c r="BG47" s="126"/>
      <c r="BH47" s="126"/>
      <c r="BI47" s="126"/>
      <c r="BJ47" s="126"/>
      <c r="BK47" s="126"/>
      <c r="BL47" s="126"/>
      <c r="BM47" s="126"/>
      <c r="BN47" s="126"/>
      <c r="BO47" s="126"/>
      <c r="BP47" s="126"/>
      <c r="BQ47" s="126"/>
      <c r="BR47" s="126"/>
      <c r="BS47" s="126"/>
      <c r="BT47" s="126"/>
      <c r="BU47" s="126"/>
      <c r="BV47" s="126"/>
    </row>
    <row r="48" spans="1:74" x14ac:dyDescent="0.25">
      <c r="A48" s="77"/>
      <c r="B48" s="77"/>
      <c r="C48" s="77"/>
      <c r="D48" s="77"/>
      <c r="E48" s="77"/>
      <c r="F48" s="77"/>
      <c r="G48" s="77"/>
      <c r="H48" s="77"/>
      <c r="I48" s="77"/>
      <c r="J48" s="77"/>
      <c r="L48" s="139"/>
      <c r="BD48" s="126"/>
      <c r="BE48" s="126"/>
      <c r="BF48" s="126"/>
      <c r="BG48" s="126"/>
      <c r="BH48" s="126"/>
      <c r="BI48" s="126"/>
      <c r="BJ48" s="126"/>
      <c r="BK48" s="126"/>
      <c r="BL48" s="126"/>
      <c r="BM48" s="126"/>
      <c r="BN48" s="126"/>
      <c r="BO48" s="126"/>
      <c r="BP48" s="126"/>
      <c r="BQ48" s="126"/>
      <c r="BR48" s="126"/>
      <c r="BS48" s="126"/>
      <c r="BT48" s="126"/>
      <c r="BU48" s="126"/>
      <c r="BV48" s="126"/>
    </row>
    <row r="49" spans="1:74" x14ac:dyDescent="0.25">
      <c r="A49" s="77"/>
      <c r="B49" s="77"/>
      <c r="C49" s="77"/>
      <c r="D49" s="77"/>
      <c r="E49" s="77"/>
      <c r="F49" s="77"/>
      <c r="G49" s="77"/>
      <c r="H49" s="77"/>
      <c r="I49" s="77"/>
      <c r="J49" s="77"/>
      <c r="BD49" s="126"/>
      <c r="BE49" s="126"/>
      <c r="BF49" s="126"/>
      <c r="BG49" s="126"/>
      <c r="BH49" s="126"/>
      <c r="BI49" s="126"/>
      <c r="BJ49" s="126"/>
      <c r="BK49" s="126"/>
      <c r="BL49" s="126"/>
      <c r="BM49" s="126"/>
      <c r="BN49" s="126"/>
      <c r="BO49" s="126"/>
      <c r="BP49" s="126"/>
      <c r="BQ49" s="126"/>
      <c r="BR49" s="126"/>
      <c r="BS49" s="126"/>
      <c r="BT49" s="126"/>
      <c r="BU49" s="126"/>
      <c r="BV49" s="126"/>
    </row>
    <row r="50" spans="1:74" x14ac:dyDescent="0.25">
      <c r="A50" s="77"/>
      <c r="B50" s="77"/>
      <c r="C50" s="77"/>
      <c r="D50" s="77"/>
      <c r="E50" s="77"/>
      <c r="F50" s="77"/>
      <c r="G50" s="77"/>
      <c r="H50" s="77"/>
      <c r="I50" s="77"/>
      <c r="J50" s="77"/>
      <c r="BD50" s="126"/>
      <c r="BE50" s="126"/>
      <c r="BF50" s="126"/>
      <c r="BG50" s="126"/>
      <c r="BH50" s="126"/>
      <c r="BI50" s="126"/>
      <c r="BJ50" s="126"/>
      <c r="BK50" s="126"/>
      <c r="BL50" s="126"/>
      <c r="BM50" s="126"/>
      <c r="BN50" s="126"/>
      <c r="BO50" s="126"/>
      <c r="BP50" s="126"/>
      <c r="BQ50" s="126"/>
      <c r="BR50" s="126"/>
      <c r="BS50" s="126"/>
      <c r="BT50" s="126"/>
      <c r="BU50" s="126"/>
      <c r="BV50" s="126"/>
    </row>
    <row r="51" spans="1:74" ht="15.75" x14ac:dyDescent="0.25">
      <c r="A51" s="77"/>
      <c r="B51" s="169" t="s">
        <v>464</v>
      </c>
      <c r="C51" s="273"/>
      <c r="D51" s="273"/>
      <c r="E51" s="273"/>
      <c r="F51" s="273"/>
      <c r="G51" s="273"/>
      <c r="H51" s="273"/>
      <c r="I51" s="273"/>
      <c r="J51" s="77"/>
      <c r="M51" s="116"/>
      <c r="BD51" s="126"/>
      <c r="BE51" s="126"/>
      <c r="BF51" s="126"/>
      <c r="BG51" s="126"/>
      <c r="BH51" s="126"/>
      <c r="BI51" s="126"/>
      <c r="BJ51" s="126"/>
      <c r="BK51" s="126"/>
      <c r="BL51" s="126"/>
      <c r="BM51" s="126"/>
      <c r="BN51" s="126"/>
      <c r="BO51" s="126"/>
      <c r="BP51" s="126"/>
      <c r="BQ51" s="126"/>
      <c r="BR51" s="126"/>
      <c r="BS51" s="126"/>
      <c r="BT51" s="126"/>
      <c r="BU51" s="126"/>
      <c r="BV51" s="126"/>
    </row>
    <row r="52" spans="1:74" x14ac:dyDescent="0.25">
      <c r="A52" s="77"/>
      <c r="B52" s="177" t="s">
        <v>463</v>
      </c>
      <c r="C52" s="273"/>
      <c r="D52" s="273"/>
      <c r="E52" s="273"/>
      <c r="F52" s="273"/>
      <c r="G52" s="273"/>
      <c r="H52" s="273"/>
      <c r="I52" s="273"/>
      <c r="J52" s="77"/>
      <c r="BD52" s="126"/>
      <c r="BE52" s="126"/>
      <c r="BF52" s="126"/>
      <c r="BG52" s="126"/>
      <c r="BH52" s="126"/>
      <c r="BI52" s="126"/>
      <c r="BJ52" s="126"/>
      <c r="BK52" s="126"/>
      <c r="BL52" s="126"/>
      <c r="BM52" s="126"/>
      <c r="BN52" s="126"/>
      <c r="BO52" s="126"/>
      <c r="BP52" s="126"/>
      <c r="BQ52" s="126"/>
      <c r="BR52" s="126"/>
      <c r="BS52" s="126"/>
      <c r="BT52" s="126"/>
      <c r="BU52" s="126"/>
      <c r="BV52" s="126"/>
    </row>
    <row r="53" spans="1:74" ht="31.5" x14ac:dyDescent="0.25">
      <c r="A53" s="77"/>
      <c r="B53" s="174"/>
      <c r="C53" s="174"/>
      <c r="D53" s="176" t="s">
        <v>4</v>
      </c>
      <c r="E53" s="176" t="s">
        <v>62</v>
      </c>
      <c r="F53" s="176" t="s">
        <v>63</v>
      </c>
      <c r="G53" s="176" t="s">
        <v>3</v>
      </c>
      <c r="H53" s="176" t="s">
        <v>64</v>
      </c>
      <c r="I53" s="176" t="s">
        <v>6</v>
      </c>
      <c r="J53" s="176" t="s">
        <v>579</v>
      </c>
      <c r="K53" s="176" t="s">
        <v>65</v>
      </c>
      <c r="O53" s="592"/>
      <c r="P53" s="592"/>
      <c r="Q53" s="592"/>
      <c r="R53" s="592"/>
      <c r="S53" s="592"/>
      <c r="T53" s="592"/>
      <c r="U53" s="592"/>
      <c r="V53" s="592"/>
      <c r="W53" s="592"/>
      <c r="BD53" s="126"/>
      <c r="BE53" s="126"/>
      <c r="BF53" s="126"/>
      <c r="BG53" s="126"/>
      <c r="BH53" s="126"/>
      <c r="BI53" s="126"/>
      <c r="BJ53" s="126"/>
      <c r="BK53" s="126"/>
      <c r="BL53" s="126"/>
      <c r="BM53" s="126"/>
      <c r="BN53" s="126"/>
      <c r="BO53" s="126"/>
      <c r="BP53" s="126"/>
      <c r="BQ53" s="126"/>
      <c r="BR53" s="126"/>
      <c r="BS53" s="126"/>
      <c r="BT53" s="126"/>
      <c r="BU53" s="126"/>
      <c r="BV53" s="126"/>
    </row>
    <row r="54" spans="1:74" ht="15.75" x14ac:dyDescent="0.25">
      <c r="A54" s="77"/>
      <c r="B54" s="437" t="s">
        <v>66</v>
      </c>
      <c r="C54" s="438"/>
      <c r="D54" s="439">
        <v>2124</v>
      </c>
      <c r="E54" s="439">
        <v>45</v>
      </c>
      <c r="F54" s="439">
        <v>37</v>
      </c>
      <c r="G54" s="439">
        <v>38</v>
      </c>
      <c r="H54" s="439">
        <v>21</v>
      </c>
      <c r="I54" s="439">
        <v>175</v>
      </c>
      <c r="J54" s="440">
        <v>11</v>
      </c>
      <c r="K54" s="441">
        <v>2451</v>
      </c>
      <c r="L54" s="138"/>
      <c r="M54" s="138"/>
      <c r="N54" s="138"/>
      <c r="O54" s="138"/>
      <c r="P54" s="138"/>
      <c r="Q54" s="100"/>
      <c r="R54" s="100"/>
      <c r="S54" s="100"/>
      <c r="T54" s="100"/>
      <c r="U54" s="100"/>
      <c r="V54" s="100"/>
      <c r="W54" s="100"/>
      <c r="BD54" s="126"/>
      <c r="BE54" s="126"/>
      <c r="BF54" s="126"/>
      <c r="BG54" s="126"/>
      <c r="BH54" s="126"/>
      <c r="BI54" s="126"/>
      <c r="BJ54" s="126"/>
      <c r="BK54" s="126"/>
      <c r="BL54" s="126"/>
      <c r="BM54" s="126"/>
      <c r="BN54" s="126"/>
      <c r="BO54" s="126"/>
      <c r="BP54" s="126"/>
      <c r="BQ54" s="126"/>
      <c r="BR54" s="126"/>
      <c r="BS54" s="126"/>
      <c r="BT54" s="126"/>
      <c r="BU54" s="126"/>
      <c r="BV54" s="126"/>
    </row>
    <row r="55" spans="1:74" x14ac:dyDescent="0.25">
      <c r="A55" s="77"/>
      <c r="B55" s="246"/>
      <c r="C55" s="201"/>
      <c r="D55" s="246"/>
      <c r="E55" s="246"/>
      <c r="F55" s="246"/>
      <c r="G55" s="246"/>
      <c r="H55" s="246"/>
      <c r="I55" s="246"/>
      <c r="J55" s="246"/>
      <c r="K55" s="138"/>
      <c r="L55" s="138"/>
      <c r="M55" s="138"/>
      <c r="N55" s="138"/>
      <c r="O55" s="138"/>
      <c r="P55" s="138"/>
      <c r="Q55" s="100"/>
      <c r="R55" s="100"/>
      <c r="S55" s="100"/>
      <c r="T55" s="100"/>
      <c r="U55" s="100"/>
      <c r="V55" s="100"/>
      <c r="W55" s="100"/>
      <c r="BD55" s="126"/>
      <c r="BE55" s="126"/>
      <c r="BF55" s="126"/>
      <c r="BG55" s="126"/>
      <c r="BH55" s="126"/>
      <c r="BI55" s="126"/>
      <c r="BJ55" s="126"/>
      <c r="BK55" s="126"/>
      <c r="BL55" s="126"/>
      <c r="BM55" s="126"/>
      <c r="BN55" s="126"/>
      <c r="BO55" s="126"/>
      <c r="BP55" s="126"/>
      <c r="BQ55" s="126"/>
      <c r="BR55" s="126"/>
      <c r="BS55" s="126"/>
      <c r="BT55" s="126"/>
      <c r="BU55" s="126"/>
      <c r="BV55" s="126"/>
    </row>
    <row r="56" spans="1:74" x14ac:dyDescent="0.25">
      <c r="A56" s="77"/>
      <c r="B56" s="363" t="s">
        <v>456</v>
      </c>
      <c r="C56" s="246"/>
      <c r="D56" s="246"/>
      <c r="E56" s="246"/>
      <c r="F56" s="246"/>
      <c r="G56" s="246"/>
      <c r="H56" s="246"/>
      <c r="I56" s="246"/>
      <c r="J56" s="246"/>
      <c r="K56" s="138"/>
      <c r="L56" s="138"/>
      <c r="M56" s="138"/>
      <c r="N56" s="138"/>
      <c r="O56" s="138"/>
      <c r="P56" s="138"/>
      <c r="Q56" s="100"/>
      <c r="R56" s="100"/>
      <c r="S56" s="100"/>
      <c r="T56" s="100"/>
      <c r="U56" s="100"/>
      <c r="V56" s="100"/>
      <c r="W56" s="100"/>
      <c r="BD56" s="126"/>
      <c r="BE56" s="126"/>
      <c r="BF56" s="126"/>
      <c r="BG56" s="126"/>
      <c r="BH56" s="126"/>
      <c r="BI56" s="126"/>
      <c r="BJ56" s="126"/>
      <c r="BK56" s="126"/>
      <c r="BL56" s="126"/>
      <c r="BM56" s="126"/>
      <c r="BN56" s="126"/>
      <c r="BO56" s="126"/>
      <c r="BP56" s="126"/>
      <c r="BQ56" s="126"/>
      <c r="BR56" s="126"/>
      <c r="BS56" s="126"/>
      <c r="BT56" s="126"/>
      <c r="BU56" s="126"/>
      <c r="BV56" s="126"/>
    </row>
    <row r="57" spans="1:74" s="139" customFormat="1" x14ac:dyDescent="0.25">
      <c r="A57" s="77"/>
      <c r="B57" s="363"/>
      <c r="C57" s="246"/>
      <c r="D57" s="246"/>
      <c r="E57" s="246"/>
      <c r="F57" s="246"/>
      <c r="G57" s="246"/>
      <c r="H57" s="246"/>
      <c r="I57" s="246"/>
      <c r="J57" s="246"/>
      <c r="K57" s="138"/>
      <c r="L57" s="138"/>
      <c r="M57" s="138"/>
      <c r="N57" s="138"/>
      <c r="O57" s="138"/>
      <c r="P57" s="138"/>
      <c r="Q57" s="100"/>
      <c r="R57" s="100"/>
      <c r="S57" s="100"/>
      <c r="T57" s="100"/>
      <c r="U57" s="100"/>
      <c r="V57" s="100"/>
      <c r="W57" s="100"/>
      <c r="BD57" s="126"/>
      <c r="BE57" s="126"/>
      <c r="BF57" s="126"/>
      <c r="BG57" s="126"/>
      <c r="BH57" s="126"/>
      <c r="BI57" s="126"/>
      <c r="BJ57" s="126"/>
      <c r="BK57" s="126"/>
      <c r="BL57" s="126"/>
      <c r="BM57" s="126"/>
      <c r="BN57" s="126"/>
      <c r="BO57" s="126"/>
      <c r="BP57" s="126"/>
      <c r="BQ57" s="126"/>
      <c r="BR57" s="126"/>
      <c r="BS57" s="126"/>
      <c r="BT57" s="126"/>
      <c r="BU57" s="126"/>
      <c r="BV57" s="126"/>
    </row>
    <row r="58" spans="1:74" x14ac:dyDescent="0.25">
      <c r="A58" s="77"/>
      <c r="B58" s="363" t="s">
        <v>533</v>
      </c>
      <c r="C58" s="246"/>
      <c r="D58" s="246"/>
      <c r="E58" s="246"/>
      <c r="F58" s="246"/>
      <c r="G58" s="246"/>
      <c r="H58" s="246"/>
      <c r="I58" s="246"/>
      <c r="J58" s="246"/>
      <c r="K58" s="138"/>
      <c r="L58" s="138"/>
      <c r="M58" s="138"/>
      <c r="N58" s="138"/>
      <c r="O58" s="138"/>
      <c r="P58" s="138"/>
      <c r="Q58" s="100"/>
      <c r="R58" s="100"/>
      <c r="S58" s="100"/>
      <c r="T58" s="100"/>
      <c r="U58" s="100"/>
      <c r="V58" s="100"/>
      <c r="W58" s="100"/>
      <c r="BD58" s="126"/>
      <c r="BE58" s="126"/>
      <c r="BF58" s="126"/>
      <c r="BG58" s="126"/>
      <c r="BH58" s="126"/>
      <c r="BI58" s="126"/>
      <c r="BJ58" s="126"/>
      <c r="BK58" s="126"/>
      <c r="BL58" s="126"/>
      <c r="BM58" s="126"/>
      <c r="BN58" s="126"/>
      <c r="BO58" s="126"/>
      <c r="BP58" s="126"/>
      <c r="BQ58" s="126"/>
      <c r="BR58" s="126"/>
      <c r="BS58" s="126"/>
      <c r="BT58" s="126"/>
      <c r="BU58" s="126"/>
      <c r="BV58" s="126"/>
    </row>
    <row r="59" spans="1:74" s="139" customFormat="1" x14ac:dyDescent="0.25">
      <c r="A59" s="77"/>
      <c r="B59" s="363" t="s">
        <v>534</v>
      </c>
      <c r="C59" s="246"/>
      <c r="D59" s="246"/>
      <c r="E59" s="246"/>
      <c r="F59" s="246"/>
      <c r="G59" s="246"/>
      <c r="H59" s="246"/>
      <c r="I59" s="246"/>
      <c r="J59" s="246"/>
      <c r="K59" s="138"/>
      <c r="L59" s="138"/>
      <c r="M59" s="138"/>
      <c r="N59" s="138"/>
      <c r="O59" s="138"/>
      <c r="P59" s="138"/>
      <c r="Q59" s="100"/>
      <c r="R59" s="100"/>
      <c r="S59" s="100"/>
      <c r="T59" s="100"/>
      <c r="U59" s="100"/>
      <c r="V59" s="100"/>
      <c r="W59" s="100"/>
      <c r="BD59" s="126"/>
      <c r="BE59" s="126"/>
      <c r="BF59" s="126"/>
      <c r="BG59" s="126"/>
      <c r="BH59" s="126"/>
      <c r="BI59" s="126"/>
      <c r="BJ59" s="126"/>
      <c r="BK59" s="126"/>
      <c r="BL59" s="126"/>
      <c r="BM59" s="126"/>
      <c r="BN59" s="126"/>
      <c r="BO59" s="126"/>
      <c r="BP59" s="126"/>
      <c r="BQ59" s="126"/>
      <c r="BR59" s="126"/>
      <c r="BS59" s="126"/>
      <c r="BT59" s="126"/>
      <c r="BU59" s="126"/>
      <c r="BV59" s="126"/>
    </row>
    <row r="60" spans="1:74" s="139" customFormat="1" x14ac:dyDescent="0.25">
      <c r="A60" s="77"/>
      <c r="B60" s="257" t="s">
        <v>341</v>
      </c>
      <c r="C60" s="77"/>
      <c r="D60" s="77"/>
      <c r="E60" s="77"/>
      <c r="F60" s="77"/>
      <c r="G60" s="77"/>
      <c r="H60" s="77"/>
      <c r="I60" s="77"/>
      <c r="J60" s="77"/>
      <c r="K60" s="27"/>
      <c r="L60" s="27"/>
      <c r="M60" s="27"/>
      <c r="N60" s="27"/>
      <c r="O60" s="100"/>
      <c r="P60" s="100"/>
      <c r="Q60" s="100"/>
      <c r="R60" s="100"/>
      <c r="S60" s="100"/>
      <c r="T60" s="100"/>
      <c r="U60" s="100"/>
      <c r="V60" s="100"/>
      <c r="W60" s="100"/>
      <c r="BD60" s="126"/>
      <c r="BE60" s="126"/>
      <c r="BF60" s="126"/>
      <c r="BG60" s="126"/>
      <c r="BH60" s="126"/>
      <c r="BI60" s="126"/>
      <c r="BJ60" s="126"/>
      <c r="BK60" s="126"/>
      <c r="BL60" s="126"/>
      <c r="BM60" s="126"/>
      <c r="BN60" s="126"/>
      <c r="BO60" s="126"/>
      <c r="BP60" s="126"/>
      <c r="BQ60" s="126"/>
      <c r="BR60" s="126"/>
      <c r="BS60" s="126"/>
      <c r="BT60" s="126"/>
      <c r="BU60" s="126"/>
      <c r="BV60" s="126"/>
    </row>
    <row r="61" spans="1:74" x14ac:dyDescent="0.25">
      <c r="K61" s="139"/>
      <c r="L61" s="139"/>
      <c r="M61" s="139"/>
      <c r="N61" s="139"/>
      <c r="O61" s="139"/>
      <c r="P61" s="139"/>
      <c r="Q61" s="139"/>
      <c r="BD61" s="126"/>
      <c r="BE61" s="126"/>
      <c r="BF61" s="126"/>
      <c r="BG61" s="126"/>
      <c r="BH61" s="126"/>
      <c r="BI61" s="126"/>
      <c r="BJ61" s="126"/>
      <c r="BK61" s="126"/>
      <c r="BL61" s="126"/>
      <c r="BM61" s="126"/>
      <c r="BN61" s="126"/>
      <c r="BO61" s="126"/>
      <c r="BP61" s="126"/>
      <c r="BQ61" s="126"/>
      <c r="BR61" s="126"/>
      <c r="BS61" s="126"/>
      <c r="BT61" s="126"/>
      <c r="BU61" s="126"/>
      <c r="BV61" s="126"/>
    </row>
    <row r="62" spans="1:74" x14ac:dyDescent="0.25">
      <c r="BD62" s="126"/>
      <c r="BE62" s="126"/>
      <c r="BF62" s="126"/>
      <c r="BG62" s="126"/>
      <c r="BH62" s="126"/>
      <c r="BI62" s="126"/>
      <c r="BJ62" s="126"/>
      <c r="BK62" s="126"/>
      <c r="BL62" s="126"/>
      <c r="BM62" s="126"/>
      <c r="BN62" s="126"/>
      <c r="BO62" s="126"/>
      <c r="BP62" s="126"/>
      <c r="BQ62" s="126"/>
      <c r="BR62" s="126"/>
      <c r="BS62" s="126"/>
      <c r="BT62" s="126"/>
      <c r="BU62" s="126"/>
      <c r="BV62" s="126"/>
    </row>
    <row r="63" spans="1:74" x14ac:dyDescent="0.25">
      <c r="A63" s="142"/>
      <c r="B63" s="142"/>
      <c r="C63" s="142"/>
      <c r="D63" s="142"/>
      <c r="E63" s="142"/>
      <c r="F63" s="142"/>
      <c r="BD63" s="126"/>
      <c r="BE63" s="126"/>
      <c r="BF63" s="126"/>
      <c r="BG63" s="126"/>
      <c r="BH63" s="126"/>
      <c r="BI63" s="126"/>
      <c r="BJ63" s="126"/>
      <c r="BK63" s="126"/>
      <c r="BL63" s="126"/>
      <c r="BM63" s="126"/>
      <c r="BN63" s="126"/>
      <c r="BO63" s="126"/>
      <c r="BP63" s="126"/>
      <c r="BQ63" s="126"/>
      <c r="BR63" s="126"/>
      <c r="BS63" s="126"/>
      <c r="BT63" s="126"/>
      <c r="BU63" s="126"/>
      <c r="BV63" s="126"/>
    </row>
    <row r="64" spans="1:74" x14ac:dyDescent="0.25">
      <c r="A64" s="593"/>
      <c r="B64" s="594"/>
      <c r="C64" s="594"/>
      <c r="D64" s="594"/>
      <c r="E64" s="594"/>
      <c r="F64" s="594"/>
      <c r="BD64" s="126"/>
      <c r="BE64" s="126"/>
      <c r="BF64" s="126"/>
      <c r="BG64" s="126"/>
      <c r="BH64" s="126"/>
      <c r="BI64" s="126"/>
      <c r="BJ64" s="126"/>
      <c r="BK64" s="126"/>
      <c r="BL64" s="126"/>
      <c r="BM64" s="126"/>
      <c r="BN64" s="126"/>
      <c r="BO64" s="126"/>
      <c r="BP64" s="126"/>
      <c r="BQ64" s="126"/>
      <c r="BR64" s="126"/>
      <c r="BS64" s="126"/>
      <c r="BT64" s="126"/>
      <c r="BU64" s="126"/>
      <c r="BV64" s="126"/>
    </row>
    <row r="65" spans="1:74" x14ac:dyDescent="0.25">
      <c r="A65" s="284"/>
      <c r="B65" s="594"/>
      <c r="C65" s="594"/>
      <c r="D65" s="594"/>
      <c r="E65" s="594"/>
      <c r="F65" s="285"/>
      <c r="BD65" s="126"/>
      <c r="BE65" s="126"/>
      <c r="BF65" s="126"/>
      <c r="BG65" s="126"/>
      <c r="BH65" s="126"/>
      <c r="BI65" s="126"/>
      <c r="BJ65" s="126"/>
      <c r="BK65" s="126"/>
      <c r="BL65" s="126"/>
      <c r="BM65" s="126"/>
      <c r="BN65" s="126"/>
      <c r="BO65" s="126"/>
      <c r="BP65" s="126"/>
      <c r="BQ65" s="126"/>
      <c r="BR65" s="126"/>
      <c r="BS65" s="126"/>
      <c r="BT65" s="126"/>
      <c r="BU65" s="126"/>
      <c r="BV65" s="126"/>
    </row>
    <row r="66" spans="1:74" x14ac:dyDescent="0.25">
      <c r="A66" s="286"/>
      <c r="B66" s="285"/>
      <c r="C66" s="285"/>
      <c r="D66" s="285"/>
      <c r="E66" s="285"/>
      <c r="F66" s="285"/>
      <c r="BD66" s="126"/>
      <c r="BE66" s="126"/>
      <c r="BF66" s="126"/>
      <c r="BG66" s="126"/>
      <c r="BH66" s="126"/>
      <c r="BI66" s="126"/>
      <c r="BJ66" s="126"/>
      <c r="BK66" s="126"/>
      <c r="BL66" s="126"/>
      <c r="BM66" s="126"/>
      <c r="BN66" s="126"/>
      <c r="BO66" s="126"/>
      <c r="BP66" s="126"/>
      <c r="BQ66" s="126"/>
      <c r="BR66" s="126"/>
      <c r="BS66" s="126"/>
      <c r="BT66" s="126"/>
      <c r="BU66" s="126"/>
      <c r="BV66" s="126"/>
    </row>
    <row r="67" spans="1:74" x14ac:dyDescent="0.25">
      <c r="A67" s="282"/>
      <c r="B67" s="282"/>
      <c r="C67" s="282"/>
      <c r="D67" s="282"/>
      <c r="E67" s="282"/>
      <c r="F67" s="283"/>
      <c r="BD67" s="126"/>
      <c r="BE67" s="126"/>
      <c r="BF67" s="126"/>
      <c r="BG67" s="126"/>
      <c r="BH67" s="126"/>
      <c r="BI67" s="126"/>
      <c r="BJ67" s="126"/>
      <c r="BK67" s="126"/>
      <c r="BL67" s="126"/>
      <c r="BM67" s="126"/>
      <c r="BN67" s="126"/>
      <c r="BO67" s="126"/>
      <c r="BP67" s="126"/>
      <c r="BQ67" s="126"/>
      <c r="BR67" s="126"/>
      <c r="BS67" s="126"/>
      <c r="BT67" s="126"/>
      <c r="BU67" s="126"/>
      <c r="BV67" s="126"/>
    </row>
    <row r="68" spans="1:74" x14ac:dyDescent="0.25">
      <c r="A68" s="282"/>
      <c r="B68" s="282"/>
      <c r="C68" s="282"/>
      <c r="D68" s="282"/>
      <c r="E68" s="282"/>
      <c r="F68" s="283"/>
      <c r="G68" s="73"/>
      <c r="H68" s="73"/>
      <c r="I68" s="73"/>
      <c r="BD68" s="126"/>
      <c r="BE68" s="126"/>
      <c r="BF68" s="126"/>
      <c r="BG68" s="126"/>
      <c r="BH68" s="126"/>
      <c r="BI68" s="126"/>
      <c r="BJ68" s="126"/>
      <c r="BK68" s="126"/>
      <c r="BL68" s="126"/>
      <c r="BM68" s="126"/>
      <c r="BN68" s="126"/>
      <c r="BO68" s="126"/>
      <c r="BP68" s="126"/>
      <c r="BQ68" s="126"/>
      <c r="BR68" s="126"/>
      <c r="BS68" s="126"/>
      <c r="BT68" s="126"/>
      <c r="BU68" s="126"/>
      <c r="BV68" s="126"/>
    </row>
    <row r="69" spans="1:74" x14ac:dyDescent="0.25">
      <c r="A69" s="282"/>
      <c r="B69" s="282"/>
      <c r="C69" s="282"/>
      <c r="D69" s="282"/>
      <c r="E69" s="282"/>
      <c r="F69" s="283"/>
      <c r="BD69" s="126"/>
      <c r="BE69" s="126"/>
      <c r="BF69" s="126"/>
      <c r="BG69" s="126"/>
      <c r="BH69" s="126"/>
      <c r="BI69" s="126"/>
      <c r="BJ69" s="126"/>
      <c r="BK69" s="126"/>
      <c r="BL69" s="126"/>
      <c r="BM69" s="126"/>
      <c r="BN69" s="126"/>
      <c r="BO69" s="126"/>
      <c r="BP69" s="126"/>
      <c r="BQ69" s="126"/>
      <c r="BR69" s="126"/>
      <c r="BS69" s="126"/>
      <c r="BT69" s="126"/>
      <c r="BU69" s="126"/>
      <c r="BV69" s="126"/>
    </row>
    <row r="70" spans="1:74" x14ac:dyDescent="0.25">
      <c r="A70" s="282"/>
      <c r="B70" s="282"/>
      <c r="C70" s="282"/>
      <c r="D70" s="282"/>
      <c r="E70" s="282"/>
      <c r="F70" s="283"/>
      <c r="H70" s="142"/>
      <c r="I70" s="142"/>
      <c r="J70" s="142"/>
      <c r="K70" s="142"/>
      <c r="L70" s="142"/>
      <c r="M70" s="142"/>
      <c r="N70" s="142"/>
      <c r="O70" s="142"/>
      <c r="P70" s="142"/>
      <c r="Q70" s="142"/>
      <c r="BD70" s="126"/>
      <c r="BE70" s="126"/>
      <c r="BF70" s="126"/>
      <c r="BG70" s="126"/>
      <c r="BH70" s="126"/>
      <c r="BI70" s="126"/>
      <c r="BJ70" s="126"/>
      <c r="BK70" s="126"/>
      <c r="BL70" s="126"/>
      <c r="BM70" s="126"/>
      <c r="BN70" s="126"/>
      <c r="BO70" s="126"/>
      <c r="BP70" s="126"/>
      <c r="BQ70" s="126"/>
      <c r="BR70" s="126"/>
      <c r="BS70" s="126"/>
      <c r="BT70" s="126"/>
      <c r="BU70" s="126"/>
      <c r="BV70" s="126"/>
    </row>
    <row r="71" spans="1:74" x14ac:dyDescent="0.25">
      <c r="A71" s="283"/>
      <c r="B71" s="283"/>
      <c r="C71" s="283"/>
      <c r="D71" s="283"/>
      <c r="E71" s="283"/>
      <c r="F71" s="283"/>
      <c r="H71" s="142"/>
      <c r="I71" s="142"/>
      <c r="J71" s="142"/>
      <c r="K71" s="142"/>
      <c r="L71" s="142"/>
      <c r="M71" s="142"/>
      <c r="N71" s="142"/>
      <c r="O71" s="142"/>
      <c r="P71" s="142"/>
      <c r="Q71" s="142"/>
      <c r="BD71" s="126"/>
      <c r="BE71" s="126"/>
      <c r="BF71" s="126"/>
      <c r="BG71" s="126"/>
      <c r="BH71" s="126"/>
      <c r="BI71" s="126"/>
      <c r="BJ71" s="126"/>
      <c r="BK71" s="126"/>
      <c r="BL71" s="126"/>
      <c r="BM71" s="126"/>
      <c r="BN71" s="126"/>
      <c r="BO71" s="126"/>
      <c r="BP71" s="126"/>
      <c r="BQ71" s="126"/>
      <c r="BR71" s="126"/>
      <c r="BS71" s="126"/>
      <c r="BT71" s="126"/>
      <c r="BU71" s="126"/>
      <c r="BV71" s="126"/>
    </row>
    <row r="72" spans="1:74" x14ac:dyDescent="0.25">
      <c r="A72" s="282"/>
      <c r="B72" s="282"/>
      <c r="C72" s="282"/>
      <c r="D72" s="282"/>
      <c r="E72" s="282"/>
      <c r="F72" s="282"/>
      <c r="H72" s="142"/>
      <c r="I72" s="282"/>
      <c r="J72" s="282"/>
      <c r="K72" s="282"/>
      <c r="L72" s="282"/>
      <c r="M72" s="282"/>
      <c r="N72" s="282"/>
      <c r="O72" s="283"/>
      <c r="P72" s="142"/>
      <c r="Q72" s="142"/>
      <c r="BD72" s="126"/>
      <c r="BE72" s="126"/>
      <c r="BF72" s="126"/>
      <c r="BG72" s="126"/>
      <c r="BH72" s="126"/>
      <c r="BI72" s="126"/>
      <c r="BJ72" s="126"/>
      <c r="BK72" s="126"/>
      <c r="BL72" s="126"/>
      <c r="BM72" s="126"/>
      <c r="BN72" s="126"/>
      <c r="BO72" s="126"/>
      <c r="BP72" s="126"/>
      <c r="BQ72" s="126"/>
      <c r="BR72" s="126"/>
      <c r="BS72" s="126"/>
      <c r="BT72" s="126"/>
      <c r="BU72" s="126"/>
      <c r="BV72" s="126"/>
    </row>
    <row r="73" spans="1:74" x14ac:dyDescent="0.25">
      <c r="A73" s="282"/>
      <c r="B73" s="282"/>
      <c r="C73" s="282"/>
      <c r="D73" s="282"/>
      <c r="E73" s="282"/>
      <c r="F73" s="282"/>
      <c r="H73" s="142"/>
      <c r="I73" s="142"/>
      <c r="J73" s="142"/>
      <c r="K73" s="142"/>
      <c r="L73" s="142"/>
      <c r="M73" s="142"/>
      <c r="N73" s="142"/>
      <c r="O73" s="142"/>
      <c r="P73" s="142"/>
      <c r="Q73" s="142"/>
      <c r="BD73" s="126"/>
      <c r="BE73" s="126"/>
      <c r="BF73" s="126"/>
      <c r="BG73" s="126"/>
      <c r="BH73" s="126"/>
      <c r="BI73" s="126"/>
      <c r="BJ73" s="126"/>
      <c r="BK73" s="126"/>
      <c r="BL73" s="126"/>
      <c r="BM73" s="126"/>
      <c r="BN73" s="126"/>
      <c r="BO73" s="126"/>
      <c r="BP73" s="126"/>
      <c r="BQ73" s="126"/>
      <c r="BR73" s="126"/>
      <c r="BS73" s="126"/>
      <c r="BT73" s="126"/>
      <c r="BU73" s="126"/>
      <c r="BV73" s="126"/>
    </row>
    <row r="74" spans="1:74" x14ac:dyDescent="0.25">
      <c r="A74" s="286"/>
      <c r="B74" s="285"/>
      <c r="C74" s="285"/>
      <c r="D74" s="285"/>
      <c r="E74" s="285"/>
      <c r="F74" s="285"/>
      <c r="BD74" s="126"/>
      <c r="BE74" s="126"/>
      <c r="BF74" s="126"/>
      <c r="BG74" s="126"/>
      <c r="BH74" s="126"/>
      <c r="BI74" s="126"/>
      <c r="BJ74" s="126"/>
      <c r="BK74" s="126"/>
      <c r="BL74" s="126"/>
      <c r="BM74" s="126"/>
      <c r="BN74" s="126"/>
      <c r="BO74" s="126"/>
      <c r="BP74" s="126"/>
      <c r="BQ74" s="126"/>
      <c r="BR74" s="126"/>
      <c r="BS74" s="126"/>
      <c r="BT74" s="126"/>
      <c r="BU74" s="126"/>
      <c r="BV74" s="126"/>
    </row>
    <row r="75" spans="1:74" x14ac:dyDescent="0.25">
      <c r="A75" s="282"/>
      <c r="B75" s="282"/>
      <c r="C75" s="282"/>
      <c r="D75" s="282"/>
      <c r="E75" s="282"/>
      <c r="F75" s="283"/>
      <c r="BD75" s="126"/>
      <c r="BE75" s="126"/>
      <c r="BF75" s="126"/>
      <c r="BG75" s="126"/>
      <c r="BH75" s="126"/>
      <c r="BI75" s="126"/>
      <c r="BJ75" s="126"/>
      <c r="BK75" s="126"/>
      <c r="BL75" s="126"/>
      <c r="BM75" s="126"/>
      <c r="BN75" s="126"/>
      <c r="BO75" s="126"/>
      <c r="BP75" s="126"/>
      <c r="BQ75" s="126"/>
      <c r="BR75" s="126"/>
      <c r="BS75" s="126"/>
      <c r="BT75" s="126"/>
      <c r="BU75" s="126"/>
      <c r="BV75" s="126"/>
    </row>
    <row r="76" spans="1:74" x14ac:dyDescent="0.25">
      <c r="A76" s="282"/>
      <c r="B76" s="282"/>
      <c r="C76" s="282"/>
      <c r="D76" s="282"/>
      <c r="E76" s="282"/>
      <c r="F76" s="283"/>
      <c r="BD76" s="126"/>
      <c r="BE76" s="126"/>
      <c r="BF76" s="126"/>
      <c r="BG76" s="126"/>
      <c r="BH76" s="126"/>
      <c r="BI76" s="126"/>
      <c r="BJ76" s="126"/>
      <c r="BK76" s="126"/>
      <c r="BL76" s="126"/>
      <c r="BM76" s="126"/>
      <c r="BN76" s="126"/>
      <c r="BO76" s="126"/>
      <c r="BP76" s="126"/>
      <c r="BQ76" s="126"/>
      <c r="BR76" s="126"/>
      <c r="BS76" s="126"/>
      <c r="BT76" s="126"/>
      <c r="BU76" s="126"/>
      <c r="BV76" s="126"/>
    </row>
    <row r="77" spans="1:74" x14ac:dyDescent="0.25">
      <c r="A77" s="282"/>
      <c r="B77" s="282"/>
      <c r="C77" s="282"/>
      <c r="D77" s="282"/>
      <c r="E77" s="282"/>
      <c r="F77" s="283"/>
      <c r="BD77" s="126"/>
      <c r="BE77" s="126"/>
      <c r="BF77" s="126"/>
      <c r="BG77" s="126"/>
      <c r="BH77" s="126"/>
      <c r="BI77" s="126"/>
      <c r="BJ77" s="126"/>
      <c r="BK77" s="126"/>
      <c r="BL77" s="126"/>
      <c r="BM77" s="126"/>
      <c r="BN77" s="126"/>
      <c r="BO77" s="126"/>
      <c r="BP77" s="126"/>
      <c r="BQ77" s="126"/>
      <c r="BR77" s="126"/>
      <c r="BS77" s="126"/>
      <c r="BT77" s="126"/>
      <c r="BU77" s="126"/>
      <c r="BV77" s="126"/>
    </row>
    <row r="78" spans="1:74" x14ac:dyDescent="0.25">
      <c r="A78" s="282"/>
      <c r="B78" s="282"/>
      <c r="C78" s="282"/>
      <c r="D78" s="282"/>
      <c r="E78" s="282"/>
      <c r="F78" s="283"/>
      <c r="BD78" s="126"/>
      <c r="BE78" s="126"/>
      <c r="BF78" s="126"/>
      <c r="BG78" s="126"/>
      <c r="BH78" s="126"/>
      <c r="BI78" s="126"/>
      <c r="BJ78" s="126"/>
      <c r="BK78" s="126"/>
      <c r="BL78" s="126"/>
      <c r="BM78" s="126"/>
      <c r="BN78" s="126"/>
      <c r="BO78" s="126"/>
      <c r="BP78" s="126"/>
      <c r="BQ78" s="126"/>
      <c r="BR78" s="126"/>
      <c r="BS78" s="126"/>
      <c r="BT78" s="126"/>
      <c r="BU78" s="126"/>
      <c r="BV78" s="126"/>
    </row>
    <row r="79" spans="1:74" x14ac:dyDescent="0.25">
      <c r="A79" s="282"/>
      <c r="B79" s="282"/>
      <c r="C79" s="282"/>
      <c r="D79" s="282"/>
      <c r="E79" s="282"/>
      <c r="F79" s="283"/>
      <c r="BD79" s="126"/>
      <c r="BE79" s="126"/>
      <c r="BF79" s="126"/>
      <c r="BG79" s="126"/>
      <c r="BH79" s="126"/>
      <c r="BI79" s="126"/>
      <c r="BJ79" s="126"/>
      <c r="BK79" s="126"/>
      <c r="BL79" s="126"/>
      <c r="BM79" s="126"/>
      <c r="BN79" s="126"/>
      <c r="BO79" s="126"/>
      <c r="BP79" s="126"/>
      <c r="BQ79" s="126"/>
      <c r="BR79" s="126"/>
      <c r="BS79" s="126"/>
      <c r="BT79" s="126"/>
      <c r="BU79" s="126"/>
      <c r="BV79" s="126"/>
    </row>
    <row r="80" spans="1:74" x14ac:dyDescent="0.25">
      <c r="A80" s="282"/>
      <c r="B80" s="282"/>
      <c r="C80" s="282"/>
      <c r="D80" s="282"/>
      <c r="E80" s="282"/>
      <c r="F80" s="283"/>
      <c r="BD80" s="126"/>
      <c r="BE80" s="126"/>
      <c r="BF80" s="126"/>
      <c r="BG80" s="126"/>
      <c r="BH80" s="126"/>
      <c r="BI80" s="126"/>
      <c r="BJ80" s="126"/>
      <c r="BK80" s="126"/>
      <c r="BL80" s="126"/>
      <c r="BM80" s="126"/>
      <c r="BN80" s="126"/>
      <c r="BO80" s="126"/>
      <c r="BP80" s="126"/>
      <c r="BQ80" s="126"/>
      <c r="BR80" s="126"/>
      <c r="BS80" s="126"/>
      <c r="BT80" s="126"/>
      <c r="BU80" s="126"/>
      <c r="BV80" s="126"/>
    </row>
    <row r="81" spans="1:74" x14ac:dyDescent="0.25">
      <c r="A81" s="283"/>
      <c r="B81" s="283"/>
      <c r="C81" s="283"/>
      <c r="D81" s="283"/>
      <c r="E81" s="283"/>
      <c r="F81" s="283"/>
      <c r="BD81" s="126"/>
      <c r="BE81" s="126"/>
      <c r="BF81" s="126"/>
      <c r="BG81" s="126"/>
      <c r="BH81" s="126"/>
      <c r="BI81" s="126"/>
      <c r="BJ81" s="126"/>
      <c r="BK81" s="126"/>
      <c r="BL81" s="126"/>
      <c r="BM81" s="126"/>
      <c r="BN81" s="126"/>
      <c r="BO81" s="126"/>
      <c r="BP81" s="126"/>
      <c r="BQ81" s="126"/>
      <c r="BR81" s="126"/>
      <c r="BS81" s="126"/>
      <c r="BT81" s="126"/>
      <c r="BU81" s="126"/>
      <c r="BV81" s="126"/>
    </row>
    <row r="82" spans="1:74" x14ac:dyDescent="0.25">
      <c r="A82" s="142"/>
      <c r="B82" s="142"/>
      <c r="C82" s="142"/>
      <c r="D82" s="142"/>
      <c r="E82" s="142"/>
      <c r="F82" s="142"/>
      <c r="BD82" s="126"/>
      <c r="BE82" s="126"/>
      <c r="BF82" s="126"/>
      <c r="BG82" s="126"/>
      <c r="BH82" s="126"/>
      <c r="BI82" s="126"/>
      <c r="BJ82" s="126"/>
      <c r="BK82" s="126"/>
      <c r="BL82" s="126"/>
      <c r="BM82" s="126"/>
      <c r="BN82" s="126"/>
      <c r="BO82" s="126"/>
      <c r="BP82" s="126"/>
      <c r="BQ82" s="126"/>
      <c r="BR82" s="126"/>
      <c r="BS82" s="126"/>
      <c r="BT82" s="126"/>
      <c r="BU82" s="126"/>
      <c r="BV82" s="126"/>
    </row>
    <row r="83" spans="1:74" x14ac:dyDescent="0.25">
      <c r="BD83" s="126"/>
      <c r="BE83" s="126"/>
      <c r="BF83" s="126"/>
      <c r="BG83" s="126"/>
      <c r="BH83" s="126"/>
      <c r="BI83" s="126"/>
      <c r="BJ83" s="126"/>
      <c r="BK83" s="126"/>
      <c r="BL83" s="126"/>
      <c r="BM83" s="126"/>
      <c r="BN83" s="126"/>
      <c r="BO83" s="126"/>
      <c r="BP83" s="126"/>
      <c r="BQ83" s="126"/>
      <c r="BR83" s="126"/>
      <c r="BS83" s="126"/>
      <c r="BT83" s="126"/>
      <c r="BU83" s="126"/>
      <c r="BV83" s="126"/>
    </row>
    <row r="84" spans="1:74" x14ac:dyDescent="0.25">
      <c r="BD84" s="126"/>
      <c r="BE84" s="126"/>
      <c r="BF84" s="126"/>
      <c r="BG84" s="126"/>
      <c r="BH84" s="126"/>
      <c r="BI84" s="126"/>
      <c r="BJ84" s="126"/>
      <c r="BK84" s="126"/>
      <c r="BL84" s="126"/>
      <c r="BM84" s="126"/>
      <c r="BN84" s="126"/>
      <c r="BO84" s="126"/>
      <c r="BP84" s="126"/>
      <c r="BQ84" s="126"/>
      <c r="BR84" s="126"/>
      <c r="BS84" s="126"/>
      <c r="BT84" s="126"/>
      <c r="BU84" s="126"/>
      <c r="BV84" s="126"/>
    </row>
    <row r="85" spans="1:74" x14ac:dyDescent="0.25">
      <c r="BD85" s="126"/>
      <c r="BE85" s="126"/>
      <c r="BF85" s="126"/>
      <c r="BG85" s="126"/>
      <c r="BH85" s="126"/>
      <c r="BI85" s="126"/>
      <c r="BJ85" s="126"/>
      <c r="BK85" s="126"/>
      <c r="BL85" s="126"/>
      <c r="BM85" s="126"/>
      <c r="BN85" s="126"/>
      <c r="BO85" s="126"/>
      <c r="BP85" s="126"/>
      <c r="BQ85" s="126"/>
      <c r="BR85" s="126"/>
      <c r="BS85" s="126"/>
      <c r="BT85" s="126"/>
      <c r="BU85" s="126"/>
      <c r="BV85" s="126"/>
    </row>
    <row r="86" spans="1:74" x14ac:dyDescent="0.25">
      <c r="BD86" s="126"/>
      <c r="BE86" s="126"/>
      <c r="BF86" s="126"/>
      <c r="BG86" s="126"/>
      <c r="BH86" s="126"/>
      <c r="BI86" s="126"/>
      <c r="BJ86" s="126"/>
      <c r="BK86" s="126"/>
      <c r="BL86" s="126"/>
      <c r="BM86" s="126"/>
      <c r="BN86" s="126"/>
      <c r="BO86" s="126"/>
      <c r="BP86" s="126"/>
      <c r="BQ86" s="126"/>
      <c r="BR86" s="126"/>
      <c r="BS86" s="126"/>
      <c r="BT86" s="126"/>
      <c r="BU86" s="126"/>
      <c r="BV86" s="126"/>
    </row>
    <row r="87" spans="1:74" x14ac:dyDescent="0.25">
      <c r="BD87" s="126"/>
      <c r="BE87" s="126"/>
      <c r="BF87" s="126"/>
      <c r="BG87" s="126"/>
      <c r="BH87" s="126"/>
      <c r="BI87" s="126"/>
      <c r="BJ87" s="126"/>
      <c r="BK87" s="126"/>
      <c r="BL87" s="126"/>
      <c r="BM87" s="126"/>
      <c r="BN87" s="126"/>
      <c r="BO87" s="126"/>
      <c r="BP87" s="126"/>
      <c r="BQ87" s="126"/>
      <c r="BR87" s="126"/>
      <c r="BS87" s="126"/>
      <c r="BT87" s="126"/>
      <c r="BU87" s="126"/>
      <c r="BV87" s="126"/>
    </row>
    <row r="88" spans="1:74" x14ac:dyDescent="0.25">
      <c r="BD88" s="126"/>
      <c r="BE88" s="126"/>
      <c r="BF88" s="126"/>
      <c r="BG88" s="126"/>
      <c r="BH88" s="126"/>
      <c r="BI88" s="126"/>
      <c r="BJ88" s="126"/>
      <c r="BK88" s="126"/>
      <c r="BL88" s="126"/>
      <c r="BM88" s="126"/>
      <c r="BN88" s="126"/>
      <c r="BO88" s="126"/>
      <c r="BP88" s="126"/>
      <c r="BQ88" s="126"/>
      <c r="BR88" s="126"/>
      <c r="BS88" s="126"/>
      <c r="BT88" s="126"/>
      <c r="BU88" s="126"/>
      <c r="BV88" s="126"/>
    </row>
    <row r="89" spans="1:74" x14ac:dyDescent="0.25">
      <c r="BD89" s="126"/>
      <c r="BE89" s="126"/>
      <c r="BF89" s="126"/>
      <c r="BG89" s="126"/>
      <c r="BH89" s="126"/>
      <c r="BI89" s="126"/>
      <c r="BJ89" s="126"/>
      <c r="BK89" s="126"/>
      <c r="BL89" s="126"/>
      <c r="BM89" s="126"/>
      <c r="BN89" s="126"/>
      <c r="BO89" s="126"/>
      <c r="BP89" s="126"/>
      <c r="BQ89" s="126"/>
      <c r="BR89" s="126"/>
      <c r="BS89" s="126"/>
      <c r="BT89" s="126"/>
      <c r="BU89" s="126"/>
      <c r="BV89" s="126"/>
    </row>
    <row r="90" spans="1:74" x14ac:dyDescent="0.25">
      <c r="BD90" s="126"/>
      <c r="BE90" s="126"/>
      <c r="BF90" s="126"/>
      <c r="BG90" s="126"/>
      <c r="BH90" s="126"/>
      <c r="BI90" s="126"/>
      <c r="BJ90" s="126"/>
      <c r="BK90" s="126"/>
      <c r="BL90" s="126"/>
      <c r="BM90" s="126"/>
      <c r="BN90" s="126"/>
      <c r="BO90" s="126"/>
      <c r="BP90" s="126"/>
      <c r="BQ90" s="126"/>
      <c r="BR90" s="126"/>
      <c r="BS90" s="126"/>
      <c r="BT90" s="126"/>
      <c r="BU90" s="126"/>
      <c r="BV90" s="126"/>
    </row>
    <row r="91" spans="1:74" x14ac:dyDescent="0.25">
      <c r="BD91" s="126"/>
      <c r="BE91" s="126"/>
      <c r="BF91" s="126"/>
      <c r="BG91" s="126"/>
      <c r="BH91" s="126"/>
      <c r="BI91" s="126"/>
      <c r="BJ91" s="126"/>
      <c r="BK91" s="126"/>
      <c r="BL91" s="126"/>
      <c r="BM91" s="126"/>
      <c r="BN91" s="126"/>
      <c r="BO91" s="126"/>
      <c r="BP91" s="126"/>
      <c r="BQ91" s="126"/>
      <c r="BR91" s="126"/>
      <c r="BS91" s="126"/>
      <c r="BT91" s="126"/>
      <c r="BU91" s="126"/>
      <c r="BV91" s="126"/>
    </row>
    <row r="92" spans="1:74" x14ac:dyDescent="0.25">
      <c r="BD92" s="126"/>
      <c r="BE92" s="126"/>
      <c r="BF92" s="126"/>
      <c r="BG92" s="126"/>
      <c r="BH92" s="126"/>
      <c r="BI92" s="126"/>
      <c r="BJ92" s="126"/>
      <c r="BK92" s="126"/>
      <c r="BL92" s="126"/>
      <c r="BM92" s="126"/>
      <c r="BN92" s="126"/>
      <c r="BO92" s="126"/>
      <c r="BP92" s="126"/>
      <c r="BQ92" s="126"/>
      <c r="BR92" s="126"/>
      <c r="BS92" s="126"/>
      <c r="BT92" s="126"/>
      <c r="BU92" s="126"/>
      <c r="BV92" s="126"/>
    </row>
    <row r="93" spans="1:74" x14ac:dyDescent="0.25">
      <c r="BD93" s="126"/>
      <c r="BE93" s="126"/>
      <c r="BF93" s="126"/>
      <c r="BG93" s="126"/>
      <c r="BH93" s="126"/>
      <c r="BI93" s="126"/>
      <c r="BJ93" s="126"/>
      <c r="BK93" s="126"/>
      <c r="BL93" s="126"/>
      <c r="BM93" s="126"/>
      <c r="BN93" s="126"/>
      <c r="BO93" s="126"/>
      <c r="BP93" s="126"/>
      <c r="BQ93" s="126"/>
      <c r="BR93" s="126"/>
      <c r="BS93" s="126"/>
      <c r="BT93" s="126"/>
      <c r="BU93" s="126"/>
      <c r="BV93" s="126"/>
    </row>
    <row r="94" spans="1:74" x14ac:dyDescent="0.25">
      <c r="BD94" s="126"/>
      <c r="BE94" s="126"/>
      <c r="BF94" s="126"/>
      <c r="BG94" s="126"/>
      <c r="BH94" s="126"/>
      <c r="BI94" s="126"/>
      <c r="BJ94" s="126"/>
      <c r="BK94" s="126"/>
      <c r="BL94" s="126"/>
      <c r="BM94" s="126"/>
      <c r="BN94" s="126"/>
      <c r="BO94" s="126"/>
      <c r="BP94" s="126"/>
      <c r="BQ94" s="126"/>
      <c r="BR94" s="126"/>
      <c r="BS94" s="126"/>
      <c r="BT94" s="126"/>
      <c r="BU94" s="126"/>
      <c r="BV94" s="126"/>
    </row>
    <row r="95" spans="1:74" x14ac:dyDescent="0.25">
      <c r="BD95" s="126"/>
      <c r="BE95" s="126"/>
      <c r="BF95" s="126"/>
      <c r="BG95" s="126"/>
      <c r="BH95" s="126"/>
      <c r="BI95" s="126"/>
      <c r="BJ95" s="126"/>
      <c r="BK95" s="126"/>
      <c r="BL95" s="126"/>
      <c r="BM95" s="126"/>
      <c r="BN95" s="126"/>
      <c r="BO95" s="126"/>
      <c r="BP95" s="126"/>
      <c r="BQ95" s="126"/>
      <c r="BR95" s="126"/>
      <c r="BS95" s="126"/>
      <c r="BT95" s="126"/>
      <c r="BU95" s="126"/>
      <c r="BV95" s="126"/>
    </row>
    <row r="96" spans="1:74" x14ac:dyDescent="0.25">
      <c r="BD96" s="126"/>
      <c r="BE96" s="126"/>
      <c r="BF96" s="126"/>
      <c r="BG96" s="126"/>
      <c r="BH96" s="126"/>
      <c r="BI96" s="126"/>
      <c r="BJ96" s="126"/>
      <c r="BK96" s="126"/>
      <c r="BL96" s="126"/>
      <c r="BM96" s="126"/>
      <c r="BN96" s="126"/>
      <c r="BO96" s="126"/>
      <c r="BP96" s="126"/>
      <c r="BQ96" s="126"/>
      <c r="BR96" s="126"/>
      <c r="BS96" s="126"/>
      <c r="BT96" s="126"/>
      <c r="BU96" s="126"/>
      <c r="BV96" s="126"/>
    </row>
    <row r="97" spans="56:74" x14ac:dyDescent="0.25">
      <c r="BD97" s="126"/>
      <c r="BE97" s="126"/>
      <c r="BF97" s="126"/>
      <c r="BG97" s="126"/>
      <c r="BH97" s="126"/>
      <c r="BI97" s="126"/>
      <c r="BJ97" s="126"/>
      <c r="BK97" s="126"/>
      <c r="BL97" s="126"/>
      <c r="BM97" s="126"/>
      <c r="BN97" s="126"/>
      <c r="BO97" s="126"/>
      <c r="BP97" s="126"/>
      <c r="BQ97" s="126"/>
      <c r="BR97" s="126"/>
      <c r="BS97" s="126"/>
      <c r="BT97" s="126"/>
      <c r="BU97" s="126"/>
      <c r="BV97" s="126"/>
    </row>
    <row r="98" spans="56:74" x14ac:dyDescent="0.25">
      <c r="BD98" s="126"/>
      <c r="BE98" s="126"/>
      <c r="BF98" s="126"/>
      <c r="BG98" s="126"/>
      <c r="BH98" s="126"/>
      <c r="BI98" s="126"/>
      <c r="BJ98" s="126"/>
      <c r="BK98" s="126"/>
      <c r="BL98" s="126"/>
      <c r="BM98" s="126"/>
      <c r="BN98" s="126"/>
      <c r="BO98" s="126"/>
      <c r="BP98" s="126"/>
      <c r="BQ98" s="126"/>
      <c r="BR98" s="126"/>
      <c r="BS98" s="126"/>
      <c r="BT98" s="126"/>
      <c r="BU98" s="126"/>
      <c r="BV98" s="126"/>
    </row>
    <row r="99" spans="56:74" x14ac:dyDescent="0.25">
      <c r="BD99" s="126"/>
      <c r="BE99" s="126"/>
      <c r="BF99" s="126"/>
      <c r="BG99" s="126"/>
      <c r="BH99" s="126"/>
      <c r="BI99" s="126"/>
      <c r="BJ99" s="126"/>
      <c r="BK99" s="126"/>
      <c r="BL99" s="126"/>
      <c r="BM99" s="126"/>
      <c r="BN99" s="126"/>
      <c r="BO99" s="126"/>
      <c r="BP99" s="126"/>
      <c r="BQ99" s="126"/>
      <c r="BR99" s="126"/>
      <c r="BS99" s="126"/>
      <c r="BT99" s="126"/>
      <c r="BU99" s="126"/>
      <c r="BV99" s="126"/>
    </row>
    <row r="100" spans="56:74" x14ac:dyDescent="0.25">
      <c r="BD100" s="126"/>
      <c r="BE100" s="126"/>
      <c r="BF100" s="126"/>
      <c r="BG100" s="126"/>
      <c r="BH100" s="126"/>
      <c r="BI100" s="126"/>
      <c r="BJ100" s="126"/>
      <c r="BK100" s="126"/>
      <c r="BL100" s="126"/>
      <c r="BM100" s="126"/>
      <c r="BN100" s="126"/>
      <c r="BO100" s="126"/>
      <c r="BP100" s="126"/>
      <c r="BQ100" s="126"/>
      <c r="BR100" s="126"/>
      <c r="BS100" s="126"/>
      <c r="BT100" s="126"/>
      <c r="BU100" s="126"/>
      <c r="BV100" s="126"/>
    </row>
    <row r="101" spans="56:74" x14ac:dyDescent="0.25">
      <c r="BD101" s="126"/>
      <c r="BE101" s="126"/>
      <c r="BF101" s="126"/>
      <c r="BG101" s="126"/>
      <c r="BH101" s="126"/>
      <c r="BI101" s="126"/>
      <c r="BJ101" s="126"/>
      <c r="BK101" s="126"/>
      <c r="BL101" s="126"/>
      <c r="BM101" s="126"/>
      <c r="BN101" s="126"/>
      <c r="BO101" s="126"/>
      <c r="BP101" s="126"/>
      <c r="BQ101" s="126"/>
      <c r="BR101" s="126"/>
      <c r="BS101" s="126"/>
      <c r="BT101" s="126"/>
      <c r="BU101" s="126"/>
      <c r="BV101" s="126"/>
    </row>
    <row r="102" spans="56:74" x14ac:dyDescent="0.25">
      <c r="BD102" s="126"/>
      <c r="BE102" s="126"/>
      <c r="BF102" s="126"/>
      <c r="BG102" s="126"/>
      <c r="BH102" s="126"/>
      <c r="BI102" s="126"/>
      <c r="BJ102" s="126"/>
      <c r="BK102" s="126"/>
      <c r="BL102" s="126"/>
      <c r="BM102" s="126"/>
      <c r="BN102" s="126"/>
      <c r="BO102" s="126"/>
      <c r="BP102" s="126"/>
      <c r="BQ102" s="126"/>
      <c r="BR102" s="126"/>
      <c r="BS102" s="126"/>
      <c r="BT102" s="126"/>
      <c r="BU102" s="126"/>
      <c r="BV102" s="126"/>
    </row>
    <row r="103" spans="56:74" x14ac:dyDescent="0.25">
      <c r="BD103" s="126"/>
      <c r="BE103" s="126"/>
      <c r="BF103" s="126"/>
      <c r="BG103" s="126"/>
      <c r="BH103" s="126"/>
      <c r="BI103" s="126"/>
      <c r="BJ103" s="126"/>
      <c r="BK103" s="126"/>
      <c r="BL103" s="126"/>
      <c r="BM103" s="126"/>
      <c r="BN103" s="126"/>
      <c r="BO103" s="126"/>
      <c r="BP103" s="126"/>
      <c r="BQ103" s="126"/>
      <c r="BR103" s="126"/>
      <c r="BS103" s="126"/>
      <c r="BT103" s="126"/>
      <c r="BU103" s="126"/>
      <c r="BV103" s="126"/>
    </row>
    <row r="104" spans="56:74" x14ac:dyDescent="0.25">
      <c r="BD104" s="126"/>
      <c r="BE104" s="126"/>
      <c r="BF104" s="126"/>
      <c r="BG104" s="126"/>
      <c r="BH104" s="126"/>
      <c r="BI104" s="126"/>
      <c r="BJ104" s="126"/>
      <c r="BK104" s="126"/>
      <c r="BL104" s="126"/>
      <c r="BM104" s="126"/>
      <c r="BN104" s="126"/>
      <c r="BO104" s="126"/>
      <c r="BP104" s="126"/>
      <c r="BQ104" s="126"/>
      <c r="BR104" s="126"/>
      <c r="BS104" s="126"/>
      <c r="BT104" s="126"/>
      <c r="BU104" s="126"/>
      <c r="BV104" s="126"/>
    </row>
    <row r="105" spans="56:74" x14ac:dyDescent="0.25">
      <c r="BD105" s="126"/>
      <c r="BE105" s="126"/>
      <c r="BF105" s="126"/>
      <c r="BG105" s="126"/>
      <c r="BH105" s="126"/>
      <c r="BI105" s="126"/>
      <c r="BJ105" s="126"/>
      <c r="BK105" s="126"/>
      <c r="BL105" s="126"/>
      <c r="BM105" s="126"/>
      <c r="BN105" s="126"/>
      <c r="BO105" s="126"/>
      <c r="BP105" s="126"/>
      <c r="BQ105" s="126"/>
      <c r="BR105" s="126"/>
      <c r="BS105" s="126"/>
      <c r="BT105" s="126"/>
      <c r="BU105" s="126"/>
      <c r="BV105" s="126"/>
    </row>
    <row r="106" spans="56:74" x14ac:dyDescent="0.25">
      <c r="BD106" s="126"/>
      <c r="BE106" s="126"/>
      <c r="BF106" s="126"/>
      <c r="BG106" s="126"/>
      <c r="BH106" s="126"/>
      <c r="BI106" s="126"/>
      <c r="BJ106" s="126"/>
      <c r="BK106" s="126"/>
      <c r="BL106" s="126"/>
      <c r="BM106" s="126"/>
      <c r="BN106" s="126"/>
      <c r="BO106" s="126"/>
      <c r="BP106" s="126"/>
      <c r="BQ106" s="126"/>
      <c r="BR106" s="126"/>
      <c r="BS106" s="126"/>
      <c r="BT106" s="126"/>
      <c r="BU106" s="126"/>
      <c r="BV106" s="126"/>
    </row>
    <row r="107" spans="56:74" x14ac:dyDescent="0.25">
      <c r="BD107" s="126"/>
      <c r="BE107" s="126"/>
      <c r="BF107" s="126"/>
      <c r="BG107" s="126"/>
      <c r="BH107" s="126"/>
      <c r="BI107" s="126"/>
      <c r="BJ107" s="126"/>
      <c r="BK107" s="126"/>
      <c r="BL107" s="126"/>
      <c r="BM107" s="126"/>
      <c r="BN107" s="126"/>
      <c r="BO107" s="126"/>
      <c r="BP107" s="126"/>
      <c r="BQ107" s="126"/>
      <c r="BR107" s="126"/>
      <c r="BS107" s="126"/>
      <c r="BT107" s="126"/>
      <c r="BU107" s="126"/>
      <c r="BV107" s="126"/>
    </row>
    <row r="108" spans="56:74" x14ac:dyDescent="0.25">
      <c r="BD108" s="126"/>
      <c r="BE108" s="126"/>
      <c r="BF108" s="126"/>
      <c r="BG108" s="126"/>
      <c r="BH108" s="126"/>
      <c r="BI108" s="126"/>
      <c r="BJ108" s="126"/>
      <c r="BK108" s="126"/>
      <c r="BL108" s="126"/>
      <c r="BM108" s="126"/>
      <c r="BN108" s="126"/>
      <c r="BO108" s="126"/>
      <c r="BP108" s="126"/>
      <c r="BQ108" s="126"/>
      <c r="BR108" s="126"/>
      <c r="BS108" s="126"/>
      <c r="BT108" s="126"/>
      <c r="BU108" s="126"/>
      <c r="BV108" s="126"/>
    </row>
    <row r="109" spans="56:74" x14ac:dyDescent="0.25">
      <c r="BD109" s="126"/>
      <c r="BE109" s="126"/>
      <c r="BF109" s="126"/>
      <c r="BG109" s="126"/>
      <c r="BH109" s="126"/>
      <c r="BI109" s="126"/>
      <c r="BJ109" s="126"/>
      <c r="BK109" s="126"/>
      <c r="BL109" s="126"/>
      <c r="BM109" s="126"/>
      <c r="BN109" s="126"/>
      <c r="BO109" s="126"/>
      <c r="BP109" s="126"/>
      <c r="BQ109" s="126"/>
      <c r="BR109" s="126"/>
      <c r="BS109" s="126"/>
      <c r="BT109" s="126"/>
      <c r="BU109" s="126"/>
      <c r="BV109" s="126"/>
    </row>
    <row r="110" spans="56:74" x14ac:dyDescent="0.25">
      <c r="BD110" s="126"/>
      <c r="BE110" s="126"/>
      <c r="BF110" s="126"/>
      <c r="BG110" s="126"/>
      <c r="BH110" s="126"/>
      <c r="BI110" s="126"/>
      <c r="BJ110" s="126"/>
      <c r="BK110" s="126"/>
      <c r="BL110" s="126"/>
      <c r="BM110" s="126"/>
      <c r="BN110" s="126"/>
      <c r="BO110" s="126"/>
      <c r="BP110" s="126"/>
      <c r="BQ110" s="126"/>
      <c r="BR110" s="126"/>
      <c r="BS110" s="126"/>
      <c r="BT110" s="126"/>
      <c r="BU110" s="126"/>
      <c r="BV110" s="126"/>
    </row>
    <row r="111" spans="56:74" x14ac:dyDescent="0.25">
      <c r="BD111" s="126"/>
      <c r="BE111" s="126"/>
      <c r="BF111" s="126"/>
      <c r="BG111" s="126"/>
      <c r="BH111" s="126"/>
      <c r="BI111" s="126"/>
      <c r="BJ111" s="126"/>
      <c r="BK111" s="126"/>
      <c r="BL111" s="126"/>
      <c r="BM111" s="126"/>
      <c r="BN111" s="126"/>
      <c r="BO111" s="126"/>
      <c r="BP111" s="126"/>
      <c r="BQ111" s="126"/>
      <c r="BR111" s="126"/>
      <c r="BS111" s="126"/>
      <c r="BT111" s="126"/>
      <c r="BU111" s="126"/>
      <c r="BV111" s="126"/>
    </row>
    <row r="112" spans="56:74" x14ac:dyDescent="0.25">
      <c r="BD112" s="126"/>
      <c r="BE112" s="126"/>
      <c r="BF112" s="126"/>
      <c r="BG112" s="126"/>
      <c r="BH112" s="126"/>
      <c r="BI112" s="126"/>
      <c r="BJ112" s="126"/>
      <c r="BK112" s="126"/>
      <c r="BL112" s="126"/>
      <c r="BM112" s="126"/>
      <c r="BN112" s="126"/>
      <c r="BO112" s="126"/>
      <c r="BP112" s="126"/>
      <c r="BQ112" s="126"/>
      <c r="BR112" s="126"/>
      <c r="BS112" s="126"/>
      <c r="BT112" s="126"/>
      <c r="BU112" s="126"/>
      <c r="BV112" s="126"/>
    </row>
    <row r="113" spans="56:74" x14ac:dyDescent="0.25">
      <c r="BD113" s="126"/>
      <c r="BE113" s="126"/>
      <c r="BF113" s="126"/>
      <c r="BG113" s="126"/>
      <c r="BH113" s="126"/>
      <c r="BI113" s="126"/>
      <c r="BJ113" s="126"/>
      <c r="BK113" s="126"/>
      <c r="BL113" s="126"/>
      <c r="BM113" s="126"/>
      <c r="BN113" s="126"/>
      <c r="BO113" s="126"/>
      <c r="BP113" s="126"/>
      <c r="BQ113" s="126"/>
      <c r="BR113" s="126"/>
      <c r="BS113" s="126"/>
      <c r="BT113" s="126"/>
      <c r="BU113" s="126"/>
      <c r="BV113" s="126"/>
    </row>
    <row r="114" spans="56:74" x14ac:dyDescent="0.25">
      <c r="BD114" s="126"/>
      <c r="BE114" s="126"/>
      <c r="BF114" s="126"/>
      <c r="BG114" s="126"/>
      <c r="BH114" s="126"/>
      <c r="BI114" s="126"/>
      <c r="BJ114" s="126"/>
      <c r="BK114" s="126"/>
      <c r="BL114" s="126"/>
      <c r="BM114" s="126"/>
      <c r="BN114" s="126"/>
      <c r="BO114" s="126"/>
      <c r="BP114" s="126"/>
      <c r="BQ114" s="126"/>
      <c r="BR114" s="126"/>
      <c r="BS114" s="126"/>
      <c r="BT114" s="126"/>
      <c r="BU114" s="126"/>
      <c r="BV114" s="126"/>
    </row>
    <row r="115" spans="56:74" x14ac:dyDescent="0.25">
      <c r="BD115" s="126"/>
      <c r="BE115" s="126"/>
      <c r="BF115" s="126"/>
      <c r="BG115" s="126"/>
      <c r="BH115" s="126"/>
      <c r="BI115" s="126"/>
      <c r="BJ115" s="126"/>
      <c r="BK115" s="126"/>
      <c r="BL115" s="126"/>
      <c r="BM115" s="126"/>
      <c r="BN115" s="126"/>
      <c r="BO115" s="126"/>
      <c r="BP115" s="126"/>
      <c r="BQ115" s="126"/>
      <c r="BR115" s="126"/>
      <c r="BS115" s="126"/>
      <c r="BT115" s="126"/>
      <c r="BU115" s="126"/>
      <c r="BV115" s="126"/>
    </row>
    <row r="116" spans="56:74" x14ac:dyDescent="0.25">
      <c r="BD116" s="126"/>
      <c r="BE116" s="126"/>
      <c r="BF116" s="126"/>
      <c r="BG116" s="126"/>
      <c r="BH116" s="126"/>
      <c r="BI116" s="126"/>
      <c r="BJ116" s="126"/>
      <c r="BK116" s="126"/>
      <c r="BL116" s="126"/>
      <c r="BM116" s="126"/>
      <c r="BN116" s="126"/>
      <c r="BO116" s="126"/>
      <c r="BP116" s="126"/>
      <c r="BQ116" s="126"/>
      <c r="BR116" s="126"/>
      <c r="BS116" s="126"/>
      <c r="BT116" s="126"/>
      <c r="BU116" s="126"/>
      <c r="BV116" s="126"/>
    </row>
    <row r="117" spans="56:74" x14ac:dyDescent="0.25">
      <c r="BD117" s="126"/>
      <c r="BE117" s="126"/>
      <c r="BF117" s="126"/>
      <c r="BG117" s="126"/>
      <c r="BH117" s="126"/>
      <c r="BI117" s="126"/>
      <c r="BJ117" s="126"/>
      <c r="BK117" s="126"/>
      <c r="BL117" s="126"/>
      <c r="BM117" s="126"/>
      <c r="BN117" s="126"/>
      <c r="BO117" s="126"/>
      <c r="BP117" s="126"/>
      <c r="BQ117" s="126"/>
      <c r="BR117" s="126"/>
      <c r="BS117" s="126"/>
      <c r="BT117" s="126"/>
      <c r="BU117" s="126"/>
      <c r="BV117" s="126"/>
    </row>
    <row r="118" spans="56:74" x14ac:dyDescent="0.25">
      <c r="BD118" s="126"/>
      <c r="BE118" s="126"/>
      <c r="BF118" s="126"/>
      <c r="BG118" s="126"/>
      <c r="BH118" s="126"/>
      <c r="BI118" s="126"/>
      <c r="BJ118" s="126"/>
      <c r="BK118" s="126"/>
      <c r="BL118" s="126"/>
      <c r="BM118" s="126"/>
      <c r="BN118" s="126"/>
      <c r="BO118" s="126"/>
      <c r="BP118" s="126"/>
      <c r="BQ118" s="126"/>
      <c r="BR118" s="126"/>
      <c r="BS118" s="126"/>
      <c r="BT118" s="126"/>
      <c r="BU118" s="126"/>
      <c r="BV118" s="126"/>
    </row>
    <row r="119" spans="56:74" x14ac:dyDescent="0.25">
      <c r="BD119" s="126"/>
      <c r="BE119" s="126"/>
      <c r="BF119" s="126"/>
      <c r="BG119" s="126"/>
      <c r="BH119" s="126"/>
      <c r="BI119" s="126"/>
      <c r="BJ119" s="126"/>
      <c r="BK119" s="126"/>
      <c r="BL119" s="126"/>
      <c r="BM119" s="126"/>
      <c r="BN119" s="126"/>
      <c r="BO119" s="126"/>
      <c r="BP119" s="126"/>
      <c r="BQ119" s="126"/>
      <c r="BR119" s="126"/>
      <c r="BS119" s="126"/>
      <c r="BT119" s="126"/>
      <c r="BU119" s="126"/>
      <c r="BV119" s="126"/>
    </row>
    <row r="120" spans="56:74" x14ac:dyDescent="0.25">
      <c r="BD120" s="126"/>
      <c r="BE120" s="126"/>
      <c r="BF120" s="126"/>
      <c r="BG120" s="126"/>
      <c r="BH120" s="126"/>
      <c r="BI120" s="126"/>
      <c r="BJ120" s="126"/>
      <c r="BK120" s="126"/>
      <c r="BL120" s="126"/>
      <c r="BM120" s="126"/>
      <c r="BN120" s="126"/>
      <c r="BO120" s="126"/>
      <c r="BP120" s="126"/>
      <c r="BQ120" s="126"/>
      <c r="BR120" s="126"/>
      <c r="BS120" s="126"/>
      <c r="BT120" s="126"/>
      <c r="BU120" s="126"/>
      <c r="BV120" s="126"/>
    </row>
    <row r="121" spans="56:74" x14ac:dyDescent="0.25">
      <c r="BD121" s="126"/>
      <c r="BE121" s="126"/>
      <c r="BF121" s="126"/>
      <c r="BG121" s="126"/>
      <c r="BH121" s="126"/>
      <c r="BI121" s="126"/>
      <c r="BJ121" s="126"/>
      <c r="BK121" s="126"/>
      <c r="BL121" s="126"/>
      <c r="BM121" s="126"/>
      <c r="BN121" s="126"/>
      <c r="BO121" s="126"/>
      <c r="BP121" s="126"/>
      <c r="BQ121" s="126"/>
      <c r="BR121" s="126"/>
      <c r="BS121" s="126"/>
      <c r="BT121" s="126"/>
      <c r="BU121" s="126"/>
      <c r="BV121" s="126"/>
    </row>
    <row r="122" spans="56:74" x14ac:dyDescent="0.25">
      <c r="BD122" s="126"/>
      <c r="BE122" s="126"/>
      <c r="BF122" s="126"/>
      <c r="BG122" s="126"/>
      <c r="BH122" s="126"/>
      <c r="BI122" s="126"/>
      <c r="BJ122" s="126"/>
      <c r="BK122" s="126"/>
      <c r="BL122" s="126"/>
      <c r="BM122" s="126"/>
      <c r="BN122" s="126"/>
      <c r="BO122" s="126"/>
      <c r="BP122" s="126"/>
      <c r="BQ122" s="126"/>
      <c r="BR122" s="126"/>
      <c r="BS122" s="126"/>
      <c r="BT122" s="126"/>
      <c r="BU122" s="126"/>
      <c r="BV122" s="126"/>
    </row>
    <row r="123" spans="56:74" x14ac:dyDescent="0.25">
      <c r="BD123" s="126"/>
      <c r="BE123" s="126"/>
      <c r="BF123" s="126"/>
      <c r="BG123" s="126"/>
      <c r="BH123" s="126"/>
      <c r="BI123" s="126"/>
      <c r="BJ123" s="126"/>
      <c r="BK123" s="126"/>
      <c r="BL123" s="126"/>
      <c r="BM123" s="126"/>
      <c r="BN123" s="126"/>
      <c r="BO123" s="126"/>
      <c r="BP123" s="126"/>
      <c r="BQ123" s="126"/>
      <c r="BR123" s="126"/>
      <c r="BS123" s="126"/>
      <c r="BT123" s="126"/>
      <c r="BU123" s="126"/>
      <c r="BV123" s="126"/>
    </row>
    <row r="124" spans="56:74" x14ac:dyDescent="0.25">
      <c r="BD124" s="126"/>
      <c r="BE124" s="126"/>
      <c r="BF124" s="126"/>
      <c r="BG124" s="126"/>
      <c r="BH124" s="126"/>
      <c r="BI124" s="126"/>
      <c r="BJ124" s="126"/>
      <c r="BK124" s="126"/>
      <c r="BL124" s="126"/>
      <c r="BM124" s="126"/>
      <c r="BN124" s="126"/>
      <c r="BO124" s="126"/>
      <c r="BP124" s="126"/>
      <c r="BQ124" s="126"/>
      <c r="BR124" s="126"/>
      <c r="BS124" s="126"/>
      <c r="BT124" s="126"/>
      <c r="BU124" s="126"/>
      <c r="BV124" s="126"/>
    </row>
    <row r="125" spans="56:74" x14ac:dyDescent="0.25">
      <c r="BD125" s="126"/>
      <c r="BE125" s="126"/>
      <c r="BF125" s="126"/>
      <c r="BG125" s="126"/>
      <c r="BH125" s="126"/>
      <c r="BI125" s="126"/>
      <c r="BJ125" s="126"/>
      <c r="BK125" s="126"/>
      <c r="BL125" s="126"/>
      <c r="BM125" s="126"/>
      <c r="BN125" s="126"/>
      <c r="BO125" s="126"/>
      <c r="BP125" s="126"/>
      <c r="BQ125" s="126"/>
      <c r="BR125" s="126"/>
      <c r="BS125" s="126"/>
      <c r="BT125" s="126"/>
      <c r="BU125" s="126"/>
      <c r="BV125" s="126"/>
    </row>
    <row r="126" spans="56:74" x14ac:dyDescent="0.25">
      <c r="BD126" s="126"/>
      <c r="BE126" s="126"/>
      <c r="BF126" s="126"/>
      <c r="BG126" s="126"/>
      <c r="BH126" s="126"/>
      <c r="BI126" s="126"/>
      <c r="BJ126" s="126"/>
      <c r="BK126" s="126"/>
      <c r="BL126" s="126"/>
      <c r="BM126" s="126"/>
      <c r="BN126" s="126"/>
      <c r="BO126" s="126"/>
      <c r="BP126" s="126"/>
      <c r="BQ126" s="126"/>
      <c r="BR126" s="126"/>
      <c r="BS126" s="126"/>
      <c r="BT126" s="126"/>
      <c r="BU126" s="126"/>
      <c r="BV126" s="126"/>
    </row>
    <row r="127" spans="56:74" x14ac:dyDescent="0.25">
      <c r="BD127" s="126"/>
      <c r="BE127" s="126"/>
      <c r="BF127" s="126"/>
      <c r="BG127" s="126"/>
      <c r="BH127" s="126"/>
      <c r="BI127" s="126"/>
      <c r="BJ127" s="126"/>
      <c r="BK127" s="126"/>
      <c r="BL127" s="126"/>
      <c r="BM127" s="126"/>
      <c r="BN127" s="126"/>
      <c r="BO127" s="126"/>
      <c r="BP127" s="126"/>
      <c r="BQ127" s="126"/>
      <c r="BR127" s="126"/>
      <c r="BS127" s="126"/>
      <c r="BT127" s="126"/>
      <c r="BU127" s="126"/>
      <c r="BV127" s="126"/>
    </row>
    <row r="128" spans="56:74" x14ac:dyDescent="0.25">
      <c r="BD128" s="126"/>
      <c r="BE128" s="126"/>
      <c r="BF128" s="126"/>
      <c r="BG128" s="126"/>
      <c r="BH128" s="126"/>
      <c r="BI128" s="126"/>
      <c r="BJ128" s="126"/>
      <c r="BK128" s="126"/>
      <c r="BL128" s="126"/>
      <c r="BM128" s="126"/>
      <c r="BN128" s="126"/>
      <c r="BO128" s="126"/>
      <c r="BP128" s="126"/>
      <c r="BQ128" s="126"/>
      <c r="BR128" s="126"/>
      <c r="BS128" s="126"/>
      <c r="BT128" s="126"/>
      <c r="BU128" s="126"/>
      <c r="BV128" s="126"/>
    </row>
    <row r="129" spans="54:74" x14ac:dyDescent="0.25">
      <c r="BD129" s="126"/>
      <c r="BE129" s="126"/>
      <c r="BF129" s="126"/>
      <c r="BG129" s="126"/>
      <c r="BH129" s="126"/>
      <c r="BI129" s="126"/>
      <c r="BJ129" s="126"/>
      <c r="BK129" s="126"/>
      <c r="BL129" s="126"/>
      <c r="BM129" s="126"/>
      <c r="BN129" s="126"/>
      <c r="BO129" s="126"/>
      <c r="BP129" s="126"/>
      <c r="BQ129" s="126"/>
      <c r="BR129" s="126"/>
      <c r="BS129" s="126"/>
      <c r="BT129" s="126"/>
      <c r="BU129" s="126"/>
      <c r="BV129" s="126"/>
    </row>
    <row r="130" spans="54:74" x14ac:dyDescent="0.25">
      <c r="BD130" s="126"/>
      <c r="BE130" s="126"/>
      <c r="BF130" s="126"/>
      <c r="BG130" s="126"/>
      <c r="BH130" s="126"/>
      <c r="BI130" s="126"/>
      <c r="BJ130" s="126"/>
      <c r="BK130" s="126"/>
      <c r="BL130" s="126"/>
      <c r="BM130" s="126"/>
      <c r="BN130" s="126"/>
      <c r="BO130" s="126"/>
      <c r="BP130" s="126"/>
      <c r="BQ130" s="126"/>
      <c r="BR130" s="126"/>
      <c r="BS130" s="126"/>
      <c r="BT130" s="126"/>
      <c r="BU130" s="126"/>
      <c r="BV130" s="126"/>
    </row>
    <row r="131" spans="54:74" x14ac:dyDescent="0.25">
      <c r="BD131" s="126"/>
      <c r="BE131" s="126"/>
      <c r="BF131" s="126"/>
      <c r="BG131" s="126"/>
      <c r="BH131" s="126"/>
      <c r="BI131" s="126"/>
      <c r="BJ131" s="126"/>
      <c r="BK131" s="126"/>
      <c r="BL131" s="126"/>
      <c r="BM131" s="126"/>
      <c r="BN131" s="126"/>
      <c r="BO131" s="126"/>
      <c r="BP131" s="126"/>
      <c r="BQ131" s="126"/>
      <c r="BR131" s="126"/>
      <c r="BS131" s="126"/>
      <c r="BT131" s="126"/>
      <c r="BU131" s="126"/>
      <c r="BV131" s="126"/>
    </row>
    <row r="132" spans="54:74" x14ac:dyDescent="0.25">
      <c r="BD132" s="126"/>
      <c r="BE132" s="126"/>
      <c r="BF132" s="126"/>
      <c r="BG132" s="126"/>
      <c r="BH132" s="126"/>
      <c r="BI132" s="126"/>
      <c r="BJ132" s="126"/>
      <c r="BK132" s="126"/>
      <c r="BL132" s="126"/>
      <c r="BM132" s="126"/>
      <c r="BN132" s="126"/>
      <c r="BO132" s="126"/>
      <c r="BP132" s="126"/>
      <c r="BQ132" s="126"/>
      <c r="BR132" s="126"/>
      <c r="BS132" s="126"/>
      <c r="BT132" s="126"/>
      <c r="BU132" s="126"/>
      <c r="BV132" s="126"/>
    </row>
    <row r="133" spans="54:74" x14ac:dyDescent="0.25">
      <c r="BD133" s="126"/>
      <c r="BE133" s="126"/>
      <c r="BF133" s="126"/>
      <c r="BG133" s="126"/>
      <c r="BH133" s="126"/>
      <c r="BI133" s="126"/>
      <c r="BJ133" s="126"/>
      <c r="BK133" s="126"/>
      <c r="BL133" s="126"/>
      <c r="BM133" s="126"/>
      <c r="BN133" s="126"/>
      <c r="BO133" s="126"/>
      <c r="BP133" s="126"/>
      <c r="BQ133" s="126"/>
      <c r="BR133" s="126"/>
      <c r="BS133" s="126"/>
      <c r="BT133" s="126"/>
      <c r="BU133" s="126"/>
      <c r="BV133" s="126"/>
    </row>
    <row r="134" spans="54:74" x14ac:dyDescent="0.25">
      <c r="BD134" s="126"/>
      <c r="BE134" s="126"/>
      <c r="BF134" s="126"/>
      <c r="BG134" s="126"/>
      <c r="BH134" s="126"/>
      <c r="BI134" s="126"/>
      <c r="BJ134" s="126"/>
      <c r="BK134" s="126"/>
      <c r="BL134" s="126"/>
      <c r="BM134" s="126"/>
      <c r="BN134" s="126"/>
      <c r="BO134" s="126"/>
      <c r="BP134" s="126"/>
      <c r="BQ134" s="126"/>
      <c r="BR134" s="126"/>
      <c r="BS134" s="126"/>
      <c r="BT134" s="126"/>
      <c r="BU134" s="126"/>
      <c r="BV134" s="126"/>
    </row>
    <row r="135" spans="54:74" x14ac:dyDescent="0.25">
      <c r="BN135" s="126"/>
      <c r="BO135" s="126"/>
      <c r="BP135" s="126"/>
      <c r="BQ135" s="126"/>
      <c r="BR135" s="126"/>
      <c r="BS135" s="126"/>
      <c r="BT135" s="126"/>
      <c r="BU135" s="126"/>
      <c r="BV135" s="126"/>
    </row>
    <row r="136" spans="54:74" x14ac:dyDescent="0.25">
      <c r="BN136" s="126"/>
      <c r="BO136" s="126"/>
      <c r="BP136" s="126"/>
      <c r="BQ136" s="126"/>
      <c r="BR136" s="126"/>
      <c r="BS136" s="126"/>
      <c r="BT136" s="126"/>
      <c r="BU136" s="126"/>
      <c r="BV136" s="126"/>
    </row>
    <row r="137" spans="54:74" x14ac:dyDescent="0.25">
      <c r="BN137" s="126"/>
      <c r="BO137" s="126"/>
      <c r="BP137" s="126"/>
      <c r="BQ137" s="126"/>
      <c r="BR137" s="126"/>
      <c r="BS137" s="126"/>
      <c r="BT137" s="126"/>
      <c r="BU137" s="126"/>
      <c r="BV137" s="126"/>
    </row>
    <row r="138" spans="54:74" x14ac:dyDescent="0.25">
      <c r="BN138" s="126"/>
      <c r="BO138" s="126"/>
      <c r="BP138" s="126"/>
      <c r="BQ138" s="126"/>
      <c r="BR138" s="126"/>
      <c r="BS138" s="126"/>
      <c r="BT138" s="126"/>
      <c r="BU138" s="126"/>
      <c r="BV138" s="126"/>
    </row>
    <row r="139" spans="54:74" x14ac:dyDescent="0.25">
      <c r="BN139" s="126"/>
      <c r="BO139" s="126"/>
      <c r="BP139" s="126"/>
      <c r="BQ139" s="126"/>
      <c r="BR139" s="126"/>
      <c r="BS139" s="126"/>
      <c r="BT139" s="126"/>
      <c r="BU139" s="126"/>
      <c r="BV139" s="126"/>
    </row>
    <row r="140" spans="54:74" x14ac:dyDescent="0.25">
      <c r="BN140" s="126"/>
      <c r="BO140" s="126"/>
      <c r="BP140" s="126"/>
      <c r="BQ140" s="126"/>
      <c r="BR140" s="126"/>
      <c r="BS140" s="126"/>
      <c r="BT140" s="126"/>
      <c r="BU140" s="126"/>
      <c r="BV140" s="126"/>
    </row>
    <row r="141" spans="54:74" x14ac:dyDescent="0.25">
      <c r="BN141" s="126"/>
      <c r="BO141" s="126"/>
      <c r="BP141" s="126"/>
      <c r="BQ141" s="126"/>
      <c r="BR141" s="126"/>
      <c r="BS141" s="126"/>
      <c r="BT141" s="126"/>
      <c r="BU141" s="126"/>
      <c r="BV141" s="126"/>
    </row>
    <row r="142" spans="54:74" x14ac:dyDescent="0.25">
      <c r="BN142" s="126"/>
      <c r="BO142" s="126"/>
      <c r="BP142" s="126"/>
      <c r="BQ142" s="126"/>
      <c r="BR142" s="126"/>
      <c r="BS142" s="126"/>
      <c r="BT142" s="126"/>
      <c r="BU142" s="126"/>
      <c r="BV142" s="126"/>
    </row>
    <row r="143" spans="54:74" x14ac:dyDescent="0.25">
      <c r="BB143" s="279"/>
      <c r="BN143" s="126"/>
      <c r="BO143" s="126"/>
      <c r="BP143" s="126"/>
      <c r="BQ143" s="126"/>
      <c r="BR143" s="126"/>
      <c r="BS143" s="126"/>
      <c r="BT143" s="126"/>
      <c r="BU143" s="126"/>
      <c r="BV143" s="126"/>
    </row>
    <row r="144" spans="54:74" x14ac:dyDescent="0.25">
      <c r="BB144" s="279"/>
      <c r="BN144" s="126"/>
      <c r="BO144" s="126"/>
      <c r="BP144" s="126"/>
      <c r="BQ144" s="126"/>
      <c r="BR144" s="126"/>
      <c r="BS144" s="126"/>
      <c r="BT144" s="126"/>
      <c r="BU144" s="126"/>
      <c r="BV144" s="126"/>
    </row>
    <row r="145" spans="54:74" x14ac:dyDescent="0.25">
      <c r="BB145" s="279"/>
      <c r="BC145" s="279"/>
      <c r="BD145" s="126"/>
      <c r="BE145" s="126"/>
      <c r="BF145" s="126"/>
      <c r="BG145" s="126"/>
      <c r="BH145" s="126"/>
      <c r="BI145" s="126"/>
      <c r="BJ145" s="126"/>
      <c r="BK145" s="126"/>
      <c r="BL145" s="126"/>
      <c r="BM145" s="126"/>
      <c r="BN145" s="126"/>
      <c r="BO145" s="126"/>
      <c r="BP145" s="126"/>
      <c r="BQ145" s="126"/>
      <c r="BR145" s="126"/>
      <c r="BS145" s="126"/>
      <c r="BT145" s="126"/>
      <c r="BU145" s="126"/>
      <c r="BV145" s="126"/>
    </row>
    <row r="146" spans="54:74" x14ac:dyDescent="0.25">
      <c r="BB146" s="279"/>
      <c r="BC146" s="276"/>
      <c r="BD146" s="403"/>
      <c r="BE146" s="403"/>
      <c r="BF146" s="126"/>
      <c r="BG146" s="126"/>
      <c r="BH146" s="126"/>
      <c r="BI146" s="126"/>
      <c r="BJ146" s="126"/>
      <c r="BK146" s="126"/>
      <c r="BL146" s="126"/>
      <c r="BM146" s="126"/>
      <c r="BN146" s="126"/>
      <c r="BO146" s="126"/>
      <c r="BP146" s="126"/>
      <c r="BQ146" s="126"/>
      <c r="BR146" s="126"/>
      <c r="BS146" s="126"/>
      <c r="BT146" s="126"/>
      <c r="BU146" s="126"/>
      <c r="BV146" s="126"/>
    </row>
    <row r="147" spans="54:74" x14ac:dyDescent="0.25">
      <c r="BB147" s="279"/>
      <c r="BD147" s="201"/>
      <c r="BE147" s="201"/>
      <c r="BF147" s="126"/>
      <c r="BG147" s="126"/>
      <c r="BH147" s="126"/>
      <c r="BI147" s="126"/>
      <c r="BJ147" s="126"/>
      <c r="BK147" s="126"/>
      <c r="BL147" s="126"/>
      <c r="BM147" s="126"/>
      <c r="BN147" s="126"/>
      <c r="BO147" s="126"/>
      <c r="BP147" s="126"/>
      <c r="BQ147" s="126"/>
      <c r="BR147" s="126"/>
      <c r="BS147" s="126"/>
      <c r="BT147" s="126"/>
      <c r="BU147" s="126"/>
      <c r="BV147" s="126"/>
    </row>
    <row r="148" spans="54:74" x14ac:dyDescent="0.25">
      <c r="BB148" s="279"/>
      <c r="BD148" s="201"/>
      <c r="BE148" s="201"/>
      <c r="BF148" s="126"/>
      <c r="BG148" s="126"/>
      <c r="BH148" s="126"/>
      <c r="BI148" s="126"/>
      <c r="BJ148" s="126"/>
      <c r="BK148" s="126"/>
      <c r="BL148" s="126"/>
      <c r="BM148" s="126"/>
      <c r="BN148" s="126"/>
      <c r="BO148" s="126"/>
      <c r="BP148" s="126"/>
      <c r="BQ148" s="126"/>
      <c r="BR148" s="126"/>
      <c r="BS148" s="126"/>
      <c r="BT148" s="126"/>
      <c r="BU148" s="126"/>
      <c r="BV148" s="126"/>
    </row>
    <row r="149" spans="54:74" x14ac:dyDescent="0.25">
      <c r="BB149" s="279"/>
      <c r="BD149" s="201"/>
      <c r="BE149" s="201"/>
      <c r="BF149" s="126"/>
      <c r="BG149" s="126"/>
      <c r="BH149" s="126"/>
      <c r="BI149" s="126"/>
      <c r="BJ149" s="126"/>
      <c r="BK149" s="126"/>
      <c r="BL149" s="126"/>
      <c r="BM149" s="126"/>
      <c r="BN149" s="126"/>
      <c r="BO149" s="126"/>
      <c r="BP149" s="126"/>
      <c r="BQ149" s="126"/>
      <c r="BR149" s="126"/>
      <c r="BS149" s="126"/>
      <c r="BT149" s="126"/>
      <c r="BU149" s="126"/>
      <c r="BV149" s="126"/>
    </row>
    <row r="150" spans="54:74" x14ac:dyDescent="0.25">
      <c r="BB150" s="279"/>
      <c r="BD150" s="201"/>
      <c r="BE150" s="201"/>
      <c r="BF150" s="126"/>
      <c r="BG150" s="126"/>
      <c r="BH150" s="126"/>
      <c r="BI150" s="126"/>
      <c r="BJ150" s="126"/>
      <c r="BK150" s="126"/>
      <c r="BL150" s="126"/>
      <c r="BM150" s="126"/>
      <c r="BN150" s="126"/>
      <c r="BO150" s="126"/>
      <c r="BP150" s="126"/>
      <c r="BQ150" s="126"/>
      <c r="BR150" s="126"/>
      <c r="BS150" s="126"/>
      <c r="BT150" s="126"/>
      <c r="BU150" s="126"/>
      <c r="BV150" s="126"/>
    </row>
    <row r="151" spans="54:74" x14ac:dyDescent="0.25">
      <c r="BB151" s="279"/>
      <c r="BD151" s="401"/>
      <c r="BE151" s="402"/>
      <c r="BF151" s="126"/>
      <c r="BG151" s="126"/>
      <c r="BH151" s="126"/>
      <c r="BI151" s="126"/>
      <c r="BJ151" s="126"/>
      <c r="BK151" s="126"/>
      <c r="BL151" s="126"/>
      <c r="BM151" s="126"/>
      <c r="BN151" s="126"/>
      <c r="BO151" s="126"/>
      <c r="BP151" s="126"/>
      <c r="BQ151" s="126"/>
      <c r="BR151" s="126"/>
      <c r="BS151" s="126"/>
      <c r="BT151" s="126"/>
      <c r="BU151" s="126"/>
      <c r="BV151" s="126"/>
    </row>
    <row r="152" spans="54:74" x14ac:dyDescent="0.25">
      <c r="BB152" s="279"/>
      <c r="BC152" s="279"/>
      <c r="BD152" s="126"/>
      <c r="BE152" s="126"/>
      <c r="BF152" s="126"/>
      <c r="BG152" s="126"/>
      <c r="BH152" s="126"/>
      <c r="BI152" s="126"/>
      <c r="BJ152" s="126"/>
      <c r="BK152" s="126"/>
      <c r="BL152" s="126"/>
      <c r="BM152" s="126"/>
      <c r="BN152" s="126"/>
      <c r="BO152" s="126"/>
      <c r="BP152" s="126"/>
      <c r="BQ152" s="126"/>
      <c r="BR152" s="126"/>
      <c r="BS152" s="126"/>
      <c r="BT152" s="126"/>
      <c r="BU152" s="126"/>
      <c r="BV152" s="126"/>
    </row>
    <row r="153" spans="54:74" x14ac:dyDescent="0.25">
      <c r="BD153" s="126"/>
      <c r="BE153" s="126"/>
      <c r="BF153" s="126"/>
      <c r="BG153" s="126"/>
      <c r="BH153" s="126"/>
      <c r="BI153" s="126"/>
      <c r="BJ153" s="126"/>
      <c r="BK153" s="126"/>
      <c r="BL153" s="126"/>
      <c r="BM153" s="126"/>
      <c r="BN153" s="126"/>
      <c r="BO153" s="126"/>
      <c r="BP153" s="126"/>
      <c r="BQ153" s="126"/>
      <c r="BR153" s="126"/>
      <c r="BS153" s="126"/>
      <c r="BT153" s="126"/>
      <c r="BU153" s="126"/>
      <c r="BV153" s="126"/>
    </row>
    <row r="154" spans="54:74" x14ac:dyDescent="0.25">
      <c r="BD154" s="126"/>
      <c r="BE154" s="126"/>
      <c r="BF154" s="126"/>
      <c r="BG154" s="126"/>
      <c r="BH154" s="126"/>
      <c r="BI154" s="126"/>
      <c r="BJ154" s="126"/>
      <c r="BK154" s="126"/>
      <c r="BL154" s="126"/>
      <c r="BM154" s="126"/>
      <c r="BN154" s="126"/>
      <c r="BO154" s="126"/>
      <c r="BP154" s="126"/>
      <c r="BQ154" s="126"/>
      <c r="BR154" s="126"/>
      <c r="BS154" s="126"/>
      <c r="BT154" s="126"/>
      <c r="BU154" s="126"/>
      <c r="BV154" s="126"/>
    </row>
    <row r="155" spans="54:74" x14ac:dyDescent="0.25">
      <c r="BD155" s="126"/>
      <c r="BE155" s="126"/>
      <c r="BF155" s="126"/>
      <c r="BG155" s="126"/>
      <c r="BH155" s="126"/>
      <c r="BI155" s="126"/>
      <c r="BJ155" s="126"/>
      <c r="BK155" s="126"/>
      <c r="BL155" s="126"/>
      <c r="BM155" s="126"/>
      <c r="BN155" s="126"/>
      <c r="BO155" s="126"/>
      <c r="BP155" s="126"/>
      <c r="BQ155" s="126"/>
      <c r="BR155" s="126"/>
      <c r="BS155" s="126"/>
      <c r="BT155" s="126"/>
      <c r="BU155" s="126"/>
      <c r="BV155" s="126"/>
    </row>
    <row r="156" spans="54:74" x14ac:dyDescent="0.25">
      <c r="BD156" s="126"/>
      <c r="BE156" s="126"/>
      <c r="BF156" s="126"/>
      <c r="BG156" s="126"/>
      <c r="BH156" s="126"/>
      <c r="BI156" s="126"/>
      <c r="BJ156" s="126"/>
      <c r="BK156" s="126"/>
      <c r="BL156" s="126"/>
      <c r="BM156" s="126"/>
      <c r="BN156" s="126"/>
      <c r="BO156" s="126"/>
      <c r="BP156" s="126"/>
      <c r="BQ156" s="126"/>
      <c r="BR156" s="126"/>
      <c r="BS156" s="126"/>
      <c r="BT156" s="126"/>
      <c r="BU156" s="126"/>
      <c r="BV156" s="126"/>
    </row>
    <row r="157" spans="54:74" x14ac:dyDescent="0.25">
      <c r="BD157" s="126"/>
      <c r="BE157" s="126"/>
      <c r="BF157" s="126"/>
      <c r="BG157" s="126"/>
      <c r="BH157" s="126"/>
      <c r="BI157" s="126"/>
      <c r="BJ157" s="126"/>
      <c r="BK157" s="126"/>
      <c r="BL157" s="126"/>
      <c r="BM157" s="126"/>
      <c r="BN157" s="126"/>
      <c r="BO157" s="126"/>
      <c r="BP157" s="126"/>
      <c r="BQ157" s="126"/>
      <c r="BR157" s="126"/>
      <c r="BS157" s="126"/>
      <c r="BT157" s="126"/>
      <c r="BU157" s="126"/>
      <c r="BV157" s="126"/>
    </row>
    <row r="158" spans="54:74" x14ac:dyDescent="0.25">
      <c r="BD158" s="126"/>
      <c r="BE158" s="126"/>
      <c r="BF158" s="126"/>
      <c r="BG158" s="126"/>
      <c r="BH158" s="126"/>
      <c r="BI158" s="126"/>
      <c r="BJ158" s="126"/>
      <c r="BK158" s="126"/>
      <c r="BL158" s="126"/>
      <c r="BM158" s="126"/>
      <c r="BN158" s="126"/>
      <c r="BO158" s="126"/>
      <c r="BP158" s="126"/>
      <c r="BQ158" s="126"/>
      <c r="BR158" s="126"/>
      <c r="BS158" s="126"/>
      <c r="BT158" s="126"/>
      <c r="BU158" s="126"/>
      <c r="BV158" s="126"/>
    </row>
    <row r="159" spans="54:74" x14ac:dyDescent="0.25">
      <c r="BD159" s="126"/>
      <c r="BE159" s="126"/>
      <c r="BF159" s="126"/>
      <c r="BG159" s="126"/>
      <c r="BH159" s="126"/>
      <c r="BI159" s="126"/>
      <c r="BJ159" s="126"/>
      <c r="BK159" s="126"/>
      <c r="BL159" s="126"/>
      <c r="BM159" s="126"/>
      <c r="BN159" s="126"/>
      <c r="BO159" s="126"/>
      <c r="BP159" s="126"/>
      <c r="BQ159" s="126"/>
      <c r="BR159" s="126"/>
      <c r="BS159" s="126"/>
      <c r="BT159" s="126"/>
      <c r="BU159" s="126"/>
      <c r="BV159" s="126"/>
    </row>
    <row r="160" spans="54:74" x14ac:dyDescent="0.25">
      <c r="BD160" s="126"/>
      <c r="BE160" s="126"/>
      <c r="BF160" s="126"/>
      <c r="BG160" s="126"/>
      <c r="BH160" s="126"/>
      <c r="BI160" s="126"/>
      <c r="BJ160" s="126"/>
      <c r="BK160" s="126"/>
      <c r="BL160" s="126"/>
      <c r="BM160" s="126"/>
      <c r="BN160" s="126"/>
      <c r="BO160" s="126"/>
      <c r="BP160" s="126"/>
      <c r="BQ160" s="126"/>
      <c r="BR160" s="126"/>
      <c r="BS160" s="126"/>
      <c r="BT160" s="126"/>
      <c r="BU160" s="126"/>
      <c r="BV160" s="126"/>
    </row>
    <row r="161" spans="56:74" x14ac:dyDescent="0.25">
      <c r="BD161" s="126"/>
      <c r="BE161" s="126"/>
      <c r="BF161" s="126"/>
      <c r="BG161" s="126"/>
      <c r="BH161" s="126"/>
      <c r="BI161" s="126"/>
      <c r="BJ161" s="126"/>
      <c r="BK161" s="126"/>
      <c r="BL161" s="126"/>
      <c r="BM161" s="126"/>
      <c r="BN161" s="126"/>
      <c r="BO161" s="126"/>
      <c r="BP161" s="126"/>
      <c r="BQ161" s="126"/>
      <c r="BR161" s="126"/>
      <c r="BS161" s="126"/>
      <c r="BT161" s="126"/>
      <c r="BU161" s="126"/>
      <c r="BV161" s="126"/>
    </row>
    <row r="162" spans="56:74" x14ac:dyDescent="0.25">
      <c r="BD162" s="126"/>
      <c r="BE162" s="126"/>
      <c r="BF162" s="126"/>
      <c r="BG162" s="126"/>
      <c r="BH162" s="126"/>
      <c r="BI162" s="126"/>
      <c r="BJ162" s="126"/>
      <c r="BK162" s="126"/>
      <c r="BL162" s="126"/>
      <c r="BM162" s="126"/>
      <c r="BN162" s="126"/>
      <c r="BO162" s="126"/>
      <c r="BP162" s="126"/>
      <c r="BQ162" s="126"/>
      <c r="BR162" s="126"/>
      <c r="BS162" s="126"/>
      <c r="BT162" s="126"/>
      <c r="BU162" s="126"/>
      <c r="BV162" s="126"/>
    </row>
    <row r="163" spans="56:74" x14ac:dyDescent="0.25">
      <c r="BD163" s="126"/>
      <c r="BE163" s="126"/>
      <c r="BF163" s="126"/>
      <c r="BG163" s="126"/>
      <c r="BH163" s="126"/>
      <c r="BI163" s="126"/>
      <c r="BJ163" s="126"/>
      <c r="BK163" s="126"/>
      <c r="BL163" s="126"/>
      <c r="BM163" s="126"/>
      <c r="BN163" s="126"/>
      <c r="BO163" s="126"/>
      <c r="BP163" s="126"/>
      <c r="BQ163" s="126"/>
      <c r="BR163" s="126"/>
      <c r="BS163" s="126"/>
      <c r="BT163" s="126"/>
      <c r="BU163" s="126"/>
      <c r="BV163" s="126"/>
    </row>
    <row r="164" spans="56:74" x14ac:dyDescent="0.25">
      <c r="BD164" s="126"/>
      <c r="BE164" s="126"/>
      <c r="BF164" s="126"/>
      <c r="BG164" s="126"/>
      <c r="BH164" s="126"/>
      <c r="BI164" s="126"/>
      <c r="BJ164" s="126"/>
      <c r="BK164" s="126"/>
      <c r="BL164" s="126"/>
      <c r="BM164" s="126"/>
      <c r="BN164" s="126"/>
      <c r="BO164" s="126"/>
      <c r="BP164" s="126"/>
      <c r="BQ164" s="126"/>
      <c r="BR164" s="126"/>
      <c r="BS164" s="126"/>
      <c r="BT164" s="126"/>
      <c r="BU164" s="126"/>
      <c r="BV164" s="126"/>
    </row>
    <row r="165" spans="56:74" x14ac:dyDescent="0.25">
      <c r="BD165" s="126"/>
      <c r="BE165" s="126"/>
      <c r="BF165" s="126"/>
      <c r="BG165" s="126"/>
      <c r="BH165" s="126"/>
      <c r="BI165" s="126"/>
      <c r="BJ165" s="126"/>
      <c r="BK165" s="126"/>
      <c r="BL165" s="126"/>
      <c r="BM165" s="126"/>
      <c r="BN165" s="126"/>
      <c r="BO165" s="126"/>
      <c r="BP165" s="126"/>
      <c r="BQ165" s="126"/>
      <c r="BR165" s="126"/>
      <c r="BS165" s="126"/>
      <c r="BT165" s="126"/>
      <c r="BU165" s="126"/>
      <c r="BV165" s="126"/>
    </row>
    <row r="166" spans="56:74" x14ac:dyDescent="0.25">
      <c r="BD166" s="126"/>
      <c r="BE166" s="126"/>
      <c r="BF166" s="126"/>
      <c r="BG166" s="126"/>
      <c r="BH166" s="126"/>
      <c r="BI166" s="126"/>
      <c r="BJ166" s="126"/>
      <c r="BK166" s="126"/>
      <c r="BL166" s="126"/>
      <c r="BM166" s="126"/>
      <c r="BN166" s="126"/>
      <c r="BO166" s="126"/>
      <c r="BP166" s="126"/>
      <c r="BQ166" s="126"/>
      <c r="BR166" s="126"/>
      <c r="BS166" s="126"/>
      <c r="BT166" s="126"/>
      <c r="BU166" s="126"/>
      <c r="BV166" s="126"/>
    </row>
    <row r="167" spans="56:74" x14ac:dyDescent="0.25">
      <c r="BD167" s="126"/>
      <c r="BE167" s="126"/>
      <c r="BF167" s="126"/>
      <c r="BG167" s="126"/>
      <c r="BH167" s="126"/>
      <c r="BI167" s="126"/>
      <c r="BJ167" s="126"/>
      <c r="BK167" s="126"/>
      <c r="BL167" s="126"/>
      <c r="BM167" s="126"/>
      <c r="BN167" s="126"/>
      <c r="BO167" s="126"/>
      <c r="BP167" s="126"/>
      <c r="BQ167" s="126"/>
      <c r="BR167" s="126"/>
      <c r="BS167" s="126"/>
      <c r="BT167" s="126"/>
      <c r="BU167" s="126"/>
      <c r="BV167" s="126"/>
    </row>
    <row r="168" spans="56:74" x14ac:dyDescent="0.25">
      <c r="BD168" s="126"/>
      <c r="BE168" s="126"/>
      <c r="BF168" s="126"/>
      <c r="BG168" s="126"/>
      <c r="BH168" s="126"/>
      <c r="BI168" s="126"/>
      <c r="BJ168" s="126"/>
      <c r="BK168" s="126"/>
      <c r="BL168" s="126"/>
      <c r="BM168" s="126"/>
      <c r="BN168" s="126"/>
      <c r="BO168" s="126"/>
      <c r="BP168" s="126"/>
      <c r="BQ168" s="126"/>
      <c r="BR168" s="126"/>
      <c r="BS168" s="126"/>
      <c r="BT168" s="126"/>
      <c r="BU168" s="126"/>
      <c r="BV168" s="126"/>
    </row>
    <row r="169" spans="56:74" x14ac:dyDescent="0.25">
      <c r="BD169" s="126"/>
      <c r="BE169" s="126"/>
      <c r="BF169" s="126"/>
      <c r="BG169" s="126"/>
      <c r="BH169" s="126"/>
      <c r="BI169" s="126"/>
      <c r="BJ169" s="126"/>
      <c r="BK169" s="126"/>
      <c r="BL169" s="126"/>
      <c r="BM169" s="126"/>
      <c r="BN169" s="126"/>
      <c r="BO169" s="126"/>
      <c r="BP169" s="126"/>
      <c r="BQ169" s="126"/>
      <c r="BR169" s="126"/>
      <c r="BS169" s="126"/>
      <c r="BT169" s="126"/>
      <c r="BU169" s="126"/>
      <c r="BV169" s="126"/>
    </row>
    <row r="170" spans="56:74" x14ac:dyDescent="0.25">
      <c r="BD170" s="126"/>
      <c r="BE170" s="126"/>
      <c r="BF170" s="126"/>
      <c r="BG170" s="126"/>
      <c r="BH170" s="126"/>
      <c r="BI170" s="126"/>
      <c r="BJ170" s="126"/>
      <c r="BK170" s="126"/>
      <c r="BL170" s="126"/>
      <c r="BM170" s="126"/>
      <c r="BN170" s="126"/>
      <c r="BO170" s="126"/>
      <c r="BP170" s="126"/>
      <c r="BQ170" s="126"/>
      <c r="BR170" s="126"/>
      <c r="BS170" s="126"/>
      <c r="BT170" s="126"/>
      <c r="BU170" s="126"/>
      <c r="BV170" s="126"/>
    </row>
    <row r="171" spans="56:74" x14ac:dyDescent="0.25">
      <c r="BD171" s="126"/>
      <c r="BE171" s="126"/>
      <c r="BF171" s="126"/>
      <c r="BG171" s="126"/>
      <c r="BH171" s="126"/>
      <c r="BI171" s="126"/>
      <c r="BJ171" s="126"/>
      <c r="BK171" s="126"/>
      <c r="BL171" s="126"/>
      <c r="BM171" s="126"/>
      <c r="BN171" s="126"/>
      <c r="BO171" s="126"/>
      <c r="BP171" s="126"/>
      <c r="BQ171" s="126"/>
      <c r="BR171" s="126"/>
      <c r="BS171" s="126"/>
      <c r="BT171" s="126"/>
      <c r="BU171" s="126"/>
      <c r="BV171" s="126"/>
    </row>
    <row r="172" spans="56:74" x14ac:dyDescent="0.25">
      <c r="BD172" s="126"/>
      <c r="BE172" s="126"/>
      <c r="BF172" s="126"/>
      <c r="BG172" s="126"/>
      <c r="BH172" s="126"/>
      <c r="BI172" s="126"/>
      <c r="BJ172" s="126"/>
      <c r="BK172" s="126"/>
      <c r="BL172" s="126"/>
      <c r="BM172" s="126"/>
      <c r="BN172" s="126"/>
      <c r="BO172" s="126"/>
      <c r="BP172" s="126"/>
      <c r="BQ172" s="126"/>
      <c r="BR172" s="126"/>
      <c r="BS172" s="126"/>
      <c r="BT172" s="126"/>
      <c r="BU172" s="126"/>
      <c r="BV172" s="126"/>
    </row>
    <row r="173" spans="56:74" x14ac:dyDescent="0.25">
      <c r="BD173" s="126"/>
      <c r="BE173" s="126"/>
      <c r="BF173" s="126"/>
      <c r="BG173" s="126"/>
      <c r="BH173" s="126"/>
      <c r="BI173" s="126"/>
      <c r="BJ173" s="126"/>
      <c r="BK173" s="126"/>
      <c r="BL173" s="126"/>
      <c r="BM173" s="126"/>
      <c r="BN173" s="126"/>
      <c r="BO173" s="126"/>
      <c r="BP173" s="126"/>
      <c r="BQ173" s="126"/>
      <c r="BR173" s="126"/>
      <c r="BS173" s="126"/>
      <c r="BT173" s="126"/>
      <c r="BU173" s="126"/>
      <c r="BV173" s="126"/>
    </row>
    <row r="174" spans="56:74" x14ac:dyDescent="0.25">
      <c r="BD174" s="126"/>
      <c r="BE174" s="126"/>
      <c r="BF174" s="126"/>
      <c r="BG174" s="126"/>
      <c r="BH174" s="126"/>
      <c r="BI174" s="126"/>
      <c r="BJ174" s="126"/>
      <c r="BK174" s="126"/>
      <c r="BL174" s="126"/>
      <c r="BM174" s="126"/>
      <c r="BN174" s="126"/>
      <c r="BO174" s="126"/>
      <c r="BP174" s="126"/>
      <c r="BQ174" s="126"/>
      <c r="BR174" s="126"/>
      <c r="BS174" s="126"/>
      <c r="BT174" s="126"/>
      <c r="BU174" s="126"/>
      <c r="BV174" s="126"/>
    </row>
    <row r="175" spans="56:74" x14ac:dyDescent="0.25">
      <c r="BD175" s="126"/>
      <c r="BE175" s="126"/>
      <c r="BF175" s="126"/>
      <c r="BG175" s="126"/>
      <c r="BH175" s="126"/>
      <c r="BI175" s="126"/>
      <c r="BJ175" s="126"/>
      <c r="BK175" s="126"/>
      <c r="BL175" s="126"/>
      <c r="BM175" s="126"/>
      <c r="BN175" s="126"/>
      <c r="BO175" s="126"/>
      <c r="BP175" s="126"/>
      <c r="BQ175" s="126"/>
      <c r="BR175" s="126"/>
      <c r="BS175" s="126"/>
      <c r="BT175" s="126"/>
      <c r="BU175" s="126"/>
      <c r="BV175" s="126"/>
    </row>
    <row r="176" spans="56:74" x14ac:dyDescent="0.25">
      <c r="BD176" s="126"/>
      <c r="BE176" s="126"/>
      <c r="BF176" s="126"/>
      <c r="BG176" s="126"/>
      <c r="BH176" s="126"/>
      <c r="BI176" s="126"/>
      <c r="BJ176" s="126"/>
      <c r="BK176" s="126"/>
      <c r="BL176" s="126"/>
      <c r="BM176" s="126"/>
      <c r="BN176" s="126"/>
      <c r="BO176" s="126"/>
      <c r="BP176" s="126"/>
      <c r="BQ176" s="126"/>
      <c r="BR176" s="126"/>
      <c r="BS176" s="126"/>
      <c r="BT176" s="126"/>
      <c r="BU176" s="126"/>
      <c r="BV176" s="126"/>
    </row>
    <row r="177" spans="56:74" x14ac:dyDescent="0.25">
      <c r="BD177" s="126"/>
      <c r="BE177" s="126"/>
      <c r="BF177" s="126"/>
      <c r="BG177" s="126"/>
      <c r="BH177" s="126"/>
      <c r="BI177" s="126"/>
      <c r="BJ177" s="126"/>
      <c r="BK177" s="126"/>
      <c r="BL177" s="126"/>
      <c r="BM177" s="126"/>
      <c r="BN177" s="126"/>
      <c r="BO177" s="126"/>
      <c r="BP177" s="126"/>
      <c r="BQ177" s="126"/>
      <c r="BR177" s="126"/>
      <c r="BS177" s="126"/>
      <c r="BT177" s="126"/>
      <c r="BU177" s="126"/>
      <c r="BV177" s="126"/>
    </row>
    <row r="178" spans="56:74" x14ac:dyDescent="0.25">
      <c r="BD178" s="126"/>
      <c r="BE178" s="126"/>
      <c r="BF178" s="126"/>
      <c r="BG178" s="126"/>
      <c r="BH178" s="126"/>
      <c r="BI178" s="126"/>
      <c r="BJ178" s="126"/>
      <c r="BK178" s="126"/>
      <c r="BL178" s="126"/>
      <c r="BM178" s="126"/>
      <c r="BN178" s="126"/>
      <c r="BO178" s="126"/>
      <c r="BP178" s="126"/>
      <c r="BQ178" s="126"/>
      <c r="BR178" s="126"/>
      <c r="BS178" s="126"/>
      <c r="BT178" s="126"/>
      <c r="BU178" s="126"/>
      <c r="BV178" s="126"/>
    </row>
    <row r="179" spans="56:74" x14ac:dyDescent="0.25">
      <c r="BD179" s="126"/>
      <c r="BE179" s="126"/>
      <c r="BF179" s="126"/>
      <c r="BG179" s="126"/>
      <c r="BH179" s="126"/>
      <c r="BI179" s="126"/>
      <c r="BJ179" s="126"/>
      <c r="BK179" s="126"/>
      <c r="BL179" s="126"/>
      <c r="BM179" s="126"/>
      <c r="BN179" s="126"/>
      <c r="BO179" s="126"/>
      <c r="BP179" s="126"/>
      <c r="BQ179" s="126"/>
      <c r="BR179" s="126"/>
      <c r="BS179" s="126"/>
      <c r="BT179" s="126"/>
      <c r="BU179" s="126"/>
      <c r="BV179" s="126"/>
    </row>
    <row r="180" spans="56:74" x14ac:dyDescent="0.25">
      <c r="BD180" s="126"/>
      <c r="BE180" s="126"/>
      <c r="BF180" s="126"/>
      <c r="BG180" s="126"/>
      <c r="BH180" s="126"/>
      <c r="BI180" s="126"/>
      <c r="BJ180" s="126"/>
      <c r="BK180" s="126"/>
      <c r="BL180" s="126"/>
      <c r="BM180" s="126"/>
      <c r="BN180" s="126"/>
      <c r="BO180" s="126"/>
      <c r="BP180" s="126"/>
      <c r="BQ180" s="126"/>
      <c r="BR180" s="126"/>
      <c r="BS180" s="126"/>
      <c r="BT180" s="126"/>
      <c r="BU180" s="126"/>
      <c r="BV180" s="126"/>
    </row>
    <row r="181" spans="56:74" x14ac:dyDescent="0.25">
      <c r="BD181" s="126"/>
      <c r="BE181" s="126"/>
      <c r="BF181" s="126"/>
      <c r="BG181" s="126"/>
      <c r="BH181" s="126"/>
      <c r="BI181" s="126"/>
      <c r="BJ181" s="126"/>
      <c r="BK181" s="126"/>
      <c r="BL181" s="126"/>
      <c r="BM181" s="126"/>
      <c r="BN181" s="126"/>
      <c r="BO181" s="126"/>
      <c r="BP181" s="126"/>
      <c r="BQ181" s="126"/>
      <c r="BR181" s="126"/>
      <c r="BS181" s="126"/>
      <c r="BT181" s="126"/>
      <c r="BU181" s="126"/>
      <c r="BV181" s="126"/>
    </row>
    <row r="182" spans="56:74" x14ac:dyDescent="0.25">
      <c r="BD182" s="126"/>
      <c r="BE182" s="126"/>
      <c r="BF182" s="126"/>
      <c r="BG182" s="126"/>
      <c r="BH182" s="126"/>
      <c r="BI182" s="126"/>
      <c r="BJ182" s="126"/>
      <c r="BK182" s="126"/>
      <c r="BL182" s="126"/>
      <c r="BM182" s="126"/>
      <c r="BN182" s="126"/>
      <c r="BO182" s="126"/>
      <c r="BP182" s="126"/>
      <c r="BQ182" s="126"/>
      <c r="BR182" s="126"/>
      <c r="BS182" s="126"/>
      <c r="BT182" s="126"/>
      <c r="BU182" s="126"/>
      <c r="BV182" s="126"/>
    </row>
    <row r="183" spans="56:74" x14ac:dyDescent="0.25">
      <c r="BD183" s="126"/>
      <c r="BE183" s="126"/>
      <c r="BF183" s="126"/>
      <c r="BG183" s="126"/>
      <c r="BH183" s="126"/>
      <c r="BI183" s="126"/>
      <c r="BJ183" s="126"/>
      <c r="BK183" s="126"/>
      <c r="BL183" s="126"/>
      <c r="BM183" s="126"/>
      <c r="BN183" s="126"/>
      <c r="BO183" s="126"/>
      <c r="BP183" s="126"/>
      <c r="BQ183" s="126"/>
      <c r="BR183" s="126"/>
      <c r="BS183" s="126"/>
      <c r="BT183" s="126"/>
      <c r="BU183" s="126"/>
      <c r="BV183" s="126"/>
    </row>
    <row r="184" spans="56:74" x14ac:dyDescent="0.25">
      <c r="BD184" s="126"/>
      <c r="BE184" s="126"/>
      <c r="BF184" s="126"/>
      <c r="BG184" s="126"/>
      <c r="BH184" s="126"/>
      <c r="BI184" s="126"/>
      <c r="BJ184" s="126"/>
      <c r="BK184" s="126"/>
      <c r="BL184" s="126"/>
      <c r="BM184" s="126"/>
      <c r="BN184" s="126"/>
      <c r="BO184" s="126"/>
      <c r="BP184" s="126"/>
      <c r="BQ184" s="126"/>
      <c r="BR184" s="126"/>
      <c r="BS184" s="126"/>
      <c r="BT184" s="126"/>
      <c r="BU184" s="126"/>
      <c r="BV184" s="126"/>
    </row>
    <row r="185" spans="56:74" x14ac:dyDescent="0.25">
      <c r="BD185" s="126"/>
      <c r="BE185" s="126"/>
      <c r="BF185" s="126"/>
      <c r="BG185" s="126"/>
      <c r="BH185" s="126"/>
      <c r="BI185" s="126"/>
      <c r="BJ185" s="126"/>
      <c r="BK185" s="126"/>
      <c r="BL185" s="126"/>
      <c r="BM185" s="126"/>
      <c r="BN185" s="126"/>
      <c r="BO185" s="126"/>
      <c r="BP185" s="126"/>
      <c r="BQ185" s="126"/>
      <c r="BR185" s="126"/>
      <c r="BS185" s="126"/>
      <c r="BT185" s="126"/>
      <c r="BU185" s="126"/>
      <c r="BV185" s="126"/>
    </row>
    <row r="186" spans="56:74" x14ac:dyDescent="0.25">
      <c r="BD186" s="126"/>
      <c r="BE186" s="126"/>
      <c r="BF186" s="126"/>
      <c r="BG186" s="126"/>
      <c r="BH186" s="126"/>
      <c r="BI186" s="126"/>
      <c r="BJ186" s="126"/>
      <c r="BK186" s="126"/>
      <c r="BL186" s="126"/>
      <c r="BM186" s="126"/>
      <c r="BN186" s="126"/>
      <c r="BO186" s="126"/>
      <c r="BP186" s="126"/>
      <c r="BQ186" s="126"/>
      <c r="BR186" s="126"/>
      <c r="BS186" s="126"/>
      <c r="BT186" s="126"/>
      <c r="BU186" s="126"/>
      <c r="BV186" s="126"/>
    </row>
    <row r="187" spans="56:74" x14ac:dyDescent="0.25">
      <c r="BD187" s="126"/>
      <c r="BE187" s="126"/>
      <c r="BF187" s="126"/>
      <c r="BG187" s="126"/>
      <c r="BH187" s="126"/>
      <c r="BI187" s="126"/>
      <c r="BJ187" s="126"/>
      <c r="BK187" s="126"/>
      <c r="BL187" s="126"/>
      <c r="BM187" s="126"/>
      <c r="BN187" s="126"/>
      <c r="BO187" s="126"/>
      <c r="BP187" s="126"/>
      <c r="BQ187" s="126"/>
      <c r="BR187" s="126"/>
      <c r="BS187" s="126"/>
      <c r="BT187" s="126"/>
      <c r="BU187" s="126"/>
      <c r="BV187" s="126"/>
    </row>
    <row r="188" spans="56:74" x14ac:dyDescent="0.25">
      <c r="BD188" s="126"/>
      <c r="BE188" s="126"/>
      <c r="BF188" s="126"/>
      <c r="BG188" s="126"/>
      <c r="BH188" s="126"/>
      <c r="BI188" s="126"/>
      <c r="BJ188" s="126"/>
      <c r="BK188" s="126"/>
      <c r="BL188" s="126"/>
      <c r="BM188" s="126"/>
      <c r="BN188" s="126"/>
      <c r="BO188" s="126"/>
      <c r="BP188" s="126"/>
      <c r="BQ188" s="126"/>
      <c r="BR188" s="126"/>
      <c r="BS188" s="126"/>
      <c r="BT188" s="126"/>
      <c r="BU188" s="126"/>
      <c r="BV188" s="126"/>
    </row>
    <row r="189" spans="56:74" x14ac:dyDescent="0.25">
      <c r="BD189" s="126"/>
      <c r="BE189" s="126"/>
      <c r="BF189" s="126"/>
      <c r="BG189" s="126"/>
      <c r="BH189" s="126"/>
      <c r="BI189" s="126"/>
      <c r="BJ189" s="126"/>
      <c r="BK189" s="126"/>
      <c r="BL189" s="126"/>
      <c r="BM189" s="126"/>
      <c r="BN189" s="126"/>
      <c r="BO189" s="126"/>
      <c r="BP189" s="126"/>
      <c r="BQ189" s="126"/>
      <c r="BR189" s="126"/>
      <c r="BS189" s="126"/>
      <c r="BT189" s="126"/>
      <c r="BU189" s="126"/>
      <c r="BV189" s="126"/>
    </row>
    <row r="190" spans="56:74" x14ac:dyDescent="0.25">
      <c r="BD190" s="126"/>
      <c r="BE190" s="126"/>
      <c r="BF190" s="126"/>
      <c r="BG190" s="126"/>
      <c r="BH190" s="126"/>
      <c r="BI190" s="126"/>
      <c r="BJ190" s="126"/>
      <c r="BK190" s="126"/>
      <c r="BL190" s="126"/>
      <c r="BM190" s="126"/>
      <c r="BN190" s="126"/>
      <c r="BO190" s="126"/>
      <c r="BP190" s="126"/>
      <c r="BQ190" s="126"/>
      <c r="BR190" s="126"/>
      <c r="BS190" s="126"/>
      <c r="BT190" s="126"/>
      <c r="BU190" s="126"/>
      <c r="BV190" s="126"/>
    </row>
    <row r="191" spans="56:74" x14ac:dyDescent="0.25">
      <c r="BD191" s="126"/>
      <c r="BE191" s="126"/>
      <c r="BF191" s="126"/>
      <c r="BG191" s="126"/>
      <c r="BH191" s="126"/>
      <c r="BI191" s="126"/>
      <c r="BJ191" s="126"/>
      <c r="BK191" s="126"/>
      <c r="BL191" s="126"/>
      <c r="BM191" s="126"/>
      <c r="BN191" s="126"/>
      <c r="BO191" s="126"/>
      <c r="BP191" s="126"/>
      <c r="BQ191" s="126"/>
      <c r="BR191" s="126"/>
      <c r="BS191" s="126"/>
      <c r="BT191" s="126"/>
      <c r="BU191" s="126"/>
      <c r="BV191" s="126"/>
    </row>
    <row r="192" spans="56:74" x14ac:dyDescent="0.25">
      <c r="BD192" s="126"/>
      <c r="BE192" s="126"/>
      <c r="BF192" s="126"/>
      <c r="BG192" s="126"/>
      <c r="BH192" s="126"/>
      <c r="BI192" s="126"/>
      <c r="BJ192" s="126"/>
      <c r="BK192" s="126"/>
      <c r="BL192" s="126"/>
      <c r="BM192" s="126"/>
      <c r="BN192" s="126"/>
      <c r="BO192" s="126"/>
      <c r="BP192" s="126"/>
      <c r="BQ192" s="126"/>
      <c r="BR192" s="126"/>
      <c r="BS192" s="126"/>
      <c r="BT192" s="126"/>
      <c r="BU192" s="126"/>
      <c r="BV192" s="126"/>
    </row>
    <row r="193" spans="56:74" x14ac:dyDescent="0.25">
      <c r="BD193" s="126"/>
      <c r="BE193" s="126"/>
      <c r="BF193" s="126"/>
      <c r="BG193" s="126"/>
      <c r="BH193" s="126"/>
      <c r="BI193" s="126"/>
      <c r="BJ193" s="126"/>
      <c r="BK193" s="126"/>
      <c r="BL193" s="126"/>
      <c r="BM193" s="126"/>
      <c r="BN193" s="126"/>
      <c r="BO193" s="126"/>
      <c r="BP193" s="126"/>
      <c r="BQ193" s="126"/>
      <c r="BR193" s="126"/>
      <c r="BS193" s="126"/>
      <c r="BT193" s="126"/>
      <c r="BU193" s="126"/>
      <c r="BV193" s="126"/>
    </row>
    <row r="194" spans="56:74" x14ac:dyDescent="0.25">
      <c r="BD194" s="126"/>
      <c r="BE194" s="126"/>
      <c r="BF194" s="126"/>
      <c r="BG194" s="126"/>
      <c r="BH194" s="126"/>
      <c r="BI194" s="126"/>
      <c r="BJ194" s="126"/>
      <c r="BK194" s="126"/>
      <c r="BL194" s="126"/>
      <c r="BM194" s="126"/>
      <c r="BN194" s="126"/>
      <c r="BO194" s="126"/>
      <c r="BP194" s="126"/>
      <c r="BQ194" s="126"/>
      <c r="BR194" s="126"/>
      <c r="BS194" s="126"/>
      <c r="BT194" s="126"/>
      <c r="BU194" s="126"/>
      <c r="BV194" s="126"/>
    </row>
    <row r="195" spans="56:74" x14ac:dyDescent="0.25">
      <c r="BD195" s="126"/>
      <c r="BE195" s="126"/>
      <c r="BF195" s="126"/>
      <c r="BG195" s="126"/>
      <c r="BH195" s="126"/>
      <c r="BI195" s="126"/>
      <c r="BJ195" s="126"/>
      <c r="BK195" s="126"/>
      <c r="BL195" s="126"/>
      <c r="BM195" s="126"/>
      <c r="BN195" s="126"/>
      <c r="BO195" s="126"/>
      <c r="BP195" s="126"/>
      <c r="BQ195" s="126"/>
      <c r="BR195" s="126"/>
      <c r="BS195" s="126"/>
      <c r="BT195" s="126"/>
      <c r="BU195" s="126"/>
      <c r="BV195" s="126"/>
    </row>
    <row r="196" spans="56:74" x14ac:dyDescent="0.25">
      <c r="BD196" s="126"/>
      <c r="BE196" s="126"/>
      <c r="BF196" s="126"/>
      <c r="BG196" s="126"/>
      <c r="BH196" s="126"/>
      <c r="BI196" s="126"/>
      <c r="BJ196" s="126"/>
      <c r="BK196" s="126"/>
      <c r="BL196" s="126"/>
      <c r="BM196" s="126"/>
      <c r="BN196" s="126"/>
      <c r="BO196" s="126"/>
      <c r="BP196" s="126"/>
      <c r="BQ196" s="126"/>
      <c r="BR196" s="126"/>
      <c r="BS196" s="126"/>
      <c r="BT196" s="126"/>
      <c r="BU196" s="126"/>
      <c r="BV196" s="126"/>
    </row>
    <row r="197" spans="56:74" x14ac:dyDescent="0.25">
      <c r="BD197" s="126"/>
      <c r="BE197" s="126"/>
      <c r="BF197" s="126"/>
      <c r="BG197" s="126"/>
      <c r="BH197" s="126"/>
      <c r="BI197" s="126"/>
      <c r="BJ197" s="126"/>
      <c r="BK197" s="126"/>
      <c r="BL197" s="126"/>
      <c r="BM197" s="126"/>
      <c r="BN197" s="126"/>
      <c r="BO197" s="126"/>
      <c r="BP197" s="126"/>
      <c r="BQ197" s="126"/>
      <c r="BR197" s="126"/>
      <c r="BS197" s="126"/>
      <c r="BT197" s="126"/>
      <c r="BU197" s="126"/>
      <c r="BV197" s="126"/>
    </row>
    <row r="198" spans="56:74" x14ac:dyDescent="0.25">
      <c r="BD198" s="126"/>
      <c r="BE198" s="126"/>
      <c r="BF198" s="126"/>
      <c r="BG198" s="126"/>
      <c r="BH198" s="126"/>
      <c r="BI198" s="126"/>
      <c r="BJ198" s="126"/>
      <c r="BK198" s="126"/>
      <c r="BL198" s="126"/>
      <c r="BM198" s="126"/>
      <c r="BN198" s="126"/>
      <c r="BO198" s="126"/>
      <c r="BP198" s="126"/>
      <c r="BQ198" s="126"/>
      <c r="BR198" s="126"/>
      <c r="BS198" s="126"/>
      <c r="BT198" s="126"/>
      <c r="BU198" s="126"/>
      <c r="BV198" s="126"/>
    </row>
    <row r="199" spans="56:74" x14ac:dyDescent="0.25">
      <c r="BD199" s="126"/>
      <c r="BE199" s="126"/>
      <c r="BF199" s="126"/>
      <c r="BG199" s="126"/>
      <c r="BH199" s="126"/>
      <c r="BI199" s="126"/>
      <c r="BJ199" s="126"/>
      <c r="BK199" s="126"/>
      <c r="BL199" s="126"/>
      <c r="BM199" s="126"/>
      <c r="BN199" s="126"/>
      <c r="BO199" s="126"/>
      <c r="BP199" s="126"/>
      <c r="BQ199" s="126"/>
      <c r="BR199" s="126"/>
      <c r="BS199" s="126"/>
      <c r="BT199" s="126"/>
      <c r="BU199" s="126"/>
      <c r="BV199" s="126"/>
    </row>
    <row r="200" spans="56:74" x14ac:dyDescent="0.25">
      <c r="BD200" s="126"/>
      <c r="BE200" s="126"/>
      <c r="BF200" s="126"/>
      <c r="BG200" s="126"/>
      <c r="BH200" s="126"/>
      <c r="BI200" s="126"/>
      <c r="BJ200" s="126"/>
      <c r="BK200" s="126"/>
      <c r="BL200" s="126"/>
      <c r="BM200" s="126"/>
      <c r="BN200" s="126"/>
      <c r="BO200" s="126"/>
      <c r="BP200" s="126"/>
      <c r="BQ200" s="126"/>
      <c r="BR200" s="126"/>
      <c r="BS200" s="126"/>
      <c r="BT200" s="126"/>
      <c r="BU200" s="126"/>
      <c r="BV200" s="126"/>
    </row>
    <row r="201" spans="56:74" x14ac:dyDescent="0.25">
      <c r="BD201" s="126"/>
      <c r="BE201" s="126"/>
      <c r="BF201" s="126"/>
      <c r="BG201" s="126"/>
      <c r="BH201" s="126"/>
      <c r="BI201" s="126"/>
      <c r="BJ201" s="126"/>
      <c r="BK201" s="126"/>
      <c r="BL201" s="126"/>
      <c r="BM201" s="126"/>
      <c r="BN201" s="126"/>
      <c r="BO201" s="126"/>
      <c r="BP201" s="126"/>
      <c r="BQ201" s="126"/>
      <c r="BR201" s="126"/>
      <c r="BS201" s="126"/>
      <c r="BT201" s="126"/>
      <c r="BU201" s="126"/>
      <c r="BV201" s="126"/>
    </row>
    <row r="202" spans="56:74" x14ac:dyDescent="0.25">
      <c r="BD202" s="126"/>
      <c r="BE202" s="126"/>
      <c r="BF202" s="126"/>
      <c r="BG202" s="126"/>
      <c r="BH202" s="126"/>
      <c r="BI202" s="126"/>
      <c r="BJ202" s="126"/>
      <c r="BK202" s="126"/>
      <c r="BL202" s="126"/>
      <c r="BM202" s="126"/>
      <c r="BN202" s="126"/>
      <c r="BO202" s="126"/>
      <c r="BP202" s="126"/>
      <c r="BQ202" s="126"/>
      <c r="BR202" s="126"/>
      <c r="BS202" s="126"/>
      <c r="BT202" s="126"/>
      <c r="BU202" s="126"/>
      <c r="BV202" s="126"/>
    </row>
    <row r="203" spans="56:74" x14ac:dyDescent="0.25">
      <c r="BD203" s="126"/>
      <c r="BE203" s="126"/>
      <c r="BF203" s="126"/>
      <c r="BG203" s="126"/>
      <c r="BH203" s="126"/>
      <c r="BI203" s="126"/>
      <c r="BJ203" s="126"/>
      <c r="BK203" s="126"/>
      <c r="BL203" s="126"/>
      <c r="BM203" s="126"/>
      <c r="BN203" s="126"/>
      <c r="BO203" s="126"/>
      <c r="BP203" s="126"/>
      <c r="BQ203" s="126"/>
      <c r="BR203" s="126"/>
      <c r="BS203" s="126"/>
      <c r="BT203" s="126"/>
      <c r="BU203" s="126"/>
      <c r="BV203" s="126"/>
    </row>
    <row r="204" spans="56:74" x14ac:dyDescent="0.25">
      <c r="BD204" s="126"/>
      <c r="BE204" s="126"/>
      <c r="BF204" s="126"/>
      <c r="BG204" s="126"/>
      <c r="BH204" s="126"/>
      <c r="BI204" s="126"/>
      <c r="BJ204" s="126"/>
      <c r="BK204" s="126"/>
      <c r="BL204" s="126"/>
      <c r="BM204" s="126"/>
      <c r="BN204" s="126"/>
      <c r="BO204" s="126"/>
      <c r="BP204" s="126"/>
      <c r="BQ204" s="126"/>
      <c r="BR204" s="126"/>
      <c r="BS204" s="126"/>
      <c r="BT204" s="126"/>
      <c r="BU204" s="126"/>
      <c r="BV204" s="126"/>
    </row>
    <row r="205" spans="56:74" x14ac:dyDescent="0.25">
      <c r="BD205" s="126"/>
      <c r="BE205" s="126"/>
      <c r="BF205" s="126"/>
      <c r="BG205" s="126"/>
      <c r="BH205" s="126"/>
      <c r="BI205" s="126"/>
      <c r="BJ205" s="126"/>
      <c r="BK205" s="126"/>
      <c r="BL205" s="126"/>
      <c r="BM205" s="126"/>
      <c r="BN205" s="126"/>
      <c r="BO205" s="126"/>
      <c r="BP205" s="126"/>
      <c r="BQ205" s="126"/>
      <c r="BR205" s="126"/>
      <c r="BS205" s="126"/>
      <c r="BT205" s="126"/>
      <c r="BU205" s="126"/>
      <c r="BV205" s="126"/>
    </row>
    <row r="206" spans="56:74" x14ac:dyDescent="0.25">
      <c r="BD206" s="126"/>
      <c r="BE206" s="126"/>
      <c r="BF206" s="126"/>
      <c r="BG206" s="126"/>
      <c r="BH206" s="126"/>
      <c r="BI206" s="126"/>
      <c r="BJ206" s="126"/>
      <c r="BK206" s="126"/>
      <c r="BL206" s="126"/>
      <c r="BM206" s="126"/>
      <c r="BN206" s="126"/>
      <c r="BO206" s="126"/>
      <c r="BP206" s="126"/>
      <c r="BQ206" s="126"/>
      <c r="BR206" s="126"/>
      <c r="BS206" s="126"/>
      <c r="BT206" s="126"/>
      <c r="BU206" s="126"/>
      <c r="BV206" s="126"/>
    </row>
    <row r="207" spans="56:74" x14ac:dyDescent="0.25">
      <c r="BD207" s="126"/>
      <c r="BE207" s="126"/>
      <c r="BF207" s="126"/>
      <c r="BG207" s="126"/>
      <c r="BH207" s="126"/>
      <c r="BI207" s="126"/>
      <c r="BJ207" s="126"/>
      <c r="BK207" s="126"/>
      <c r="BL207" s="126"/>
      <c r="BM207" s="126"/>
      <c r="BN207" s="126"/>
      <c r="BO207" s="126"/>
      <c r="BP207" s="126"/>
      <c r="BQ207" s="126"/>
      <c r="BR207" s="126"/>
      <c r="BS207" s="126"/>
      <c r="BT207" s="126"/>
      <c r="BU207" s="126"/>
      <c r="BV207" s="126"/>
    </row>
    <row r="208" spans="56:74" x14ac:dyDescent="0.25">
      <c r="BD208" s="126"/>
      <c r="BE208" s="126"/>
      <c r="BF208" s="126"/>
      <c r="BG208" s="126"/>
      <c r="BH208" s="126"/>
      <c r="BI208" s="126"/>
      <c r="BJ208" s="126"/>
      <c r="BK208" s="126"/>
      <c r="BL208" s="126"/>
      <c r="BM208" s="126"/>
      <c r="BN208" s="126"/>
      <c r="BO208" s="126"/>
      <c r="BP208" s="126"/>
      <c r="BQ208" s="126"/>
      <c r="BR208" s="126"/>
      <c r="BS208" s="126"/>
      <c r="BT208" s="126"/>
      <c r="BU208" s="126"/>
      <c r="BV208" s="126"/>
    </row>
    <row r="209" spans="56:74" x14ac:dyDescent="0.25">
      <c r="BD209" s="126"/>
      <c r="BE209" s="126"/>
      <c r="BF209" s="126"/>
      <c r="BG209" s="126"/>
      <c r="BH209" s="126"/>
      <c r="BI209" s="126"/>
      <c r="BJ209" s="126"/>
      <c r="BK209" s="126"/>
      <c r="BL209" s="126"/>
      <c r="BM209" s="126"/>
      <c r="BN209" s="126"/>
      <c r="BO209" s="126"/>
      <c r="BP209" s="126"/>
      <c r="BQ209" s="126"/>
      <c r="BR209" s="126"/>
      <c r="BS209" s="126"/>
      <c r="BT209" s="126"/>
      <c r="BU209" s="126"/>
      <c r="BV209" s="126"/>
    </row>
    <row r="210" spans="56:74" x14ac:dyDescent="0.25">
      <c r="BD210" s="126"/>
      <c r="BE210" s="126"/>
      <c r="BF210" s="126"/>
      <c r="BG210" s="126"/>
      <c r="BH210" s="126"/>
      <c r="BI210" s="126"/>
      <c r="BJ210" s="126"/>
      <c r="BK210" s="126"/>
      <c r="BL210" s="126"/>
      <c r="BM210" s="126"/>
      <c r="BN210" s="126"/>
      <c r="BO210" s="126"/>
      <c r="BP210" s="126"/>
      <c r="BQ210" s="126"/>
      <c r="BR210" s="126"/>
      <c r="BS210" s="126"/>
      <c r="BT210" s="126"/>
      <c r="BU210" s="126"/>
      <c r="BV210" s="126"/>
    </row>
    <row r="211" spans="56:74" x14ac:dyDescent="0.25">
      <c r="BD211" s="126"/>
      <c r="BE211" s="126"/>
      <c r="BF211" s="126"/>
      <c r="BG211" s="126"/>
      <c r="BH211" s="126"/>
      <c r="BI211" s="126"/>
      <c r="BJ211" s="126"/>
      <c r="BK211" s="126"/>
      <c r="BL211" s="126"/>
      <c r="BM211" s="126"/>
      <c r="BN211" s="126"/>
      <c r="BO211" s="126"/>
      <c r="BP211" s="126"/>
      <c r="BQ211" s="126"/>
      <c r="BR211" s="126"/>
      <c r="BS211" s="126"/>
      <c r="BT211" s="126"/>
      <c r="BU211" s="126"/>
      <c r="BV211" s="126"/>
    </row>
    <row r="212" spans="56:74" x14ac:dyDescent="0.25">
      <c r="BD212" s="126"/>
      <c r="BE212" s="126"/>
      <c r="BF212" s="126"/>
      <c r="BG212" s="126"/>
      <c r="BH212" s="126"/>
      <c r="BI212" s="126"/>
      <c r="BJ212" s="126"/>
      <c r="BK212" s="126"/>
      <c r="BL212" s="126"/>
      <c r="BM212" s="126"/>
      <c r="BN212" s="126"/>
      <c r="BO212" s="126"/>
      <c r="BP212" s="126"/>
      <c r="BQ212" s="126"/>
      <c r="BR212" s="126"/>
      <c r="BS212" s="126"/>
      <c r="BT212" s="126"/>
      <c r="BU212" s="126"/>
      <c r="BV212" s="126"/>
    </row>
    <row r="213" spans="56:74" x14ac:dyDescent="0.25">
      <c r="BD213" s="126"/>
      <c r="BE213" s="126"/>
      <c r="BF213" s="126"/>
      <c r="BG213" s="126"/>
      <c r="BH213" s="126"/>
      <c r="BI213" s="126"/>
      <c r="BJ213" s="126"/>
      <c r="BK213" s="126"/>
      <c r="BL213" s="126"/>
      <c r="BM213" s="126"/>
      <c r="BN213" s="126"/>
      <c r="BO213" s="126"/>
      <c r="BP213" s="126"/>
      <c r="BQ213" s="126"/>
      <c r="BR213" s="126"/>
      <c r="BS213" s="126"/>
      <c r="BT213" s="126"/>
      <c r="BU213" s="126"/>
      <c r="BV213" s="126"/>
    </row>
    <row r="214" spans="56:74" x14ac:dyDescent="0.25">
      <c r="BD214" s="126"/>
      <c r="BE214" s="126"/>
      <c r="BF214" s="126"/>
      <c r="BG214" s="126"/>
      <c r="BH214" s="126"/>
      <c r="BI214" s="126"/>
      <c r="BJ214" s="126"/>
      <c r="BK214" s="126"/>
      <c r="BL214" s="126"/>
      <c r="BM214" s="126"/>
      <c r="BN214" s="126"/>
      <c r="BO214" s="126"/>
      <c r="BP214" s="126"/>
      <c r="BQ214" s="126"/>
      <c r="BR214" s="126"/>
      <c r="BS214" s="126"/>
      <c r="BT214" s="126"/>
      <c r="BU214" s="126"/>
      <c r="BV214" s="126"/>
    </row>
    <row r="215" spans="56:74" x14ac:dyDescent="0.25">
      <c r="BD215" s="126"/>
      <c r="BE215" s="126"/>
      <c r="BF215" s="126"/>
      <c r="BG215" s="126"/>
      <c r="BH215" s="126"/>
      <c r="BI215" s="126"/>
      <c r="BJ215" s="126"/>
      <c r="BK215" s="126"/>
      <c r="BL215" s="126"/>
      <c r="BM215" s="126"/>
      <c r="BN215" s="126"/>
      <c r="BO215" s="126"/>
      <c r="BP215" s="126"/>
      <c r="BQ215" s="126"/>
      <c r="BR215" s="126"/>
      <c r="BS215" s="126"/>
      <c r="BT215" s="126"/>
      <c r="BU215" s="126"/>
      <c r="BV215" s="126"/>
    </row>
    <row r="216" spans="56:74" x14ac:dyDescent="0.25">
      <c r="BD216" s="126"/>
      <c r="BE216" s="126"/>
      <c r="BF216" s="126"/>
      <c r="BG216" s="126"/>
      <c r="BH216" s="126"/>
      <c r="BI216" s="126"/>
      <c r="BJ216" s="126"/>
      <c r="BK216" s="126"/>
      <c r="BL216" s="126"/>
      <c r="BM216" s="126"/>
      <c r="BN216" s="126"/>
      <c r="BO216" s="126"/>
      <c r="BP216" s="126"/>
      <c r="BQ216" s="126"/>
      <c r="BR216" s="126"/>
      <c r="BS216" s="126"/>
      <c r="BT216" s="126"/>
      <c r="BU216" s="126"/>
      <c r="BV216" s="126"/>
    </row>
    <row r="217" spans="56:74" x14ac:dyDescent="0.25">
      <c r="BD217" s="126"/>
      <c r="BE217" s="126"/>
      <c r="BF217" s="126"/>
      <c r="BG217" s="126"/>
      <c r="BH217" s="126"/>
      <c r="BI217" s="126"/>
      <c r="BJ217" s="126"/>
      <c r="BK217" s="126"/>
      <c r="BL217" s="126"/>
      <c r="BM217" s="126"/>
      <c r="BN217" s="126"/>
      <c r="BO217" s="126"/>
      <c r="BP217" s="126"/>
      <c r="BQ217" s="126"/>
      <c r="BR217" s="126"/>
      <c r="BS217" s="126"/>
      <c r="BT217" s="126"/>
      <c r="BU217" s="126"/>
      <c r="BV217" s="126"/>
    </row>
    <row r="218" spans="56:74" x14ac:dyDescent="0.25">
      <c r="BD218" s="126"/>
      <c r="BE218" s="126"/>
      <c r="BF218" s="126"/>
      <c r="BG218" s="126"/>
      <c r="BH218" s="126"/>
      <c r="BI218" s="126"/>
      <c r="BJ218" s="126"/>
      <c r="BK218" s="126"/>
      <c r="BL218" s="126"/>
      <c r="BM218" s="126"/>
      <c r="BN218" s="126"/>
      <c r="BO218" s="126"/>
      <c r="BP218" s="126"/>
      <c r="BQ218" s="126"/>
      <c r="BR218" s="126"/>
      <c r="BS218" s="126"/>
      <c r="BT218" s="126"/>
      <c r="BU218" s="126"/>
      <c r="BV218" s="126"/>
    </row>
    <row r="219" spans="56:74" x14ac:dyDescent="0.25">
      <c r="BD219" s="126"/>
      <c r="BE219" s="126"/>
      <c r="BF219" s="126"/>
      <c r="BG219" s="126"/>
      <c r="BH219" s="126"/>
      <c r="BI219" s="126"/>
      <c r="BJ219" s="126"/>
      <c r="BK219" s="126"/>
      <c r="BL219" s="126"/>
      <c r="BM219" s="126"/>
      <c r="BN219" s="126"/>
      <c r="BO219" s="126"/>
      <c r="BP219" s="126"/>
      <c r="BQ219" s="126"/>
      <c r="BR219" s="126"/>
      <c r="BS219" s="126"/>
      <c r="BT219" s="126"/>
      <c r="BU219" s="126"/>
      <c r="BV219" s="126"/>
    </row>
    <row r="220" spans="56:74" x14ac:dyDescent="0.25">
      <c r="BD220" s="126"/>
      <c r="BE220" s="126"/>
      <c r="BF220" s="126"/>
      <c r="BG220" s="126"/>
      <c r="BH220" s="126"/>
      <c r="BI220" s="126"/>
      <c r="BJ220" s="126"/>
      <c r="BK220" s="126"/>
      <c r="BL220" s="126"/>
      <c r="BM220" s="126"/>
      <c r="BN220" s="126"/>
      <c r="BO220" s="126"/>
      <c r="BP220" s="126"/>
      <c r="BQ220" s="126"/>
      <c r="BR220" s="126"/>
      <c r="BS220" s="126"/>
      <c r="BT220" s="126"/>
      <c r="BU220" s="126"/>
      <c r="BV220" s="126"/>
    </row>
    <row r="221" spans="56:74" x14ac:dyDescent="0.25">
      <c r="BD221" s="126"/>
      <c r="BE221" s="126"/>
      <c r="BF221" s="126"/>
      <c r="BG221" s="126"/>
      <c r="BH221" s="126"/>
      <c r="BI221" s="126"/>
      <c r="BJ221" s="126"/>
      <c r="BK221" s="126"/>
      <c r="BL221" s="126"/>
      <c r="BM221" s="126"/>
      <c r="BN221" s="126"/>
      <c r="BO221" s="126"/>
      <c r="BP221" s="126"/>
      <c r="BQ221" s="126"/>
      <c r="BR221" s="126"/>
      <c r="BS221" s="126"/>
      <c r="BT221" s="126"/>
      <c r="BU221" s="126"/>
      <c r="BV221" s="126"/>
    </row>
    <row r="222" spans="56:74" x14ac:dyDescent="0.25">
      <c r="BD222" s="126"/>
      <c r="BE222" s="126"/>
      <c r="BF222" s="126"/>
      <c r="BG222" s="126"/>
      <c r="BH222" s="126"/>
      <c r="BI222" s="126"/>
      <c r="BJ222" s="126"/>
      <c r="BK222" s="126"/>
      <c r="BL222" s="126"/>
      <c r="BM222" s="126"/>
      <c r="BN222" s="126"/>
      <c r="BO222" s="126"/>
      <c r="BP222" s="126"/>
      <c r="BQ222" s="126"/>
      <c r="BR222" s="126"/>
      <c r="BS222" s="126"/>
      <c r="BT222" s="126"/>
      <c r="BU222" s="126"/>
      <c r="BV222" s="126"/>
    </row>
    <row r="223" spans="56:74" x14ac:dyDescent="0.25">
      <c r="BD223" s="126"/>
      <c r="BE223" s="126"/>
      <c r="BF223" s="126"/>
      <c r="BG223" s="126"/>
      <c r="BH223" s="126"/>
      <c r="BI223" s="126"/>
      <c r="BJ223" s="126"/>
      <c r="BK223" s="126"/>
      <c r="BL223" s="126"/>
      <c r="BM223" s="126"/>
      <c r="BN223" s="126"/>
      <c r="BO223" s="126"/>
      <c r="BP223" s="126"/>
      <c r="BQ223" s="126"/>
      <c r="BR223" s="126"/>
      <c r="BS223" s="126"/>
      <c r="BT223" s="126"/>
      <c r="BU223" s="126"/>
      <c r="BV223" s="126"/>
    </row>
    <row r="224" spans="56:74" x14ac:dyDescent="0.25">
      <c r="BD224" s="126"/>
      <c r="BE224" s="126"/>
      <c r="BF224" s="126"/>
      <c r="BG224" s="126"/>
      <c r="BH224" s="126"/>
      <c r="BI224" s="126"/>
      <c r="BJ224" s="126"/>
      <c r="BK224" s="126"/>
      <c r="BL224" s="126"/>
      <c r="BM224" s="126"/>
      <c r="BN224" s="126"/>
      <c r="BO224" s="126"/>
      <c r="BP224" s="126"/>
      <c r="BQ224" s="126"/>
      <c r="BR224" s="126"/>
      <c r="BS224" s="126"/>
      <c r="BT224" s="126"/>
      <c r="BU224" s="126"/>
      <c r="BV224" s="126"/>
    </row>
    <row r="225" spans="56:74" x14ac:dyDescent="0.25">
      <c r="BD225" s="126"/>
      <c r="BE225" s="126"/>
      <c r="BF225" s="126"/>
      <c r="BG225" s="126"/>
      <c r="BH225" s="126"/>
      <c r="BI225" s="126"/>
      <c r="BJ225" s="126"/>
      <c r="BK225" s="126"/>
      <c r="BL225" s="126"/>
      <c r="BM225" s="126"/>
      <c r="BN225" s="126"/>
      <c r="BO225" s="126"/>
      <c r="BP225" s="126"/>
      <c r="BQ225" s="126"/>
      <c r="BR225" s="126"/>
      <c r="BS225" s="126"/>
      <c r="BT225" s="126"/>
      <c r="BU225" s="126"/>
      <c r="BV225" s="126"/>
    </row>
    <row r="226" spans="56:74" x14ac:dyDescent="0.25">
      <c r="BD226" s="126"/>
      <c r="BE226" s="126"/>
      <c r="BF226" s="126"/>
      <c r="BG226" s="126"/>
      <c r="BH226" s="126"/>
      <c r="BI226" s="126"/>
      <c r="BJ226" s="126"/>
      <c r="BK226" s="126"/>
      <c r="BL226" s="126"/>
      <c r="BM226" s="126"/>
      <c r="BN226" s="126"/>
      <c r="BO226" s="126"/>
      <c r="BP226" s="126"/>
      <c r="BQ226" s="126"/>
      <c r="BR226" s="126"/>
      <c r="BS226" s="126"/>
      <c r="BT226" s="126"/>
      <c r="BU226" s="126"/>
      <c r="BV226" s="126"/>
    </row>
    <row r="227" spans="56:74" x14ac:dyDescent="0.25">
      <c r="BD227" s="126"/>
      <c r="BE227" s="126"/>
      <c r="BF227" s="126"/>
      <c r="BG227" s="126"/>
      <c r="BH227" s="126"/>
      <c r="BI227" s="126"/>
      <c r="BJ227" s="126"/>
      <c r="BK227" s="126"/>
      <c r="BL227" s="126"/>
      <c r="BM227" s="126"/>
      <c r="BN227" s="126"/>
      <c r="BO227" s="126"/>
      <c r="BP227" s="126"/>
      <c r="BQ227" s="126"/>
      <c r="BR227" s="126"/>
      <c r="BS227" s="126"/>
      <c r="BT227" s="126"/>
      <c r="BU227" s="126"/>
      <c r="BV227" s="126"/>
    </row>
    <row r="228" spans="56:74" x14ac:dyDescent="0.25">
      <c r="BD228" s="126"/>
      <c r="BE228" s="126"/>
      <c r="BF228" s="126"/>
      <c r="BG228" s="126"/>
      <c r="BH228" s="126"/>
      <c r="BI228" s="126"/>
      <c r="BJ228" s="126"/>
      <c r="BK228" s="126"/>
      <c r="BL228" s="126"/>
      <c r="BM228" s="126"/>
      <c r="BN228" s="126"/>
      <c r="BO228" s="126"/>
      <c r="BP228" s="126"/>
      <c r="BQ228" s="126"/>
      <c r="BR228" s="126"/>
      <c r="BS228" s="126"/>
      <c r="BT228" s="126"/>
      <c r="BU228" s="126"/>
      <c r="BV228" s="126"/>
    </row>
    <row r="229" spans="56:74" x14ac:dyDescent="0.25">
      <c r="BD229" s="126"/>
      <c r="BE229" s="126"/>
      <c r="BF229" s="126"/>
      <c r="BG229" s="126"/>
      <c r="BH229" s="126"/>
      <c r="BI229" s="126"/>
      <c r="BJ229" s="126"/>
      <c r="BK229" s="126"/>
      <c r="BL229" s="126"/>
      <c r="BM229" s="126"/>
      <c r="BN229" s="126"/>
      <c r="BO229" s="126"/>
      <c r="BP229" s="126"/>
      <c r="BQ229" s="126"/>
      <c r="BR229" s="126"/>
      <c r="BS229" s="126"/>
      <c r="BT229" s="126"/>
      <c r="BU229" s="126"/>
      <c r="BV229" s="126"/>
    </row>
    <row r="230" spans="56:74" x14ac:dyDescent="0.25">
      <c r="BD230" s="126"/>
      <c r="BE230" s="126"/>
      <c r="BF230" s="126"/>
      <c r="BG230" s="126"/>
      <c r="BH230" s="126"/>
      <c r="BI230" s="126"/>
      <c r="BJ230" s="126"/>
      <c r="BK230" s="126"/>
      <c r="BL230" s="126"/>
      <c r="BM230" s="126"/>
      <c r="BN230" s="126"/>
      <c r="BO230" s="126"/>
      <c r="BP230" s="126"/>
      <c r="BQ230" s="126"/>
      <c r="BR230" s="126"/>
      <c r="BS230" s="126"/>
      <c r="BT230" s="126"/>
      <c r="BU230" s="126"/>
      <c r="BV230" s="126"/>
    </row>
    <row r="231" spans="56:74" x14ac:dyDescent="0.25">
      <c r="BD231" s="126"/>
      <c r="BE231" s="126"/>
      <c r="BF231" s="126"/>
      <c r="BG231" s="126"/>
      <c r="BH231" s="126"/>
      <c r="BI231" s="126"/>
      <c r="BJ231" s="126"/>
      <c r="BK231" s="126"/>
      <c r="BL231" s="126"/>
      <c r="BM231" s="126"/>
      <c r="BN231" s="126"/>
      <c r="BO231" s="126"/>
      <c r="BP231" s="126"/>
      <c r="BQ231" s="126"/>
      <c r="BR231" s="126"/>
      <c r="BS231" s="126"/>
      <c r="BT231" s="126"/>
      <c r="BU231" s="126"/>
      <c r="BV231" s="126"/>
    </row>
    <row r="232" spans="56:74" x14ac:dyDescent="0.25">
      <c r="BD232" s="126"/>
      <c r="BE232" s="126"/>
      <c r="BF232" s="126"/>
      <c r="BG232" s="126"/>
      <c r="BH232" s="126"/>
      <c r="BI232" s="126"/>
      <c r="BJ232" s="126"/>
      <c r="BK232" s="126"/>
      <c r="BL232" s="126"/>
      <c r="BM232" s="126"/>
      <c r="BN232" s="126"/>
      <c r="BO232" s="126"/>
      <c r="BP232" s="126"/>
      <c r="BQ232" s="126"/>
      <c r="BR232" s="126"/>
      <c r="BS232" s="126"/>
      <c r="BT232" s="126"/>
      <c r="BU232" s="126"/>
      <c r="BV232" s="126"/>
    </row>
    <row r="233" spans="56:74" x14ac:dyDescent="0.25">
      <c r="BD233" s="126"/>
      <c r="BE233" s="126"/>
      <c r="BF233" s="126"/>
      <c r="BG233" s="126"/>
      <c r="BH233" s="126"/>
      <c r="BI233" s="126"/>
      <c r="BJ233" s="126"/>
      <c r="BK233" s="126"/>
      <c r="BL233" s="126"/>
      <c r="BM233" s="126"/>
      <c r="BN233" s="126"/>
      <c r="BO233" s="126"/>
      <c r="BP233" s="126"/>
      <c r="BQ233" s="126"/>
      <c r="BR233" s="126"/>
      <c r="BS233" s="126"/>
      <c r="BT233" s="126"/>
      <c r="BU233" s="126"/>
      <c r="BV233" s="126"/>
    </row>
    <row r="234" spans="56:74" x14ac:dyDescent="0.25">
      <c r="BD234" s="126"/>
      <c r="BE234" s="126"/>
      <c r="BF234" s="126"/>
      <c r="BG234" s="126"/>
      <c r="BH234" s="126"/>
      <c r="BI234" s="126"/>
      <c r="BJ234" s="126"/>
      <c r="BK234" s="126"/>
      <c r="BL234" s="126"/>
      <c r="BM234" s="126"/>
      <c r="BN234" s="126"/>
      <c r="BO234" s="126"/>
      <c r="BP234" s="126"/>
      <c r="BQ234" s="126"/>
      <c r="BR234" s="126"/>
      <c r="BS234" s="126"/>
      <c r="BT234" s="126"/>
      <c r="BU234" s="126"/>
      <c r="BV234" s="126"/>
    </row>
    <row r="235" spans="56:74" x14ac:dyDescent="0.25">
      <c r="BD235" s="126"/>
      <c r="BE235" s="126"/>
      <c r="BF235" s="126"/>
      <c r="BG235" s="126"/>
      <c r="BH235" s="126"/>
      <c r="BI235" s="126"/>
      <c r="BJ235" s="126"/>
      <c r="BK235" s="126"/>
      <c r="BL235" s="126"/>
      <c r="BM235" s="126"/>
      <c r="BN235" s="126"/>
      <c r="BO235" s="126"/>
      <c r="BP235" s="126"/>
      <c r="BQ235" s="126"/>
      <c r="BR235" s="126"/>
      <c r="BS235" s="126"/>
      <c r="BT235" s="126"/>
      <c r="BU235" s="126"/>
      <c r="BV235" s="126"/>
    </row>
    <row r="236" spans="56:74" x14ac:dyDescent="0.25">
      <c r="BD236" s="126"/>
      <c r="BE236" s="126"/>
      <c r="BF236" s="126"/>
      <c r="BG236" s="126"/>
      <c r="BH236" s="126"/>
      <c r="BI236" s="126"/>
      <c r="BJ236" s="126"/>
      <c r="BK236" s="126"/>
      <c r="BL236" s="126"/>
      <c r="BM236" s="126"/>
      <c r="BN236" s="126"/>
      <c r="BO236" s="126"/>
      <c r="BP236" s="126"/>
      <c r="BQ236" s="126"/>
      <c r="BR236" s="126"/>
      <c r="BS236" s="126"/>
      <c r="BT236" s="126"/>
      <c r="BU236" s="126"/>
      <c r="BV236" s="126"/>
    </row>
    <row r="237" spans="56:74" x14ac:dyDescent="0.25">
      <c r="BD237" s="126"/>
      <c r="BE237" s="126"/>
      <c r="BF237" s="126"/>
      <c r="BG237" s="126"/>
      <c r="BH237" s="126"/>
      <c r="BI237" s="126"/>
      <c r="BJ237" s="126"/>
      <c r="BK237" s="126"/>
      <c r="BL237" s="126"/>
      <c r="BM237" s="126"/>
      <c r="BN237" s="126"/>
      <c r="BO237" s="126"/>
      <c r="BP237" s="126"/>
      <c r="BQ237" s="126"/>
      <c r="BR237" s="126"/>
      <c r="BS237" s="126"/>
      <c r="BT237" s="126"/>
      <c r="BU237" s="126"/>
      <c r="BV237" s="126"/>
    </row>
    <row r="238" spans="56:74" x14ac:dyDescent="0.25">
      <c r="BD238" s="126"/>
      <c r="BE238" s="126"/>
      <c r="BF238" s="126"/>
      <c r="BG238" s="126"/>
      <c r="BH238" s="126"/>
      <c r="BI238" s="126"/>
      <c r="BJ238" s="126"/>
      <c r="BK238" s="126"/>
      <c r="BL238" s="126"/>
      <c r="BM238" s="126"/>
      <c r="BN238" s="126"/>
      <c r="BO238" s="126"/>
      <c r="BP238" s="126"/>
      <c r="BQ238" s="126"/>
      <c r="BR238" s="126"/>
      <c r="BS238" s="126"/>
      <c r="BT238" s="126"/>
      <c r="BU238" s="126"/>
      <c r="BV238" s="126"/>
    </row>
    <row r="239" spans="56:74" x14ac:dyDescent="0.25">
      <c r="BD239" s="126"/>
      <c r="BE239" s="126"/>
      <c r="BF239" s="126"/>
      <c r="BG239" s="126"/>
      <c r="BH239" s="126"/>
      <c r="BI239" s="126"/>
      <c r="BJ239" s="126"/>
      <c r="BK239" s="126"/>
      <c r="BL239" s="126"/>
      <c r="BM239" s="126"/>
      <c r="BN239" s="126"/>
      <c r="BO239" s="126"/>
      <c r="BP239" s="126"/>
      <c r="BQ239" s="126"/>
      <c r="BR239" s="126"/>
      <c r="BS239" s="126"/>
      <c r="BT239" s="126"/>
      <c r="BU239" s="126"/>
      <c r="BV239" s="126"/>
    </row>
    <row r="240" spans="56:74" x14ac:dyDescent="0.25">
      <c r="BD240" s="126"/>
      <c r="BE240" s="126"/>
      <c r="BF240" s="126"/>
      <c r="BG240" s="126"/>
      <c r="BH240" s="126"/>
      <c r="BI240" s="126"/>
      <c r="BJ240" s="126"/>
      <c r="BK240" s="126"/>
      <c r="BL240" s="126"/>
      <c r="BM240" s="126"/>
      <c r="BN240" s="126"/>
      <c r="BO240" s="126"/>
      <c r="BP240" s="126"/>
      <c r="BQ240" s="126"/>
      <c r="BR240" s="126"/>
      <c r="BS240" s="126"/>
      <c r="BT240" s="126"/>
      <c r="BU240" s="126"/>
      <c r="BV240" s="126"/>
    </row>
    <row r="241" spans="56:74" x14ac:dyDescent="0.25">
      <c r="BD241" s="126"/>
      <c r="BE241" s="126"/>
      <c r="BF241" s="126"/>
      <c r="BG241" s="126"/>
      <c r="BH241" s="126"/>
      <c r="BI241" s="126"/>
      <c r="BJ241" s="126"/>
      <c r="BK241" s="126"/>
      <c r="BL241" s="126"/>
      <c r="BM241" s="126"/>
      <c r="BN241" s="126"/>
      <c r="BO241" s="126"/>
      <c r="BP241" s="126"/>
      <c r="BQ241" s="126"/>
      <c r="BR241" s="126"/>
      <c r="BS241" s="126"/>
      <c r="BT241" s="126"/>
      <c r="BU241" s="126"/>
      <c r="BV241" s="126"/>
    </row>
    <row r="242" spans="56:74" x14ac:dyDescent="0.25">
      <c r="BD242" s="126"/>
      <c r="BE242" s="126"/>
      <c r="BF242" s="126"/>
      <c r="BG242" s="126"/>
      <c r="BH242" s="126"/>
      <c r="BI242" s="126"/>
      <c r="BJ242" s="126"/>
      <c r="BK242" s="126"/>
      <c r="BL242" s="126"/>
      <c r="BM242" s="126"/>
      <c r="BN242" s="126"/>
      <c r="BO242" s="126"/>
      <c r="BP242" s="126"/>
      <c r="BQ242" s="126"/>
      <c r="BR242" s="126"/>
      <c r="BS242" s="126"/>
      <c r="BT242" s="126"/>
      <c r="BU242" s="126"/>
      <c r="BV242" s="126"/>
    </row>
    <row r="243" spans="56:74" x14ac:dyDescent="0.25">
      <c r="BD243" s="126"/>
      <c r="BE243" s="126"/>
      <c r="BF243" s="126"/>
      <c r="BG243" s="126"/>
      <c r="BH243" s="126"/>
      <c r="BI243" s="126"/>
      <c r="BJ243" s="126"/>
      <c r="BK243" s="126"/>
      <c r="BL243" s="126"/>
      <c r="BM243" s="126"/>
      <c r="BN243" s="126"/>
      <c r="BO243" s="126"/>
      <c r="BP243" s="126"/>
      <c r="BQ243" s="126"/>
      <c r="BR243" s="126"/>
      <c r="BS243" s="126"/>
      <c r="BT243" s="126"/>
      <c r="BU243" s="126"/>
      <c r="BV243" s="126"/>
    </row>
    <row r="244" spans="56:74" x14ac:dyDescent="0.25">
      <c r="BD244" s="126"/>
      <c r="BE244" s="126"/>
      <c r="BF244" s="126"/>
      <c r="BG244" s="126"/>
      <c r="BH244" s="126"/>
      <c r="BI244" s="126"/>
      <c r="BJ244" s="126"/>
      <c r="BK244" s="126"/>
      <c r="BL244" s="126"/>
      <c r="BM244" s="126"/>
      <c r="BN244" s="126"/>
      <c r="BO244" s="126"/>
      <c r="BP244" s="126"/>
      <c r="BQ244" s="126"/>
      <c r="BR244" s="126"/>
      <c r="BS244" s="126"/>
      <c r="BT244" s="126"/>
      <c r="BU244" s="126"/>
      <c r="BV244" s="126"/>
    </row>
    <row r="245" spans="56:74" x14ac:dyDescent="0.25">
      <c r="BD245" s="126"/>
      <c r="BE245" s="126"/>
      <c r="BF245" s="126"/>
      <c r="BG245" s="126"/>
      <c r="BH245" s="126"/>
      <c r="BI245" s="126"/>
      <c r="BJ245" s="126"/>
      <c r="BK245" s="126"/>
      <c r="BL245" s="126"/>
      <c r="BM245" s="126"/>
      <c r="BN245" s="126"/>
      <c r="BO245" s="126"/>
      <c r="BP245" s="126"/>
      <c r="BQ245" s="126"/>
      <c r="BR245" s="126"/>
      <c r="BS245" s="126"/>
      <c r="BT245" s="126"/>
      <c r="BU245" s="126"/>
      <c r="BV245" s="126"/>
    </row>
    <row r="246" spans="56:74" x14ac:dyDescent="0.25">
      <c r="BD246" s="126"/>
      <c r="BE246" s="126"/>
      <c r="BF246" s="126"/>
      <c r="BG246" s="126"/>
      <c r="BH246" s="126"/>
      <c r="BI246" s="126"/>
      <c r="BJ246" s="126"/>
      <c r="BK246" s="126"/>
      <c r="BL246" s="126"/>
      <c r="BM246" s="126"/>
      <c r="BN246" s="126"/>
      <c r="BO246" s="126"/>
      <c r="BP246" s="126"/>
      <c r="BQ246" s="126"/>
      <c r="BR246" s="126"/>
      <c r="BS246" s="126"/>
      <c r="BT246" s="126"/>
      <c r="BU246" s="126"/>
      <c r="BV246" s="126"/>
    </row>
    <row r="247" spans="56:74" x14ac:dyDescent="0.25">
      <c r="BD247" s="126"/>
      <c r="BE247" s="126"/>
      <c r="BF247" s="126"/>
      <c r="BG247" s="126"/>
      <c r="BH247" s="126"/>
      <c r="BI247" s="126"/>
      <c r="BJ247" s="126"/>
      <c r="BK247" s="126"/>
      <c r="BL247" s="126"/>
      <c r="BM247" s="126"/>
      <c r="BN247" s="126"/>
      <c r="BO247" s="126"/>
      <c r="BP247" s="126"/>
      <c r="BQ247" s="126"/>
      <c r="BR247" s="126"/>
      <c r="BS247" s="126"/>
      <c r="BT247" s="126"/>
      <c r="BU247" s="126"/>
      <c r="BV247" s="126"/>
    </row>
    <row r="248" spans="56:74" x14ac:dyDescent="0.25">
      <c r="BD248" s="126"/>
      <c r="BE248" s="126"/>
      <c r="BF248" s="126"/>
      <c r="BG248" s="126"/>
      <c r="BH248" s="126"/>
      <c r="BI248" s="126"/>
      <c r="BJ248" s="126"/>
      <c r="BK248" s="126"/>
      <c r="BL248" s="126"/>
      <c r="BM248" s="126"/>
      <c r="BN248" s="126"/>
      <c r="BO248" s="126"/>
      <c r="BP248" s="126"/>
      <c r="BQ248" s="126"/>
      <c r="BR248" s="126"/>
      <c r="BS248" s="126"/>
      <c r="BT248" s="126"/>
      <c r="BU248" s="126"/>
      <c r="BV248" s="126"/>
    </row>
    <row r="249" spans="56:74" x14ac:dyDescent="0.25">
      <c r="BD249" s="126"/>
      <c r="BE249" s="126"/>
      <c r="BF249" s="126"/>
      <c r="BG249" s="126"/>
      <c r="BH249" s="126"/>
      <c r="BI249" s="126"/>
      <c r="BJ249" s="126"/>
      <c r="BK249" s="126"/>
      <c r="BL249" s="126"/>
      <c r="BM249" s="126"/>
      <c r="BN249" s="126"/>
      <c r="BO249" s="126"/>
      <c r="BP249" s="126"/>
      <c r="BQ249" s="126"/>
      <c r="BR249" s="126"/>
      <c r="BS249" s="126"/>
      <c r="BT249" s="126"/>
      <c r="BU249" s="126"/>
      <c r="BV249" s="126"/>
    </row>
    <row r="250" spans="56:74" x14ac:dyDescent="0.25">
      <c r="BD250" s="126"/>
      <c r="BE250" s="126"/>
      <c r="BF250" s="126"/>
      <c r="BG250" s="126"/>
      <c r="BH250" s="126"/>
      <c r="BI250" s="126"/>
      <c r="BJ250" s="126"/>
      <c r="BK250" s="126"/>
      <c r="BL250" s="126"/>
      <c r="BM250" s="126"/>
      <c r="BN250" s="126"/>
      <c r="BO250" s="126"/>
      <c r="BP250" s="126"/>
      <c r="BQ250" s="126"/>
      <c r="BR250" s="126"/>
      <c r="BS250" s="126"/>
      <c r="BT250" s="126"/>
      <c r="BU250" s="126"/>
      <c r="BV250" s="126"/>
    </row>
    <row r="251" spans="56:74" x14ac:dyDescent="0.25">
      <c r="BD251" s="126"/>
      <c r="BE251" s="126"/>
      <c r="BF251" s="126"/>
      <c r="BG251" s="126"/>
      <c r="BH251" s="126"/>
      <c r="BI251" s="126"/>
      <c r="BJ251" s="126"/>
      <c r="BK251" s="126"/>
      <c r="BL251" s="126"/>
      <c r="BM251" s="126"/>
      <c r="BN251" s="126"/>
      <c r="BO251" s="126"/>
      <c r="BP251" s="126"/>
      <c r="BQ251" s="126"/>
      <c r="BR251" s="126"/>
      <c r="BS251" s="126"/>
      <c r="BT251" s="126"/>
      <c r="BU251" s="126"/>
      <c r="BV251" s="126"/>
    </row>
    <row r="252" spans="56:74" x14ac:dyDescent="0.25">
      <c r="BD252" s="126"/>
      <c r="BE252" s="126"/>
      <c r="BF252" s="126"/>
      <c r="BG252" s="126"/>
      <c r="BH252" s="126"/>
      <c r="BI252" s="126"/>
      <c r="BJ252" s="126"/>
      <c r="BK252" s="126"/>
      <c r="BL252" s="126"/>
      <c r="BM252" s="126"/>
      <c r="BN252" s="126"/>
      <c r="BO252" s="126"/>
      <c r="BP252" s="126"/>
      <c r="BQ252" s="126"/>
      <c r="BR252" s="126"/>
      <c r="BS252" s="126"/>
      <c r="BT252" s="126"/>
      <c r="BU252" s="126"/>
      <c r="BV252" s="126"/>
    </row>
    <row r="253" spans="56:74" x14ac:dyDescent="0.25">
      <c r="BD253" s="126"/>
      <c r="BE253" s="126"/>
      <c r="BF253" s="126"/>
      <c r="BG253" s="126"/>
      <c r="BH253" s="126"/>
      <c r="BI253" s="126"/>
      <c r="BJ253" s="126"/>
      <c r="BK253" s="126"/>
      <c r="BL253" s="126"/>
      <c r="BM253" s="126"/>
      <c r="BN253" s="126"/>
      <c r="BO253" s="126"/>
      <c r="BP253" s="126"/>
      <c r="BQ253" s="126"/>
      <c r="BR253" s="126"/>
      <c r="BS253" s="126"/>
      <c r="BT253" s="126"/>
      <c r="BU253" s="126"/>
      <c r="BV253" s="126"/>
    </row>
    <row r="254" spans="56:74" x14ac:dyDescent="0.25">
      <c r="BD254" s="126"/>
      <c r="BE254" s="126"/>
      <c r="BF254" s="126"/>
      <c r="BG254" s="126"/>
      <c r="BH254" s="126"/>
      <c r="BI254" s="126"/>
      <c r="BJ254" s="126"/>
      <c r="BK254" s="126"/>
      <c r="BL254" s="126"/>
      <c r="BM254" s="126"/>
      <c r="BN254" s="126"/>
      <c r="BO254" s="126"/>
      <c r="BP254" s="126"/>
      <c r="BQ254" s="126"/>
      <c r="BR254" s="126"/>
      <c r="BS254" s="126"/>
      <c r="BT254" s="126"/>
      <c r="BU254" s="126"/>
      <c r="BV254" s="126"/>
    </row>
    <row r="255" spans="56:74" x14ac:dyDescent="0.25">
      <c r="BD255" s="126"/>
      <c r="BE255" s="126"/>
      <c r="BF255" s="126"/>
      <c r="BG255" s="126"/>
      <c r="BH255" s="126"/>
      <c r="BI255" s="126"/>
      <c r="BJ255" s="126"/>
      <c r="BK255" s="126"/>
      <c r="BL255" s="126"/>
      <c r="BM255" s="126"/>
      <c r="BN255" s="126"/>
      <c r="BO255" s="126"/>
      <c r="BP255" s="126"/>
      <c r="BQ255" s="126"/>
      <c r="BR255" s="126"/>
      <c r="BS255" s="126"/>
      <c r="BT255" s="126"/>
      <c r="BU255" s="126"/>
      <c r="BV255" s="126"/>
    </row>
    <row r="256" spans="56:74" x14ac:dyDescent="0.25">
      <c r="BD256" s="126"/>
      <c r="BE256" s="126"/>
      <c r="BF256" s="126"/>
      <c r="BG256" s="126"/>
      <c r="BH256" s="126"/>
      <c r="BI256" s="126"/>
      <c r="BJ256" s="126"/>
      <c r="BK256" s="126"/>
      <c r="BL256" s="126"/>
      <c r="BM256" s="126"/>
      <c r="BN256" s="126"/>
      <c r="BO256" s="126"/>
      <c r="BP256" s="126"/>
      <c r="BQ256" s="126"/>
      <c r="BR256" s="126"/>
      <c r="BS256" s="126"/>
      <c r="BT256" s="126"/>
      <c r="BU256" s="126"/>
      <c r="BV256" s="126"/>
    </row>
    <row r="257" spans="56:74" x14ac:dyDescent="0.25">
      <c r="BD257" s="126"/>
      <c r="BE257" s="126"/>
      <c r="BF257" s="126"/>
      <c r="BG257" s="126"/>
      <c r="BH257" s="126"/>
      <c r="BI257" s="126"/>
      <c r="BJ257" s="126"/>
      <c r="BK257" s="126"/>
      <c r="BL257" s="126"/>
      <c r="BM257" s="126"/>
      <c r="BN257" s="126"/>
      <c r="BO257" s="126"/>
      <c r="BP257" s="126"/>
      <c r="BQ257" s="126"/>
      <c r="BR257" s="126"/>
      <c r="BS257" s="126"/>
      <c r="BT257" s="126"/>
      <c r="BU257" s="126"/>
      <c r="BV257" s="126"/>
    </row>
    <row r="258" spans="56:74" x14ac:dyDescent="0.25">
      <c r="BD258" s="126"/>
      <c r="BE258" s="126"/>
      <c r="BF258" s="126"/>
      <c r="BG258" s="126"/>
      <c r="BH258" s="126"/>
      <c r="BI258" s="126"/>
      <c r="BJ258" s="126"/>
      <c r="BK258" s="126"/>
      <c r="BL258" s="126"/>
      <c r="BM258" s="126"/>
      <c r="BN258" s="126"/>
      <c r="BO258" s="126"/>
      <c r="BP258" s="126"/>
      <c r="BQ258" s="126"/>
      <c r="BR258" s="126"/>
      <c r="BS258" s="126"/>
      <c r="BT258" s="126"/>
      <c r="BU258" s="126"/>
      <c r="BV258" s="126"/>
    </row>
    <row r="259" spans="56:74" x14ac:dyDescent="0.25">
      <c r="BD259" s="126"/>
      <c r="BE259" s="126"/>
      <c r="BF259" s="126"/>
      <c r="BG259" s="126"/>
      <c r="BH259" s="126"/>
      <c r="BI259" s="126"/>
      <c r="BJ259" s="126"/>
      <c r="BK259" s="126"/>
      <c r="BL259" s="126"/>
      <c r="BM259" s="126"/>
      <c r="BN259" s="126"/>
      <c r="BO259" s="126"/>
      <c r="BP259" s="126"/>
      <c r="BQ259" s="126"/>
      <c r="BR259" s="126"/>
      <c r="BS259" s="126"/>
      <c r="BT259" s="126"/>
      <c r="BU259" s="126"/>
      <c r="BV259" s="126"/>
    </row>
    <row r="260" spans="56:74" x14ac:dyDescent="0.25">
      <c r="BD260" s="126"/>
      <c r="BE260" s="126"/>
      <c r="BF260" s="126"/>
      <c r="BG260" s="126"/>
      <c r="BH260" s="126"/>
      <c r="BI260" s="126"/>
      <c r="BJ260" s="126"/>
      <c r="BK260" s="126"/>
      <c r="BL260" s="126"/>
      <c r="BM260" s="126"/>
      <c r="BN260" s="126"/>
      <c r="BO260" s="126"/>
      <c r="BP260" s="126"/>
      <c r="BQ260" s="126"/>
      <c r="BR260" s="126"/>
      <c r="BS260" s="126"/>
      <c r="BT260" s="126"/>
      <c r="BU260" s="126"/>
      <c r="BV260" s="126"/>
    </row>
    <row r="261" spans="56:74" x14ac:dyDescent="0.25">
      <c r="BD261" s="126"/>
      <c r="BE261" s="126"/>
      <c r="BF261" s="126"/>
      <c r="BG261" s="126"/>
      <c r="BH261" s="126"/>
      <c r="BI261" s="126"/>
      <c r="BJ261" s="126"/>
      <c r="BK261" s="126"/>
      <c r="BL261" s="126"/>
      <c r="BM261" s="126"/>
      <c r="BN261" s="126"/>
      <c r="BO261" s="126"/>
      <c r="BP261" s="126"/>
      <c r="BQ261" s="126"/>
      <c r="BR261" s="126"/>
      <c r="BS261" s="126"/>
      <c r="BT261" s="126"/>
      <c r="BU261" s="126"/>
      <c r="BV261" s="126"/>
    </row>
    <row r="262" spans="56:74" x14ac:dyDescent="0.25">
      <c r="BD262" s="126"/>
      <c r="BE262" s="126"/>
      <c r="BF262" s="126"/>
      <c r="BG262" s="126"/>
      <c r="BH262" s="126"/>
      <c r="BI262" s="126"/>
      <c r="BJ262" s="126"/>
      <c r="BK262" s="126"/>
      <c r="BL262" s="126"/>
      <c r="BM262" s="126"/>
      <c r="BN262" s="126"/>
      <c r="BO262" s="126"/>
      <c r="BP262" s="126"/>
      <c r="BQ262" s="126"/>
      <c r="BR262" s="126"/>
      <c r="BS262" s="126"/>
      <c r="BT262" s="126"/>
      <c r="BU262" s="126"/>
      <c r="BV262" s="126"/>
    </row>
    <row r="263" spans="56:74" x14ac:dyDescent="0.25">
      <c r="BD263" s="126"/>
      <c r="BE263" s="126"/>
      <c r="BF263" s="126"/>
      <c r="BG263" s="126"/>
      <c r="BH263" s="126"/>
      <c r="BI263" s="126"/>
      <c r="BJ263" s="126"/>
      <c r="BK263" s="126"/>
      <c r="BL263" s="126"/>
      <c r="BM263" s="126"/>
      <c r="BN263" s="126"/>
      <c r="BO263" s="126"/>
      <c r="BP263" s="126"/>
      <c r="BQ263" s="126"/>
      <c r="BR263" s="126"/>
      <c r="BS263" s="126"/>
      <c r="BT263" s="126"/>
      <c r="BU263" s="126"/>
      <c r="BV263" s="126"/>
    </row>
    <row r="264" spans="56:74" x14ac:dyDescent="0.25">
      <c r="BD264" s="126"/>
      <c r="BE264" s="126"/>
      <c r="BF264" s="126"/>
      <c r="BG264" s="126"/>
      <c r="BH264" s="126"/>
      <c r="BI264" s="126"/>
      <c r="BJ264" s="126"/>
      <c r="BK264" s="126"/>
      <c r="BL264" s="126"/>
      <c r="BM264" s="126"/>
      <c r="BN264" s="126"/>
      <c r="BO264" s="126"/>
      <c r="BP264" s="126"/>
      <c r="BQ264" s="126"/>
      <c r="BR264" s="126"/>
      <c r="BS264" s="126"/>
      <c r="BT264" s="126"/>
      <c r="BU264" s="126"/>
      <c r="BV264" s="126"/>
    </row>
    <row r="265" spans="56:74" x14ac:dyDescent="0.25">
      <c r="BD265" s="126"/>
      <c r="BE265" s="126"/>
      <c r="BF265" s="126"/>
      <c r="BG265" s="126"/>
      <c r="BH265" s="126"/>
      <c r="BI265" s="126"/>
      <c r="BJ265" s="126"/>
      <c r="BK265" s="126"/>
      <c r="BL265" s="126"/>
      <c r="BM265" s="126"/>
      <c r="BN265" s="126"/>
      <c r="BO265" s="126"/>
      <c r="BP265" s="126"/>
      <c r="BQ265" s="126"/>
      <c r="BR265" s="126"/>
      <c r="BS265" s="126"/>
      <c r="BT265" s="126"/>
      <c r="BU265" s="126"/>
      <c r="BV265" s="126"/>
    </row>
    <row r="266" spans="56:74" x14ac:dyDescent="0.25">
      <c r="BD266" s="126"/>
      <c r="BE266" s="126"/>
      <c r="BF266" s="126"/>
      <c r="BG266" s="126"/>
      <c r="BH266" s="126"/>
      <c r="BI266" s="126"/>
      <c r="BJ266" s="126"/>
      <c r="BK266" s="126"/>
      <c r="BL266" s="126"/>
      <c r="BM266" s="126"/>
      <c r="BN266" s="126"/>
      <c r="BO266" s="126"/>
      <c r="BP266" s="126"/>
      <c r="BQ266" s="126"/>
      <c r="BR266" s="126"/>
      <c r="BS266" s="126"/>
      <c r="BT266" s="126"/>
      <c r="BU266" s="126"/>
      <c r="BV266" s="126"/>
    </row>
    <row r="267" spans="56:74" x14ac:dyDescent="0.25">
      <c r="BD267" s="126"/>
      <c r="BE267" s="126"/>
      <c r="BF267" s="126"/>
      <c r="BG267" s="126"/>
      <c r="BH267" s="126"/>
      <c r="BI267" s="126"/>
      <c r="BJ267" s="126"/>
      <c r="BK267" s="126"/>
      <c r="BL267" s="126"/>
      <c r="BM267" s="126"/>
      <c r="BN267" s="126"/>
      <c r="BO267" s="126"/>
      <c r="BP267" s="126"/>
      <c r="BQ267" s="126"/>
      <c r="BR267" s="126"/>
      <c r="BS267" s="126"/>
      <c r="BT267" s="126"/>
      <c r="BU267" s="126"/>
      <c r="BV267" s="126"/>
    </row>
    <row r="268" spans="56:74" x14ac:dyDescent="0.25">
      <c r="BD268" s="126"/>
      <c r="BE268" s="126"/>
      <c r="BF268" s="126"/>
      <c r="BG268" s="126"/>
      <c r="BH268" s="126"/>
      <c r="BI268" s="126"/>
      <c r="BJ268" s="126"/>
      <c r="BK268" s="126"/>
      <c r="BL268" s="126"/>
      <c r="BM268" s="126"/>
      <c r="BN268" s="126"/>
      <c r="BO268" s="126"/>
      <c r="BP268" s="126"/>
      <c r="BQ268" s="126"/>
      <c r="BR268" s="126"/>
      <c r="BS268" s="126"/>
      <c r="BT268" s="126"/>
      <c r="BU268" s="126"/>
      <c r="BV268" s="126"/>
    </row>
    <row r="269" spans="56:74" x14ac:dyDescent="0.25">
      <c r="BD269" s="126"/>
      <c r="BE269" s="126"/>
      <c r="BF269" s="126"/>
      <c r="BG269" s="126"/>
      <c r="BH269" s="126"/>
      <c r="BI269" s="126"/>
      <c r="BJ269" s="126"/>
      <c r="BK269" s="126"/>
      <c r="BL269" s="126"/>
      <c r="BM269" s="126"/>
      <c r="BN269" s="126"/>
      <c r="BO269" s="126"/>
      <c r="BP269" s="126"/>
      <c r="BQ269" s="126"/>
      <c r="BR269" s="126"/>
      <c r="BS269" s="126"/>
      <c r="BT269" s="126"/>
      <c r="BU269" s="126"/>
      <c r="BV269" s="126"/>
    </row>
    <row r="270" spans="56:74" x14ac:dyDescent="0.25">
      <c r="BD270" s="126"/>
      <c r="BE270" s="126"/>
      <c r="BF270" s="126"/>
      <c r="BG270" s="126"/>
      <c r="BH270" s="126"/>
      <c r="BI270" s="126"/>
      <c r="BJ270" s="126"/>
      <c r="BK270" s="126"/>
      <c r="BL270" s="126"/>
      <c r="BM270" s="126"/>
      <c r="BN270" s="126"/>
      <c r="BO270" s="126"/>
      <c r="BP270" s="126"/>
      <c r="BQ270" s="126"/>
      <c r="BR270" s="126"/>
      <c r="BS270" s="126"/>
      <c r="BT270" s="126"/>
      <c r="BU270" s="126"/>
      <c r="BV270" s="126"/>
    </row>
    <row r="271" spans="56:74" x14ac:dyDescent="0.25">
      <c r="BD271" s="126"/>
      <c r="BE271" s="126"/>
      <c r="BF271" s="126"/>
      <c r="BG271" s="126"/>
      <c r="BH271" s="126"/>
      <c r="BI271" s="126"/>
      <c r="BJ271" s="126"/>
      <c r="BK271" s="126"/>
      <c r="BL271" s="126"/>
      <c r="BM271" s="126"/>
      <c r="BN271" s="126"/>
      <c r="BO271" s="126"/>
      <c r="BP271" s="126"/>
      <c r="BQ271" s="126"/>
      <c r="BR271" s="126"/>
      <c r="BS271" s="126"/>
      <c r="BT271" s="126"/>
      <c r="BU271" s="126"/>
      <c r="BV271" s="126"/>
    </row>
    <row r="272" spans="56:74" x14ac:dyDescent="0.25">
      <c r="BD272" s="126"/>
      <c r="BE272" s="126"/>
      <c r="BF272" s="126"/>
      <c r="BG272" s="126"/>
      <c r="BH272" s="126"/>
      <c r="BI272" s="126"/>
      <c r="BJ272" s="126"/>
      <c r="BK272" s="126"/>
      <c r="BL272" s="126"/>
      <c r="BM272" s="126"/>
      <c r="BN272" s="126"/>
      <c r="BO272" s="126"/>
      <c r="BP272" s="126"/>
      <c r="BQ272" s="126"/>
      <c r="BR272" s="126"/>
      <c r="BS272" s="126"/>
      <c r="BT272" s="126"/>
      <c r="BU272" s="126"/>
      <c r="BV272" s="126"/>
    </row>
    <row r="273" spans="56:74" x14ac:dyDescent="0.25">
      <c r="BD273" s="126"/>
      <c r="BE273" s="126"/>
      <c r="BF273" s="126"/>
      <c r="BG273" s="126"/>
      <c r="BH273" s="126"/>
      <c r="BI273" s="126"/>
      <c r="BJ273" s="126"/>
      <c r="BK273" s="126"/>
      <c r="BL273" s="126"/>
      <c r="BM273" s="126"/>
      <c r="BN273" s="126"/>
      <c r="BO273" s="126"/>
      <c r="BP273" s="126"/>
      <c r="BQ273" s="126"/>
      <c r="BR273" s="126"/>
      <c r="BS273" s="126"/>
      <c r="BT273" s="126"/>
      <c r="BU273" s="126"/>
      <c r="BV273" s="126"/>
    </row>
    <row r="274" spans="56:74" x14ac:dyDescent="0.25">
      <c r="BD274" s="126"/>
      <c r="BE274" s="126"/>
      <c r="BF274" s="126"/>
      <c r="BG274" s="126"/>
      <c r="BH274" s="126"/>
      <c r="BI274" s="126"/>
      <c r="BJ274" s="126"/>
      <c r="BK274" s="126"/>
      <c r="BL274" s="126"/>
      <c r="BM274" s="126"/>
      <c r="BN274" s="126"/>
      <c r="BO274" s="126"/>
      <c r="BP274" s="126"/>
      <c r="BQ274" s="126"/>
      <c r="BR274" s="126"/>
      <c r="BS274" s="126"/>
      <c r="BT274" s="126"/>
      <c r="BU274" s="126"/>
      <c r="BV274" s="126"/>
    </row>
    <row r="275" spans="56:74" x14ac:dyDescent="0.25">
      <c r="BD275" s="126"/>
      <c r="BE275" s="126"/>
      <c r="BF275" s="126"/>
      <c r="BG275" s="126"/>
      <c r="BH275" s="126"/>
      <c r="BI275" s="126"/>
      <c r="BJ275" s="126"/>
      <c r="BK275" s="126"/>
      <c r="BL275" s="126"/>
      <c r="BM275" s="126"/>
      <c r="BN275" s="126"/>
      <c r="BO275" s="126"/>
      <c r="BP275" s="126"/>
      <c r="BQ275" s="126"/>
      <c r="BR275" s="126"/>
      <c r="BS275" s="126"/>
      <c r="BT275" s="126"/>
      <c r="BU275" s="126"/>
      <c r="BV275" s="126"/>
    </row>
    <row r="276" spans="56:74" x14ac:dyDescent="0.25">
      <c r="BD276" s="126"/>
      <c r="BE276" s="126"/>
      <c r="BF276" s="126"/>
      <c r="BG276" s="126"/>
      <c r="BH276" s="126"/>
      <c r="BI276" s="126"/>
      <c r="BJ276" s="126"/>
      <c r="BK276" s="126"/>
      <c r="BL276" s="126"/>
      <c r="BM276" s="126"/>
      <c r="BN276" s="126"/>
      <c r="BO276" s="126"/>
      <c r="BP276" s="126"/>
      <c r="BQ276" s="126"/>
      <c r="BR276" s="126"/>
      <c r="BS276" s="126"/>
      <c r="BT276" s="126"/>
      <c r="BU276" s="126"/>
      <c r="BV276" s="126"/>
    </row>
    <row r="277" spans="56:74" x14ac:dyDescent="0.25">
      <c r="BD277" s="126"/>
      <c r="BE277" s="126"/>
      <c r="BF277" s="126"/>
      <c r="BG277" s="126"/>
      <c r="BH277" s="126"/>
      <c r="BI277" s="126"/>
      <c r="BJ277" s="126"/>
      <c r="BK277" s="126"/>
      <c r="BL277" s="126"/>
      <c r="BM277" s="126"/>
      <c r="BN277" s="126"/>
      <c r="BO277" s="126"/>
      <c r="BP277" s="126"/>
      <c r="BQ277" s="126"/>
      <c r="BR277" s="126"/>
      <c r="BS277" s="126"/>
      <c r="BT277" s="126"/>
      <c r="BU277" s="126"/>
      <c r="BV277" s="126"/>
    </row>
    <row r="278" spans="56:74" x14ac:dyDescent="0.25">
      <c r="BD278" s="126"/>
      <c r="BE278" s="126"/>
      <c r="BF278" s="126"/>
      <c r="BG278" s="126"/>
      <c r="BH278" s="126"/>
      <c r="BI278" s="126"/>
      <c r="BJ278" s="126"/>
      <c r="BK278" s="126"/>
      <c r="BL278" s="126"/>
      <c r="BM278" s="126"/>
      <c r="BN278" s="126"/>
      <c r="BO278" s="126"/>
      <c r="BP278" s="126"/>
      <c r="BQ278" s="126"/>
      <c r="BR278" s="126"/>
      <c r="BS278" s="126"/>
      <c r="BT278" s="126"/>
      <c r="BU278" s="126"/>
      <c r="BV278" s="126"/>
    </row>
    <row r="279" spans="56:74" x14ac:dyDescent="0.25">
      <c r="BD279" s="126"/>
      <c r="BE279" s="126"/>
      <c r="BF279" s="126"/>
      <c r="BG279" s="126"/>
      <c r="BH279" s="126"/>
      <c r="BI279" s="126"/>
      <c r="BJ279" s="126"/>
      <c r="BK279" s="126"/>
      <c r="BL279" s="126"/>
      <c r="BM279" s="126"/>
      <c r="BN279" s="126"/>
      <c r="BO279" s="126"/>
      <c r="BP279" s="126"/>
      <c r="BQ279" s="126"/>
      <c r="BR279" s="126"/>
      <c r="BS279" s="126"/>
      <c r="BT279" s="126"/>
      <c r="BU279" s="126"/>
      <c r="BV279" s="126"/>
    </row>
    <row r="280" spans="56:74" x14ac:dyDescent="0.25">
      <c r="BD280" s="126"/>
      <c r="BE280" s="126"/>
      <c r="BF280" s="126"/>
      <c r="BG280" s="126"/>
      <c r="BH280" s="126"/>
      <c r="BI280" s="126"/>
      <c r="BJ280" s="126"/>
      <c r="BK280" s="126"/>
      <c r="BL280" s="126"/>
      <c r="BM280" s="126"/>
      <c r="BN280" s="126"/>
      <c r="BO280" s="126"/>
      <c r="BP280" s="126"/>
      <c r="BQ280" s="126"/>
      <c r="BR280" s="126"/>
      <c r="BS280" s="126"/>
      <c r="BT280" s="126"/>
      <c r="BU280" s="126"/>
      <c r="BV280" s="126"/>
    </row>
    <row r="281" spans="56:74" x14ac:dyDescent="0.25">
      <c r="BD281" s="126"/>
      <c r="BE281" s="126"/>
      <c r="BF281" s="126"/>
      <c r="BG281" s="126"/>
      <c r="BH281" s="126"/>
      <c r="BI281" s="126"/>
      <c r="BJ281" s="126"/>
      <c r="BK281" s="126"/>
      <c r="BL281" s="126"/>
      <c r="BM281" s="126"/>
      <c r="BN281" s="126"/>
      <c r="BO281" s="126"/>
      <c r="BP281" s="126"/>
      <c r="BQ281" s="126"/>
      <c r="BR281" s="126"/>
      <c r="BS281" s="126"/>
      <c r="BT281" s="126"/>
      <c r="BU281" s="126"/>
      <c r="BV281" s="126"/>
    </row>
    <row r="282" spans="56:74" x14ac:dyDescent="0.25">
      <c r="BD282" s="126"/>
      <c r="BE282" s="126"/>
      <c r="BF282" s="126"/>
      <c r="BG282" s="126"/>
      <c r="BH282" s="126"/>
      <c r="BI282" s="126"/>
      <c r="BJ282" s="126"/>
      <c r="BK282" s="126"/>
      <c r="BL282" s="126"/>
      <c r="BM282" s="126"/>
      <c r="BN282" s="126"/>
      <c r="BO282" s="126"/>
      <c r="BP282" s="126"/>
      <c r="BQ282" s="126"/>
      <c r="BR282" s="126"/>
      <c r="BS282" s="126"/>
      <c r="BT282" s="126"/>
      <c r="BU282" s="126"/>
      <c r="BV282" s="126"/>
    </row>
    <row r="283" spans="56:74" x14ac:dyDescent="0.25">
      <c r="BD283" s="126"/>
      <c r="BE283" s="126"/>
      <c r="BF283" s="126"/>
      <c r="BG283" s="126"/>
      <c r="BH283" s="126"/>
      <c r="BI283" s="126"/>
      <c r="BJ283" s="126"/>
      <c r="BK283" s="126"/>
      <c r="BL283" s="126"/>
      <c r="BM283" s="126"/>
      <c r="BN283" s="126"/>
      <c r="BO283" s="126"/>
      <c r="BP283" s="126"/>
      <c r="BQ283" s="126"/>
      <c r="BR283" s="126"/>
      <c r="BS283" s="126"/>
      <c r="BT283" s="126"/>
      <c r="BU283" s="126"/>
      <c r="BV283" s="126"/>
    </row>
    <row r="284" spans="56:74" x14ac:dyDescent="0.25">
      <c r="BD284" s="126"/>
      <c r="BE284" s="126"/>
      <c r="BF284" s="126"/>
      <c r="BG284" s="126"/>
      <c r="BH284" s="126"/>
      <c r="BI284" s="126"/>
      <c r="BJ284" s="126"/>
      <c r="BK284" s="126"/>
      <c r="BL284" s="126"/>
      <c r="BM284" s="126"/>
      <c r="BN284" s="126"/>
      <c r="BO284" s="126"/>
      <c r="BP284" s="126"/>
      <c r="BQ284" s="126"/>
      <c r="BR284" s="126"/>
      <c r="BS284" s="126"/>
      <c r="BT284" s="126"/>
      <c r="BU284" s="126"/>
      <c r="BV284" s="126"/>
    </row>
    <row r="285" spans="56:74" x14ac:dyDescent="0.25">
      <c r="BD285" s="126"/>
      <c r="BE285" s="126"/>
      <c r="BF285" s="126"/>
      <c r="BG285" s="126"/>
      <c r="BH285" s="126"/>
      <c r="BI285" s="126"/>
      <c r="BJ285" s="126"/>
      <c r="BK285" s="126"/>
      <c r="BL285" s="126"/>
      <c r="BM285" s="126"/>
      <c r="BN285" s="126"/>
      <c r="BO285" s="126"/>
      <c r="BP285" s="126"/>
      <c r="BQ285" s="126"/>
      <c r="BR285" s="126"/>
      <c r="BS285" s="126"/>
      <c r="BT285" s="126"/>
      <c r="BU285" s="126"/>
      <c r="BV285" s="126"/>
    </row>
    <row r="286" spans="56:74" x14ac:dyDescent="0.25">
      <c r="BD286" s="126"/>
      <c r="BE286" s="126"/>
      <c r="BF286" s="126"/>
      <c r="BG286" s="126"/>
      <c r="BH286" s="126"/>
      <c r="BI286" s="126"/>
      <c r="BJ286" s="126"/>
      <c r="BK286" s="126"/>
      <c r="BL286" s="126"/>
      <c r="BM286" s="126"/>
      <c r="BN286" s="126"/>
      <c r="BO286" s="126"/>
      <c r="BP286" s="126"/>
      <c r="BQ286" s="126"/>
      <c r="BR286" s="126"/>
      <c r="BS286" s="126"/>
      <c r="BT286" s="126"/>
      <c r="BU286" s="126"/>
      <c r="BV286" s="126"/>
    </row>
    <row r="287" spans="56:74" x14ac:dyDescent="0.25">
      <c r="BD287" s="126"/>
      <c r="BE287" s="126"/>
      <c r="BF287" s="126"/>
      <c r="BG287" s="126"/>
      <c r="BH287" s="126"/>
      <c r="BI287" s="126"/>
      <c r="BJ287" s="126"/>
      <c r="BK287" s="126"/>
      <c r="BL287" s="126"/>
      <c r="BM287" s="126"/>
      <c r="BN287" s="126"/>
      <c r="BO287" s="126"/>
      <c r="BP287" s="126"/>
      <c r="BQ287" s="126"/>
      <c r="BR287" s="126"/>
      <c r="BS287" s="126"/>
      <c r="BT287" s="126"/>
      <c r="BU287" s="126"/>
      <c r="BV287" s="126"/>
    </row>
    <row r="288" spans="56:74" x14ac:dyDescent="0.25">
      <c r="BD288" s="126"/>
      <c r="BE288" s="126"/>
      <c r="BF288" s="126"/>
      <c r="BG288" s="126"/>
      <c r="BH288" s="126"/>
      <c r="BI288" s="126"/>
      <c r="BJ288" s="126"/>
      <c r="BK288" s="126"/>
      <c r="BL288" s="126"/>
      <c r="BM288" s="126"/>
      <c r="BN288" s="126"/>
      <c r="BO288" s="126"/>
      <c r="BP288" s="126"/>
      <c r="BQ288" s="126"/>
      <c r="BR288" s="126"/>
      <c r="BS288" s="126"/>
      <c r="BT288" s="126"/>
      <c r="BU288" s="126"/>
      <c r="BV288" s="126"/>
    </row>
    <row r="289" spans="56:74" x14ac:dyDescent="0.25">
      <c r="BD289" s="126"/>
      <c r="BE289" s="126"/>
      <c r="BF289" s="126"/>
      <c r="BG289" s="126"/>
      <c r="BH289" s="126"/>
      <c r="BI289" s="126"/>
      <c r="BJ289" s="126"/>
      <c r="BK289" s="126"/>
      <c r="BL289" s="126"/>
      <c r="BM289" s="126"/>
      <c r="BN289" s="126"/>
      <c r="BO289" s="126"/>
      <c r="BP289" s="126"/>
      <c r="BQ289" s="126"/>
      <c r="BR289" s="126"/>
      <c r="BS289" s="126"/>
      <c r="BT289" s="126"/>
      <c r="BU289" s="126"/>
      <c r="BV289" s="126"/>
    </row>
    <row r="290" spans="56:74" x14ac:dyDescent="0.25">
      <c r="BD290" s="126"/>
      <c r="BE290" s="126"/>
      <c r="BF290" s="126"/>
      <c r="BG290" s="126"/>
      <c r="BH290" s="126"/>
      <c r="BI290" s="126"/>
      <c r="BJ290" s="126"/>
      <c r="BK290" s="126"/>
      <c r="BL290" s="126"/>
      <c r="BM290" s="126"/>
      <c r="BN290" s="126"/>
      <c r="BO290" s="126"/>
      <c r="BP290" s="126"/>
      <c r="BQ290" s="126"/>
      <c r="BR290" s="126"/>
      <c r="BS290" s="126"/>
      <c r="BT290" s="126"/>
      <c r="BU290" s="126"/>
      <c r="BV290" s="126"/>
    </row>
    <row r="291" spans="56:74" x14ac:dyDescent="0.25">
      <c r="BD291" s="126"/>
      <c r="BE291" s="126"/>
      <c r="BF291" s="126"/>
      <c r="BG291" s="126"/>
      <c r="BH291" s="126"/>
      <c r="BI291" s="126"/>
      <c r="BJ291" s="126"/>
      <c r="BK291" s="126"/>
      <c r="BL291" s="126"/>
      <c r="BM291" s="126"/>
      <c r="BN291" s="126"/>
      <c r="BO291" s="126"/>
      <c r="BP291" s="126"/>
      <c r="BQ291" s="126"/>
      <c r="BR291" s="126"/>
      <c r="BS291" s="126"/>
      <c r="BT291" s="126"/>
      <c r="BU291" s="126"/>
      <c r="BV291" s="126"/>
    </row>
    <row r="292" spans="56:74" x14ac:dyDescent="0.25">
      <c r="BD292" s="126"/>
      <c r="BE292" s="126"/>
      <c r="BF292" s="126"/>
      <c r="BG292" s="126"/>
      <c r="BH292" s="126"/>
      <c r="BI292" s="126"/>
      <c r="BJ292" s="126"/>
      <c r="BK292" s="126"/>
      <c r="BL292" s="126"/>
      <c r="BM292" s="126"/>
      <c r="BN292" s="126"/>
      <c r="BO292" s="126"/>
      <c r="BP292" s="126"/>
      <c r="BQ292" s="126"/>
      <c r="BR292" s="126"/>
      <c r="BS292" s="126"/>
      <c r="BT292" s="126"/>
      <c r="BU292" s="126"/>
      <c r="BV292" s="126"/>
    </row>
    <row r="293" spans="56:74" x14ac:dyDescent="0.25">
      <c r="BD293" s="126"/>
      <c r="BE293" s="126"/>
      <c r="BF293" s="126"/>
      <c r="BG293" s="126"/>
      <c r="BH293" s="126"/>
      <c r="BI293" s="126"/>
      <c r="BJ293" s="126"/>
      <c r="BK293" s="126"/>
      <c r="BL293" s="126"/>
      <c r="BM293" s="126"/>
      <c r="BN293" s="126"/>
      <c r="BO293" s="126"/>
      <c r="BP293" s="126"/>
      <c r="BQ293" s="126"/>
      <c r="BR293" s="126"/>
      <c r="BS293" s="126"/>
      <c r="BT293" s="126"/>
      <c r="BU293" s="126"/>
      <c r="BV293" s="126"/>
    </row>
    <row r="294" spans="56:74" x14ac:dyDescent="0.25">
      <c r="BD294" s="126"/>
      <c r="BE294" s="126"/>
      <c r="BF294" s="126"/>
      <c r="BG294" s="126"/>
      <c r="BH294" s="126"/>
      <c r="BI294" s="126"/>
      <c r="BJ294" s="126"/>
      <c r="BK294" s="126"/>
      <c r="BL294" s="126"/>
      <c r="BM294" s="126"/>
      <c r="BN294" s="126"/>
      <c r="BO294" s="126"/>
      <c r="BP294" s="126"/>
      <c r="BQ294" s="126"/>
      <c r="BR294" s="126"/>
      <c r="BS294" s="126"/>
      <c r="BT294" s="126"/>
      <c r="BU294" s="126"/>
      <c r="BV294" s="126"/>
    </row>
    <row r="295" spans="56:74" x14ac:dyDescent="0.25">
      <c r="BD295" s="126"/>
      <c r="BE295" s="126"/>
      <c r="BF295" s="126"/>
      <c r="BG295" s="126"/>
      <c r="BH295" s="126"/>
      <c r="BI295" s="126"/>
      <c r="BJ295" s="126"/>
      <c r="BK295" s="126"/>
      <c r="BL295" s="126"/>
      <c r="BM295" s="126"/>
      <c r="BN295" s="126"/>
      <c r="BO295" s="126"/>
      <c r="BP295" s="126"/>
      <c r="BQ295" s="126"/>
      <c r="BR295" s="126"/>
      <c r="BS295" s="126"/>
      <c r="BT295" s="126"/>
      <c r="BU295" s="126"/>
      <c r="BV295" s="126"/>
    </row>
    <row r="296" spans="56:74" x14ac:dyDescent="0.25">
      <c r="BD296" s="126"/>
      <c r="BE296" s="126"/>
      <c r="BF296" s="126"/>
      <c r="BG296" s="126"/>
      <c r="BH296" s="126"/>
      <c r="BI296" s="126"/>
      <c r="BJ296" s="126"/>
      <c r="BK296" s="126"/>
      <c r="BL296" s="126"/>
      <c r="BM296" s="126"/>
      <c r="BN296" s="126"/>
      <c r="BO296" s="126"/>
      <c r="BP296" s="126"/>
      <c r="BQ296" s="126"/>
      <c r="BR296" s="126"/>
      <c r="BS296" s="126"/>
      <c r="BT296" s="126"/>
      <c r="BU296" s="126"/>
      <c r="BV296" s="126"/>
    </row>
    <row r="297" spans="56:74" x14ac:dyDescent="0.25">
      <c r="BD297" s="126"/>
      <c r="BE297" s="126"/>
      <c r="BF297" s="126"/>
      <c r="BG297" s="126"/>
      <c r="BH297" s="126"/>
      <c r="BI297" s="126"/>
      <c r="BJ297" s="126"/>
      <c r="BK297" s="126"/>
      <c r="BL297" s="126"/>
      <c r="BM297" s="126"/>
      <c r="BN297" s="126"/>
      <c r="BO297" s="126"/>
      <c r="BP297" s="126"/>
      <c r="BQ297" s="126"/>
      <c r="BR297" s="126"/>
      <c r="BS297" s="126"/>
      <c r="BT297" s="126"/>
      <c r="BU297" s="126"/>
      <c r="BV297" s="126"/>
    </row>
    <row r="298" spans="56:74" x14ac:dyDescent="0.25">
      <c r="BD298" s="126"/>
      <c r="BE298" s="126"/>
      <c r="BF298" s="126"/>
      <c r="BG298" s="126"/>
      <c r="BH298" s="126"/>
      <c r="BI298" s="126"/>
      <c r="BJ298" s="126"/>
      <c r="BK298" s="126"/>
      <c r="BL298" s="126"/>
      <c r="BM298" s="126"/>
      <c r="BN298" s="126"/>
      <c r="BO298" s="126"/>
      <c r="BP298" s="126"/>
      <c r="BQ298" s="126"/>
      <c r="BR298" s="126"/>
      <c r="BS298" s="126"/>
      <c r="BT298" s="126"/>
      <c r="BU298" s="126"/>
      <c r="BV298" s="126"/>
    </row>
    <row r="299" spans="56:74" x14ac:dyDescent="0.25">
      <c r="BD299" s="126"/>
      <c r="BE299" s="126"/>
      <c r="BF299" s="126"/>
      <c r="BG299" s="126"/>
      <c r="BH299" s="126"/>
      <c r="BI299" s="126"/>
      <c r="BJ299" s="126"/>
      <c r="BK299" s="126"/>
      <c r="BL299" s="126"/>
      <c r="BM299" s="126"/>
      <c r="BN299" s="126"/>
      <c r="BO299" s="126"/>
      <c r="BP299" s="126"/>
      <c r="BQ299" s="126"/>
      <c r="BR299" s="126"/>
      <c r="BS299" s="126"/>
      <c r="BT299" s="126"/>
      <c r="BU299" s="126"/>
      <c r="BV299" s="126"/>
    </row>
    <row r="300" spans="56:74" x14ac:dyDescent="0.25">
      <c r="BD300" s="126"/>
      <c r="BE300" s="126"/>
      <c r="BF300" s="126"/>
      <c r="BG300" s="126"/>
      <c r="BH300" s="126"/>
      <c r="BI300" s="126"/>
      <c r="BJ300" s="126"/>
      <c r="BK300" s="126"/>
      <c r="BL300" s="126"/>
      <c r="BM300" s="126"/>
      <c r="BN300" s="126"/>
      <c r="BO300" s="126"/>
      <c r="BP300" s="126"/>
      <c r="BQ300" s="126"/>
      <c r="BR300" s="126"/>
      <c r="BS300" s="126"/>
      <c r="BT300" s="126"/>
      <c r="BU300" s="126"/>
      <c r="BV300" s="126"/>
    </row>
    <row r="301" spans="56:74" x14ac:dyDescent="0.25">
      <c r="BD301" s="126"/>
      <c r="BE301" s="126"/>
      <c r="BF301" s="126"/>
      <c r="BG301" s="126"/>
      <c r="BH301" s="126"/>
      <c r="BI301" s="126"/>
      <c r="BJ301" s="126"/>
      <c r="BK301" s="126"/>
      <c r="BL301" s="126"/>
      <c r="BM301" s="126"/>
      <c r="BN301" s="126"/>
      <c r="BO301" s="126"/>
      <c r="BP301" s="126"/>
      <c r="BQ301" s="126"/>
      <c r="BR301" s="126"/>
      <c r="BS301" s="126"/>
      <c r="BT301" s="126"/>
      <c r="BU301" s="126"/>
      <c r="BV301" s="126"/>
    </row>
    <row r="302" spans="56:74" x14ac:dyDescent="0.25">
      <c r="BD302" s="126"/>
      <c r="BE302" s="126"/>
      <c r="BF302" s="126"/>
      <c r="BG302" s="126"/>
      <c r="BH302" s="126"/>
      <c r="BI302" s="126"/>
      <c r="BJ302" s="126"/>
      <c r="BK302" s="126"/>
      <c r="BL302" s="126"/>
      <c r="BM302" s="126"/>
      <c r="BN302" s="126"/>
      <c r="BO302" s="126"/>
      <c r="BP302" s="126"/>
      <c r="BQ302" s="126"/>
      <c r="BR302" s="126"/>
      <c r="BS302" s="126"/>
      <c r="BT302" s="126"/>
      <c r="BU302" s="126"/>
      <c r="BV302" s="126"/>
    </row>
    <row r="303" spans="56:74" x14ac:dyDescent="0.25">
      <c r="BD303" s="126"/>
      <c r="BE303" s="126"/>
      <c r="BF303" s="126"/>
      <c r="BG303" s="126"/>
      <c r="BH303" s="126"/>
      <c r="BI303" s="126"/>
      <c r="BJ303" s="126"/>
      <c r="BK303" s="126"/>
      <c r="BL303" s="126"/>
      <c r="BM303" s="126"/>
      <c r="BN303" s="126"/>
      <c r="BO303" s="126"/>
      <c r="BP303" s="126"/>
      <c r="BQ303" s="126"/>
      <c r="BR303" s="126"/>
      <c r="BS303" s="126"/>
      <c r="BT303" s="126"/>
      <c r="BU303" s="126"/>
      <c r="BV303" s="126"/>
    </row>
    <row r="304" spans="56:74" x14ac:dyDescent="0.25">
      <c r="BD304" s="126"/>
      <c r="BE304" s="126"/>
      <c r="BF304" s="126"/>
      <c r="BG304" s="126"/>
      <c r="BH304" s="126"/>
      <c r="BI304" s="126"/>
      <c r="BJ304" s="126"/>
      <c r="BK304" s="126"/>
      <c r="BL304" s="126"/>
      <c r="BM304" s="126"/>
      <c r="BN304" s="126"/>
      <c r="BO304" s="126"/>
      <c r="BP304" s="126"/>
      <c r="BQ304" s="126"/>
      <c r="BR304" s="126"/>
      <c r="BS304" s="126"/>
      <c r="BT304" s="126"/>
      <c r="BU304" s="126"/>
      <c r="BV304" s="126"/>
    </row>
    <row r="305" spans="56:74" x14ac:dyDescent="0.25">
      <c r="BD305" s="126"/>
      <c r="BE305" s="126"/>
      <c r="BF305" s="126"/>
      <c r="BG305" s="126"/>
      <c r="BH305" s="126"/>
      <c r="BI305" s="126"/>
      <c r="BJ305" s="126"/>
      <c r="BK305" s="126"/>
      <c r="BL305" s="126"/>
      <c r="BM305" s="126"/>
      <c r="BN305" s="126"/>
      <c r="BO305" s="126"/>
      <c r="BP305" s="126"/>
      <c r="BQ305" s="126"/>
      <c r="BR305" s="126"/>
      <c r="BS305" s="126"/>
      <c r="BT305" s="126"/>
      <c r="BU305" s="126"/>
      <c r="BV305" s="126"/>
    </row>
    <row r="306" spans="56:74" x14ac:dyDescent="0.25">
      <c r="BD306" s="126"/>
      <c r="BE306" s="126"/>
      <c r="BF306" s="126"/>
      <c r="BG306" s="126"/>
      <c r="BH306" s="126"/>
      <c r="BI306" s="126"/>
      <c r="BJ306" s="126"/>
      <c r="BK306" s="126"/>
      <c r="BL306" s="126"/>
      <c r="BM306" s="126"/>
      <c r="BN306" s="126"/>
      <c r="BO306" s="126"/>
      <c r="BP306" s="126"/>
      <c r="BQ306" s="126"/>
      <c r="BR306" s="126"/>
      <c r="BS306" s="126"/>
      <c r="BT306" s="126"/>
      <c r="BU306" s="126"/>
      <c r="BV306" s="126"/>
    </row>
    <row r="307" spans="56:74" x14ac:dyDescent="0.25">
      <c r="BD307" s="126"/>
      <c r="BE307" s="126"/>
      <c r="BF307" s="126"/>
      <c r="BG307" s="126"/>
      <c r="BH307" s="126"/>
      <c r="BI307" s="126"/>
      <c r="BJ307" s="126"/>
      <c r="BK307" s="126"/>
      <c r="BL307" s="126"/>
      <c r="BM307" s="126"/>
      <c r="BN307" s="126"/>
      <c r="BO307" s="126"/>
      <c r="BP307" s="126"/>
      <c r="BQ307" s="126"/>
      <c r="BR307" s="126"/>
      <c r="BS307" s="126"/>
      <c r="BT307" s="126"/>
      <c r="BU307" s="126"/>
      <c r="BV307" s="126"/>
    </row>
    <row r="308" spans="56:74" x14ac:dyDescent="0.25">
      <c r="BD308" s="126"/>
      <c r="BE308" s="126"/>
      <c r="BF308" s="126"/>
      <c r="BG308" s="126"/>
      <c r="BH308" s="126"/>
      <c r="BI308" s="126"/>
      <c r="BJ308" s="126"/>
      <c r="BK308" s="126"/>
      <c r="BL308" s="126"/>
      <c r="BM308" s="126"/>
      <c r="BN308" s="126"/>
      <c r="BO308" s="126"/>
      <c r="BP308" s="126"/>
      <c r="BQ308" s="126"/>
      <c r="BR308" s="126"/>
      <c r="BS308" s="126"/>
      <c r="BT308" s="126"/>
      <c r="BU308" s="126"/>
      <c r="BV308" s="126"/>
    </row>
    <row r="309" spans="56:74" x14ac:dyDescent="0.25">
      <c r="BD309" s="126"/>
      <c r="BE309" s="126"/>
      <c r="BF309" s="126"/>
      <c r="BG309" s="126"/>
      <c r="BH309" s="126"/>
      <c r="BI309" s="126"/>
      <c r="BJ309" s="126"/>
      <c r="BK309" s="126"/>
      <c r="BL309" s="126"/>
      <c r="BM309" s="126"/>
      <c r="BN309" s="126"/>
      <c r="BO309" s="126"/>
      <c r="BP309" s="126"/>
      <c r="BQ309" s="126"/>
      <c r="BR309" s="126"/>
      <c r="BS309" s="126"/>
      <c r="BT309" s="126"/>
      <c r="BU309" s="126"/>
      <c r="BV309" s="126"/>
    </row>
    <row r="310" spans="56:74" x14ac:dyDescent="0.25">
      <c r="BD310" s="126"/>
      <c r="BE310" s="126"/>
      <c r="BF310" s="126"/>
      <c r="BG310" s="126"/>
      <c r="BH310" s="126"/>
      <c r="BI310" s="126"/>
      <c r="BJ310" s="126"/>
      <c r="BK310" s="126"/>
      <c r="BL310" s="126"/>
      <c r="BM310" s="126"/>
      <c r="BN310" s="126"/>
      <c r="BO310" s="126"/>
      <c r="BP310" s="126"/>
      <c r="BQ310" s="126"/>
      <c r="BR310" s="126"/>
      <c r="BS310" s="126"/>
      <c r="BT310" s="126"/>
      <c r="BU310" s="126"/>
      <c r="BV310" s="126"/>
    </row>
    <row r="311" spans="56:74" x14ac:dyDescent="0.25">
      <c r="BD311" s="126"/>
      <c r="BE311" s="126"/>
      <c r="BF311" s="126"/>
      <c r="BG311" s="126"/>
      <c r="BH311" s="126"/>
      <c r="BI311" s="126"/>
      <c r="BJ311" s="126"/>
      <c r="BK311" s="126"/>
      <c r="BL311" s="126"/>
      <c r="BM311" s="126"/>
      <c r="BN311" s="126"/>
      <c r="BO311" s="126"/>
      <c r="BP311" s="126"/>
      <c r="BQ311" s="126"/>
      <c r="BR311" s="126"/>
      <c r="BS311" s="126"/>
      <c r="BT311" s="126"/>
      <c r="BU311" s="126"/>
      <c r="BV311" s="126"/>
    </row>
    <row r="312" spans="56:74" x14ac:dyDescent="0.25">
      <c r="BD312" s="126"/>
      <c r="BE312" s="126"/>
      <c r="BF312" s="126"/>
      <c r="BG312" s="126"/>
      <c r="BH312" s="126"/>
      <c r="BI312" s="126"/>
      <c r="BJ312" s="126"/>
      <c r="BK312" s="126"/>
      <c r="BL312" s="126"/>
      <c r="BM312" s="126"/>
      <c r="BN312" s="126"/>
      <c r="BO312" s="126"/>
      <c r="BP312" s="126"/>
      <c r="BQ312" s="126"/>
      <c r="BR312" s="126"/>
      <c r="BS312" s="126"/>
      <c r="BT312" s="126"/>
      <c r="BU312" s="126"/>
      <c r="BV312" s="126"/>
    </row>
    <row r="313" spans="56:74" x14ac:dyDescent="0.25">
      <c r="BD313" s="126"/>
      <c r="BE313" s="126"/>
      <c r="BF313" s="126"/>
      <c r="BG313" s="126"/>
      <c r="BH313" s="126"/>
      <c r="BI313" s="126"/>
      <c r="BJ313" s="126"/>
      <c r="BK313" s="126"/>
      <c r="BL313" s="126"/>
      <c r="BM313" s="126"/>
      <c r="BN313" s="126"/>
      <c r="BO313" s="126"/>
      <c r="BP313" s="126"/>
      <c r="BQ313" s="126"/>
      <c r="BR313" s="126"/>
      <c r="BS313" s="126"/>
      <c r="BT313" s="126"/>
      <c r="BU313" s="126"/>
      <c r="BV313" s="126"/>
    </row>
    <row r="314" spans="56:74" x14ac:dyDescent="0.25">
      <c r="BD314" s="126"/>
      <c r="BE314" s="126"/>
      <c r="BF314" s="126"/>
      <c r="BG314" s="126"/>
      <c r="BH314" s="126"/>
      <c r="BI314" s="126"/>
      <c r="BJ314" s="126"/>
      <c r="BK314" s="126"/>
      <c r="BL314" s="126"/>
      <c r="BM314" s="126"/>
      <c r="BN314" s="126"/>
      <c r="BO314" s="126"/>
      <c r="BP314" s="126"/>
      <c r="BQ314" s="126"/>
      <c r="BR314" s="126"/>
      <c r="BS314" s="126"/>
      <c r="BT314" s="126"/>
      <c r="BU314" s="126"/>
      <c r="BV314" s="126"/>
    </row>
    <row r="315" spans="56:74" x14ac:dyDescent="0.25">
      <c r="BD315" s="126"/>
      <c r="BE315" s="126"/>
      <c r="BF315" s="126"/>
      <c r="BG315" s="126"/>
      <c r="BH315" s="126"/>
      <c r="BI315" s="126"/>
      <c r="BJ315" s="126"/>
      <c r="BK315" s="126"/>
      <c r="BL315" s="126"/>
      <c r="BM315" s="126"/>
      <c r="BN315" s="126"/>
      <c r="BO315" s="126"/>
      <c r="BP315" s="126"/>
      <c r="BQ315" s="126"/>
      <c r="BR315" s="126"/>
      <c r="BS315" s="126"/>
      <c r="BT315" s="126"/>
      <c r="BU315" s="126"/>
      <c r="BV315" s="126"/>
    </row>
    <row r="316" spans="56:74" x14ac:dyDescent="0.25">
      <c r="BD316" s="126"/>
      <c r="BE316" s="126"/>
      <c r="BF316" s="126"/>
      <c r="BG316" s="126"/>
      <c r="BH316" s="126"/>
      <c r="BI316" s="126"/>
      <c r="BJ316" s="126"/>
      <c r="BK316" s="126"/>
      <c r="BL316" s="126"/>
      <c r="BM316" s="126"/>
      <c r="BN316" s="126"/>
      <c r="BO316" s="126"/>
      <c r="BP316" s="126"/>
      <c r="BQ316" s="126"/>
      <c r="BR316" s="126"/>
      <c r="BS316" s="126"/>
      <c r="BT316" s="126"/>
      <c r="BU316" s="126"/>
      <c r="BV316" s="126"/>
    </row>
    <row r="317" spans="56:74" x14ac:dyDescent="0.25">
      <c r="BD317" s="126"/>
      <c r="BE317" s="126"/>
      <c r="BF317" s="126"/>
      <c r="BG317" s="126"/>
      <c r="BH317" s="126"/>
      <c r="BI317" s="126"/>
      <c r="BJ317" s="126"/>
      <c r="BK317" s="126"/>
      <c r="BL317" s="126"/>
      <c r="BM317" s="126"/>
      <c r="BN317" s="126"/>
      <c r="BO317" s="126"/>
      <c r="BP317" s="126"/>
      <c r="BQ317" s="126"/>
      <c r="BR317" s="126"/>
      <c r="BS317" s="126"/>
      <c r="BT317" s="126"/>
      <c r="BU317" s="126"/>
      <c r="BV317" s="126"/>
    </row>
    <row r="318" spans="56:74" x14ac:dyDescent="0.25">
      <c r="BD318" s="126"/>
      <c r="BE318" s="126"/>
      <c r="BF318" s="126"/>
      <c r="BG318" s="126"/>
      <c r="BH318" s="126"/>
      <c r="BI318" s="126"/>
      <c r="BJ318" s="126"/>
      <c r="BK318" s="126"/>
      <c r="BL318" s="126"/>
      <c r="BM318" s="126"/>
      <c r="BN318" s="126"/>
      <c r="BO318" s="126"/>
      <c r="BP318" s="126"/>
      <c r="BQ318" s="126"/>
      <c r="BR318" s="126"/>
      <c r="BS318" s="126"/>
      <c r="BT318" s="126"/>
      <c r="BU318" s="126"/>
      <c r="BV318" s="126"/>
    </row>
    <row r="319" spans="56:74" x14ac:dyDescent="0.25">
      <c r="BD319" s="126"/>
      <c r="BE319" s="126"/>
      <c r="BF319" s="126"/>
      <c r="BG319" s="126"/>
      <c r="BH319" s="126"/>
      <c r="BI319" s="126"/>
      <c r="BJ319" s="126"/>
      <c r="BK319" s="126"/>
      <c r="BL319" s="126"/>
      <c r="BM319" s="126"/>
      <c r="BN319" s="126"/>
      <c r="BO319" s="126"/>
      <c r="BP319" s="126"/>
      <c r="BQ319" s="126"/>
      <c r="BR319" s="126"/>
      <c r="BS319" s="126"/>
      <c r="BT319" s="126"/>
      <c r="BU319" s="126"/>
      <c r="BV319" s="126"/>
    </row>
    <row r="320" spans="56:74" x14ac:dyDescent="0.25">
      <c r="BD320" s="126"/>
      <c r="BE320" s="126"/>
      <c r="BF320" s="126"/>
      <c r="BG320" s="126"/>
      <c r="BH320" s="126"/>
      <c r="BI320" s="126"/>
      <c r="BJ320" s="126"/>
      <c r="BK320" s="126"/>
      <c r="BL320" s="126"/>
      <c r="BM320" s="126"/>
      <c r="BN320" s="126"/>
      <c r="BO320" s="126"/>
      <c r="BP320" s="126"/>
      <c r="BQ320" s="126"/>
      <c r="BR320" s="126"/>
      <c r="BS320" s="126"/>
      <c r="BT320" s="126"/>
      <c r="BU320" s="126"/>
      <c r="BV320" s="126"/>
    </row>
    <row r="321" spans="56:74" x14ac:dyDescent="0.25">
      <c r="BD321" s="126"/>
      <c r="BE321" s="126"/>
      <c r="BF321" s="126"/>
      <c r="BG321" s="126"/>
      <c r="BH321" s="126"/>
      <c r="BI321" s="126"/>
      <c r="BJ321" s="126"/>
      <c r="BK321" s="126"/>
      <c r="BL321" s="126"/>
      <c r="BM321" s="126"/>
      <c r="BN321" s="126"/>
      <c r="BO321" s="126"/>
      <c r="BP321" s="126"/>
      <c r="BQ321" s="126"/>
      <c r="BR321" s="126"/>
      <c r="BS321" s="126"/>
      <c r="BT321" s="126"/>
      <c r="BU321" s="126"/>
      <c r="BV321" s="126"/>
    </row>
    <row r="322" spans="56:74" x14ac:dyDescent="0.25">
      <c r="BD322" s="126"/>
      <c r="BE322" s="126"/>
      <c r="BF322" s="126"/>
      <c r="BG322" s="126"/>
      <c r="BH322" s="126"/>
      <c r="BI322" s="126"/>
      <c r="BJ322" s="126"/>
      <c r="BK322" s="126"/>
      <c r="BL322" s="126"/>
      <c r="BM322" s="126"/>
      <c r="BN322" s="126"/>
      <c r="BO322" s="126"/>
      <c r="BP322" s="126"/>
      <c r="BQ322" s="126"/>
      <c r="BR322" s="126"/>
      <c r="BS322" s="126"/>
      <c r="BT322" s="126"/>
      <c r="BU322" s="126"/>
      <c r="BV322" s="126"/>
    </row>
    <row r="323" spans="56:74" x14ac:dyDescent="0.25">
      <c r="BD323" s="126"/>
      <c r="BE323" s="126"/>
      <c r="BF323" s="126"/>
      <c r="BG323" s="126"/>
      <c r="BH323" s="126"/>
      <c r="BI323" s="126"/>
      <c r="BJ323" s="126"/>
      <c r="BK323" s="126"/>
      <c r="BL323" s="126"/>
      <c r="BM323" s="126"/>
      <c r="BN323" s="126"/>
      <c r="BO323" s="126"/>
      <c r="BP323" s="126"/>
      <c r="BQ323" s="126"/>
      <c r="BR323" s="126"/>
      <c r="BS323" s="126"/>
      <c r="BT323" s="126"/>
      <c r="BU323" s="126"/>
      <c r="BV323" s="126"/>
    </row>
    <row r="324" spans="56:74" x14ac:dyDescent="0.25">
      <c r="BD324" s="126"/>
      <c r="BE324" s="126"/>
      <c r="BF324" s="126"/>
      <c r="BG324" s="126"/>
      <c r="BH324" s="126"/>
      <c r="BI324" s="126"/>
      <c r="BJ324" s="126"/>
      <c r="BK324" s="126"/>
      <c r="BL324" s="126"/>
      <c r="BM324" s="126"/>
      <c r="BN324" s="126"/>
      <c r="BO324" s="126"/>
      <c r="BP324" s="126"/>
      <c r="BQ324" s="126"/>
      <c r="BR324" s="126"/>
      <c r="BS324" s="126"/>
      <c r="BT324" s="126"/>
      <c r="BU324" s="126"/>
      <c r="BV324" s="126"/>
    </row>
    <row r="325" spans="56:74" x14ac:dyDescent="0.25">
      <c r="BD325" s="126"/>
      <c r="BE325" s="126"/>
      <c r="BF325" s="126"/>
      <c r="BG325" s="126"/>
      <c r="BH325" s="126"/>
      <c r="BI325" s="126"/>
      <c r="BJ325" s="126"/>
      <c r="BK325" s="126"/>
      <c r="BL325" s="126"/>
      <c r="BM325" s="126"/>
      <c r="BN325" s="126"/>
      <c r="BO325" s="126"/>
      <c r="BP325" s="126"/>
      <c r="BQ325" s="126"/>
      <c r="BR325" s="126"/>
      <c r="BS325" s="126"/>
      <c r="BT325" s="126"/>
      <c r="BU325" s="126"/>
      <c r="BV325" s="126"/>
    </row>
    <row r="326" spans="56:74" x14ac:dyDescent="0.25">
      <c r="BD326" s="126"/>
      <c r="BE326" s="126"/>
      <c r="BF326" s="126"/>
      <c r="BG326" s="126"/>
      <c r="BH326" s="126"/>
      <c r="BI326" s="126"/>
      <c r="BJ326" s="126"/>
      <c r="BK326" s="126"/>
      <c r="BL326" s="126"/>
      <c r="BM326" s="126"/>
      <c r="BN326" s="126"/>
      <c r="BO326" s="126"/>
      <c r="BP326" s="126"/>
      <c r="BQ326" s="126"/>
      <c r="BR326" s="126"/>
      <c r="BS326" s="126"/>
      <c r="BT326" s="126"/>
      <c r="BU326" s="126"/>
      <c r="BV326" s="126"/>
    </row>
    <row r="327" spans="56:74" x14ac:dyDescent="0.25">
      <c r="BD327" s="126"/>
      <c r="BE327" s="126"/>
      <c r="BF327" s="126"/>
      <c r="BG327" s="126"/>
      <c r="BH327" s="126"/>
      <c r="BI327" s="126"/>
      <c r="BJ327" s="126"/>
      <c r="BK327" s="126"/>
      <c r="BL327" s="126"/>
      <c r="BM327" s="126"/>
      <c r="BN327" s="126"/>
      <c r="BO327" s="126"/>
      <c r="BP327" s="126"/>
      <c r="BQ327" s="126"/>
      <c r="BR327" s="126"/>
      <c r="BS327" s="126"/>
      <c r="BT327" s="126"/>
      <c r="BU327" s="126"/>
      <c r="BV327" s="126"/>
    </row>
    <row r="328" spans="56:74" x14ac:dyDescent="0.25">
      <c r="BD328" s="126"/>
      <c r="BE328" s="126"/>
      <c r="BF328" s="126"/>
      <c r="BG328" s="126"/>
      <c r="BH328" s="126"/>
      <c r="BI328" s="126"/>
      <c r="BJ328" s="126"/>
      <c r="BK328" s="126"/>
      <c r="BL328" s="126"/>
      <c r="BM328" s="126"/>
      <c r="BN328" s="126"/>
      <c r="BO328" s="126"/>
      <c r="BP328" s="126"/>
      <c r="BQ328" s="126"/>
      <c r="BR328" s="126"/>
      <c r="BS328" s="126"/>
      <c r="BT328" s="126"/>
      <c r="BU328" s="126"/>
      <c r="BV328" s="126"/>
    </row>
    <row r="329" spans="56:74" x14ac:dyDescent="0.25">
      <c r="BD329" s="126"/>
      <c r="BE329" s="126"/>
      <c r="BF329" s="126"/>
      <c r="BG329" s="126"/>
      <c r="BH329" s="126"/>
      <c r="BI329" s="126"/>
      <c r="BJ329" s="126"/>
      <c r="BK329" s="126"/>
      <c r="BL329" s="126"/>
      <c r="BM329" s="126"/>
      <c r="BN329" s="126"/>
      <c r="BO329" s="126"/>
      <c r="BP329" s="126"/>
      <c r="BQ329" s="126"/>
      <c r="BR329" s="126"/>
      <c r="BS329" s="126"/>
      <c r="BT329" s="126"/>
      <c r="BU329" s="126"/>
      <c r="BV329" s="126"/>
    </row>
    <row r="330" spans="56:74" x14ac:dyDescent="0.25">
      <c r="BD330" s="126"/>
      <c r="BE330" s="126"/>
      <c r="BF330" s="126"/>
      <c r="BG330" s="126"/>
      <c r="BH330" s="126"/>
      <c r="BI330" s="126"/>
      <c r="BJ330" s="126"/>
      <c r="BK330" s="126"/>
      <c r="BL330" s="126"/>
      <c r="BM330" s="126"/>
      <c r="BN330" s="126"/>
      <c r="BO330" s="126"/>
      <c r="BP330" s="126"/>
      <c r="BQ330" s="126"/>
      <c r="BR330" s="126"/>
      <c r="BS330" s="126"/>
      <c r="BT330" s="126"/>
      <c r="BU330" s="126"/>
      <c r="BV330" s="126"/>
    </row>
    <row r="331" spans="56:74" x14ac:dyDescent="0.25">
      <c r="BD331" s="126"/>
      <c r="BE331" s="126"/>
      <c r="BF331" s="126"/>
      <c r="BG331" s="126"/>
      <c r="BH331" s="126"/>
      <c r="BI331" s="126"/>
      <c r="BJ331" s="126"/>
      <c r="BK331" s="126"/>
      <c r="BL331" s="126"/>
      <c r="BM331" s="126"/>
      <c r="BN331" s="126"/>
      <c r="BO331" s="126"/>
      <c r="BP331" s="126"/>
      <c r="BQ331" s="126"/>
      <c r="BR331" s="126"/>
      <c r="BS331" s="126"/>
      <c r="BT331" s="126"/>
      <c r="BU331" s="126"/>
      <c r="BV331" s="126"/>
    </row>
    <row r="332" spans="56:74" x14ac:dyDescent="0.25">
      <c r="BD332" s="126"/>
      <c r="BE332" s="126"/>
      <c r="BF332" s="126"/>
      <c r="BG332" s="126"/>
      <c r="BH332" s="126"/>
      <c r="BI332" s="126"/>
      <c r="BJ332" s="126"/>
      <c r="BK332" s="126"/>
      <c r="BL332" s="126"/>
      <c r="BM332" s="126"/>
      <c r="BN332" s="126"/>
      <c r="BO332" s="126"/>
      <c r="BP332" s="126"/>
      <c r="BQ332" s="126"/>
      <c r="BR332" s="126"/>
      <c r="BS332" s="126"/>
      <c r="BT332" s="126"/>
      <c r="BU332" s="126"/>
      <c r="BV332" s="126"/>
    </row>
    <row r="333" spans="56:74" x14ac:dyDescent="0.25">
      <c r="BD333" s="126"/>
      <c r="BE333" s="126"/>
      <c r="BF333" s="126"/>
      <c r="BG333" s="126"/>
      <c r="BH333" s="126"/>
      <c r="BI333" s="126"/>
      <c r="BJ333" s="126"/>
      <c r="BK333" s="126"/>
      <c r="BL333" s="126"/>
      <c r="BM333" s="126"/>
      <c r="BN333" s="126"/>
      <c r="BO333" s="126"/>
      <c r="BP333" s="126"/>
      <c r="BQ333" s="126"/>
      <c r="BR333" s="126"/>
      <c r="BS333" s="126"/>
      <c r="BT333" s="126"/>
      <c r="BU333" s="126"/>
      <c r="BV333" s="126"/>
    </row>
    <row r="334" spans="56:74" x14ac:dyDescent="0.25">
      <c r="BD334" s="126"/>
      <c r="BE334" s="126"/>
      <c r="BF334" s="126"/>
      <c r="BG334" s="126"/>
      <c r="BH334" s="126"/>
      <c r="BI334" s="126"/>
      <c r="BJ334" s="126"/>
      <c r="BK334" s="126"/>
      <c r="BL334" s="126"/>
      <c r="BM334" s="126"/>
      <c r="BN334" s="126"/>
      <c r="BO334" s="126"/>
      <c r="BP334" s="126"/>
      <c r="BQ334" s="126"/>
      <c r="BR334" s="126"/>
      <c r="BS334" s="126"/>
      <c r="BT334" s="126"/>
      <c r="BU334" s="126"/>
      <c r="BV334" s="126"/>
    </row>
    <row r="335" spans="56:74" x14ac:dyDescent="0.25">
      <c r="BD335" s="126"/>
      <c r="BE335" s="126"/>
      <c r="BF335" s="126"/>
      <c r="BG335" s="126"/>
      <c r="BH335" s="126"/>
      <c r="BI335" s="126"/>
      <c r="BJ335" s="126"/>
      <c r="BK335" s="126"/>
      <c r="BL335" s="126"/>
      <c r="BM335" s="126"/>
      <c r="BN335" s="126"/>
      <c r="BO335" s="126"/>
      <c r="BP335" s="126"/>
      <c r="BQ335" s="126"/>
      <c r="BR335" s="126"/>
      <c r="BS335" s="126"/>
      <c r="BT335" s="126"/>
      <c r="BU335" s="126"/>
      <c r="BV335" s="126"/>
    </row>
    <row r="336" spans="56:74" x14ac:dyDescent="0.25">
      <c r="BD336" s="126"/>
      <c r="BE336" s="126"/>
      <c r="BF336" s="126"/>
      <c r="BG336" s="126"/>
      <c r="BH336" s="126"/>
      <c r="BI336" s="126"/>
      <c r="BJ336" s="126"/>
      <c r="BK336" s="126"/>
      <c r="BL336" s="126"/>
      <c r="BM336" s="126"/>
      <c r="BN336" s="126"/>
      <c r="BO336" s="126"/>
      <c r="BP336" s="126"/>
      <c r="BQ336" s="126"/>
      <c r="BR336" s="126"/>
      <c r="BS336" s="126"/>
      <c r="BT336" s="126"/>
      <c r="BU336" s="126"/>
      <c r="BV336" s="126"/>
    </row>
    <row r="337" spans="56:74" x14ac:dyDescent="0.25">
      <c r="BD337" s="126"/>
      <c r="BE337" s="126"/>
      <c r="BF337" s="126"/>
      <c r="BG337" s="126"/>
      <c r="BH337" s="126"/>
      <c r="BI337" s="126"/>
      <c r="BJ337" s="126"/>
      <c r="BK337" s="126"/>
      <c r="BL337" s="126"/>
      <c r="BM337" s="126"/>
      <c r="BN337" s="126"/>
      <c r="BO337" s="126"/>
      <c r="BP337" s="126"/>
      <c r="BQ337" s="126"/>
      <c r="BR337" s="126"/>
      <c r="BS337" s="126"/>
      <c r="BT337" s="126"/>
      <c r="BU337" s="126"/>
      <c r="BV337" s="126"/>
    </row>
    <row r="338" spans="56:74" x14ac:dyDescent="0.25">
      <c r="BD338" s="126"/>
      <c r="BE338" s="126"/>
      <c r="BF338" s="126"/>
      <c r="BG338" s="126"/>
      <c r="BH338" s="126"/>
      <c r="BI338" s="126"/>
      <c r="BJ338" s="126"/>
      <c r="BK338" s="126"/>
      <c r="BL338" s="126"/>
      <c r="BM338" s="126"/>
      <c r="BN338" s="126"/>
      <c r="BO338" s="126"/>
      <c r="BP338" s="126"/>
      <c r="BQ338" s="126"/>
      <c r="BR338" s="126"/>
      <c r="BS338" s="126"/>
      <c r="BT338" s="126"/>
      <c r="BU338" s="126"/>
      <c r="BV338" s="126"/>
    </row>
    <row r="339" spans="56:74" x14ac:dyDescent="0.25">
      <c r="BD339" s="126"/>
      <c r="BE339" s="126"/>
      <c r="BF339" s="126"/>
      <c r="BG339" s="126"/>
      <c r="BH339" s="126"/>
      <c r="BI339" s="126"/>
      <c r="BJ339" s="126"/>
      <c r="BK339" s="126"/>
      <c r="BL339" s="126"/>
      <c r="BM339" s="126"/>
      <c r="BN339" s="126"/>
      <c r="BO339" s="126"/>
      <c r="BP339" s="126"/>
      <c r="BQ339" s="126"/>
      <c r="BR339" s="126"/>
      <c r="BS339" s="126"/>
      <c r="BT339" s="126"/>
      <c r="BU339" s="126"/>
      <c r="BV339" s="126"/>
    </row>
    <row r="340" spans="56:74" x14ac:dyDescent="0.25">
      <c r="BD340" s="126"/>
      <c r="BE340" s="126"/>
      <c r="BF340" s="126"/>
      <c r="BG340" s="126"/>
      <c r="BH340" s="126"/>
      <c r="BI340" s="126"/>
      <c r="BJ340" s="126"/>
      <c r="BK340" s="126"/>
      <c r="BL340" s="126"/>
      <c r="BM340" s="126"/>
      <c r="BN340" s="126"/>
      <c r="BO340" s="126"/>
      <c r="BP340" s="126"/>
      <c r="BQ340" s="126"/>
      <c r="BR340" s="126"/>
      <c r="BS340" s="126"/>
      <c r="BT340" s="126"/>
      <c r="BU340" s="126"/>
      <c r="BV340" s="126"/>
    </row>
    <row r="341" spans="56:74" x14ac:dyDescent="0.25">
      <c r="BD341" s="126"/>
      <c r="BE341" s="126"/>
      <c r="BF341" s="126"/>
      <c r="BG341" s="126"/>
      <c r="BH341" s="126"/>
      <c r="BI341" s="126"/>
      <c r="BJ341" s="126"/>
      <c r="BK341" s="126"/>
      <c r="BL341" s="126"/>
      <c r="BM341" s="126"/>
      <c r="BN341" s="126"/>
      <c r="BO341" s="126"/>
      <c r="BP341" s="126"/>
      <c r="BQ341" s="126"/>
      <c r="BR341" s="126"/>
      <c r="BS341" s="126"/>
      <c r="BT341" s="126"/>
      <c r="BU341" s="126"/>
      <c r="BV341" s="126"/>
    </row>
    <row r="342" spans="56:74" x14ac:dyDescent="0.25">
      <c r="BD342" s="126"/>
      <c r="BE342" s="126"/>
      <c r="BF342" s="126"/>
      <c r="BG342" s="126"/>
      <c r="BH342" s="126"/>
      <c r="BI342" s="126"/>
      <c r="BJ342" s="126"/>
      <c r="BK342" s="126"/>
      <c r="BL342" s="126"/>
      <c r="BM342" s="126"/>
      <c r="BN342" s="126"/>
      <c r="BO342" s="126"/>
      <c r="BP342" s="126"/>
      <c r="BQ342" s="126"/>
      <c r="BR342" s="126"/>
      <c r="BS342" s="126"/>
      <c r="BT342" s="126"/>
      <c r="BU342" s="126"/>
      <c r="BV342" s="126"/>
    </row>
    <row r="343" spans="56:74" x14ac:dyDescent="0.25">
      <c r="BD343" s="126"/>
      <c r="BE343" s="126"/>
      <c r="BF343" s="126"/>
      <c r="BG343" s="126"/>
      <c r="BH343" s="126"/>
      <c r="BI343" s="126"/>
      <c r="BJ343" s="126"/>
      <c r="BK343" s="126"/>
      <c r="BL343" s="126"/>
      <c r="BM343" s="126"/>
      <c r="BN343" s="126"/>
      <c r="BO343" s="126"/>
      <c r="BP343" s="126"/>
      <c r="BQ343" s="126"/>
      <c r="BR343" s="126"/>
      <c r="BS343" s="126"/>
      <c r="BT343" s="126"/>
      <c r="BU343" s="126"/>
      <c r="BV343" s="126"/>
    </row>
    <row r="344" spans="56:74" x14ac:dyDescent="0.25">
      <c r="BD344" s="126"/>
      <c r="BE344" s="126"/>
      <c r="BF344" s="126"/>
      <c r="BG344" s="126"/>
      <c r="BH344" s="126"/>
      <c r="BI344" s="126"/>
      <c r="BJ344" s="126"/>
      <c r="BK344" s="126"/>
      <c r="BL344" s="126"/>
      <c r="BM344" s="126"/>
      <c r="BN344" s="126"/>
      <c r="BO344" s="126"/>
      <c r="BP344" s="126"/>
      <c r="BQ344" s="126"/>
      <c r="BR344" s="126"/>
      <c r="BS344" s="126"/>
      <c r="BT344" s="126"/>
      <c r="BU344" s="126"/>
      <c r="BV344" s="126"/>
    </row>
    <row r="345" spans="56:74" x14ac:dyDescent="0.25">
      <c r="BD345" s="126"/>
      <c r="BE345" s="126"/>
      <c r="BF345" s="126"/>
      <c r="BG345" s="126"/>
      <c r="BH345" s="126"/>
      <c r="BI345" s="126"/>
      <c r="BJ345" s="126"/>
      <c r="BK345" s="126"/>
      <c r="BL345" s="126"/>
      <c r="BM345" s="126"/>
      <c r="BN345" s="126"/>
      <c r="BO345" s="126"/>
      <c r="BP345" s="126"/>
      <c r="BQ345" s="126"/>
      <c r="BR345" s="126"/>
      <c r="BS345" s="126"/>
      <c r="BT345" s="126"/>
      <c r="BU345" s="126"/>
      <c r="BV345" s="126"/>
    </row>
    <row r="346" spans="56:74" x14ac:dyDescent="0.25">
      <c r="BD346" s="126"/>
      <c r="BE346" s="126"/>
      <c r="BF346" s="126"/>
      <c r="BG346" s="126"/>
      <c r="BH346" s="126"/>
      <c r="BI346" s="126"/>
      <c r="BJ346" s="126"/>
      <c r="BK346" s="126"/>
      <c r="BL346" s="126"/>
      <c r="BM346" s="126"/>
      <c r="BN346" s="126"/>
      <c r="BO346" s="126"/>
      <c r="BP346" s="126"/>
      <c r="BQ346" s="126"/>
      <c r="BR346" s="126"/>
      <c r="BS346" s="126"/>
      <c r="BT346" s="126"/>
      <c r="BU346" s="126"/>
      <c r="BV346" s="126"/>
    </row>
    <row r="347" spans="56:74" x14ac:dyDescent="0.25">
      <c r="BD347" s="126"/>
      <c r="BE347" s="126"/>
      <c r="BF347" s="126"/>
      <c r="BG347" s="126"/>
      <c r="BH347" s="126"/>
      <c r="BI347" s="126"/>
      <c r="BJ347" s="126"/>
      <c r="BK347" s="126"/>
      <c r="BL347" s="126"/>
      <c r="BM347" s="126"/>
      <c r="BN347" s="126"/>
      <c r="BO347" s="126"/>
      <c r="BP347" s="126"/>
      <c r="BQ347" s="126"/>
      <c r="BR347" s="126"/>
      <c r="BS347" s="126"/>
      <c r="BT347" s="126"/>
      <c r="BU347" s="126"/>
      <c r="BV347" s="126"/>
    </row>
    <row r="348" spans="56:74" x14ac:dyDescent="0.25">
      <c r="BD348" s="126"/>
      <c r="BE348" s="126"/>
      <c r="BF348" s="126"/>
      <c r="BG348" s="126"/>
      <c r="BH348" s="126"/>
      <c r="BI348" s="126"/>
      <c r="BJ348" s="126"/>
      <c r="BK348" s="126"/>
      <c r="BL348" s="126"/>
      <c r="BM348" s="126"/>
      <c r="BN348" s="126"/>
      <c r="BO348" s="126"/>
      <c r="BP348" s="126"/>
      <c r="BQ348" s="126"/>
      <c r="BR348" s="126"/>
      <c r="BS348" s="126"/>
      <c r="BT348" s="126"/>
      <c r="BU348" s="126"/>
      <c r="BV348" s="126"/>
    </row>
    <row r="349" spans="56:74" x14ac:dyDescent="0.25">
      <c r="BD349" s="126"/>
      <c r="BE349" s="126"/>
      <c r="BF349" s="126"/>
      <c r="BG349" s="126"/>
      <c r="BH349" s="126"/>
      <c r="BI349" s="126"/>
      <c r="BJ349" s="126"/>
      <c r="BK349" s="126"/>
      <c r="BL349" s="126"/>
      <c r="BM349" s="126"/>
      <c r="BN349" s="126"/>
      <c r="BO349" s="126"/>
      <c r="BP349" s="126"/>
      <c r="BQ349" s="126"/>
      <c r="BR349" s="126"/>
      <c r="BS349" s="126"/>
      <c r="BT349" s="126"/>
      <c r="BU349" s="126"/>
      <c r="BV349" s="126"/>
    </row>
    <row r="350" spans="56:74" x14ac:dyDescent="0.25">
      <c r="BD350" s="126"/>
      <c r="BE350" s="126"/>
      <c r="BF350" s="126"/>
      <c r="BG350" s="126"/>
      <c r="BH350" s="126"/>
      <c r="BI350" s="126"/>
      <c r="BJ350" s="126"/>
      <c r="BK350" s="126"/>
      <c r="BL350" s="126"/>
      <c r="BM350" s="126"/>
      <c r="BN350" s="126"/>
      <c r="BO350" s="126"/>
      <c r="BP350" s="126"/>
      <c r="BQ350" s="126"/>
      <c r="BR350" s="126"/>
      <c r="BS350" s="126"/>
      <c r="BT350" s="126"/>
      <c r="BU350" s="126"/>
      <c r="BV350" s="126"/>
    </row>
    <row r="351" spans="56:74" x14ac:dyDescent="0.25">
      <c r="BD351" s="126"/>
      <c r="BE351" s="126"/>
      <c r="BF351" s="126"/>
      <c r="BG351" s="126"/>
      <c r="BH351" s="126"/>
      <c r="BI351" s="126"/>
      <c r="BJ351" s="126"/>
      <c r="BK351" s="126"/>
      <c r="BL351" s="126"/>
      <c r="BM351" s="126"/>
      <c r="BN351" s="126"/>
      <c r="BO351" s="126"/>
      <c r="BP351" s="126"/>
      <c r="BQ351" s="126"/>
      <c r="BR351" s="126"/>
      <c r="BS351" s="126"/>
      <c r="BT351" s="126"/>
      <c r="BU351" s="126"/>
      <c r="BV351" s="126"/>
    </row>
    <row r="352" spans="56:74" x14ac:dyDescent="0.25">
      <c r="BD352" s="126"/>
      <c r="BE352" s="126"/>
      <c r="BF352" s="126"/>
      <c r="BG352" s="126"/>
      <c r="BH352" s="126"/>
      <c r="BI352" s="126"/>
      <c r="BJ352" s="126"/>
      <c r="BK352" s="126"/>
      <c r="BL352" s="126"/>
      <c r="BM352" s="126"/>
      <c r="BN352" s="126"/>
      <c r="BO352" s="126"/>
      <c r="BP352" s="126"/>
      <c r="BQ352" s="126"/>
      <c r="BR352" s="126"/>
      <c r="BS352" s="126"/>
      <c r="BT352" s="126"/>
      <c r="BU352" s="126"/>
      <c r="BV352" s="126"/>
    </row>
    <row r="353" spans="56:74" x14ac:dyDescent="0.25">
      <c r="BD353" s="126"/>
      <c r="BE353" s="126"/>
      <c r="BF353" s="126"/>
      <c r="BG353" s="126"/>
      <c r="BH353" s="126"/>
      <c r="BI353" s="126"/>
      <c r="BJ353" s="126"/>
      <c r="BK353" s="126"/>
      <c r="BL353" s="126"/>
      <c r="BM353" s="126"/>
      <c r="BN353" s="126"/>
      <c r="BO353" s="126"/>
      <c r="BP353" s="126"/>
      <c r="BQ353" s="126"/>
      <c r="BR353" s="126"/>
      <c r="BS353" s="126"/>
      <c r="BT353" s="126"/>
      <c r="BU353" s="126"/>
      <c r="BV353" s="126"/>
    </row>
    <row r="354" spans="56:74" x14ac:dyDescent="0.25">
      <c r="BD354" s="126"/>
      <c r="BE354" s="126"/>
      <c r="BF354" s="126"/>
      <c r="BG354" s="126"/>
      <c r="BH354" s="126"/>
      <c r="BI354" s="126"/>
      <c r="BJ354" s="126"/>
      <c r="BK354" s="126"/>
      <c r="BL354" s="126"/>
      <c r="BM354" s="126"/>
      <c r="BN354" s="126"/>
      <c r="BO354" s="126"/>
      <c r="BP354" s="126"/>
      <c r="BQ354" s="126"/>
      <c r="BR354" s="126"/>
      <c r="BS354" s="126"/>
      <c r="BT354" s="126"/>
      <c r="BU354" s="126"/>
      <c r="BV354" s="126"/>
    </row>
    <row r="355" spans="56:74" x14ac:dyDescent="0.25">
      <c r="BD355" s="126"/>
      <c r="BE355" s="126"/>
      <c r="BF355" s="126"/>
      <c r="BG355" s="126"/>
      <c r="BH355" s="126"/>
      <c r="BI355" s="126"/>
      <c r="BJ355" s="126"/>
      <c r="BK355" s="126"/>
      <c r="BL355" s="126"/>
      <c r="BM355" s="126"/>
      <c r="BN355" s="126"/>
      <c r="BO355" s="126"/>
      <c r="BP355" s="126"/>
      <c r="BQ355" s="126"/>
      <c r="BR355" s="126"/>
      <c r="BS355" s="126"/>
      <c r="BT355" s="126"/>
      <c r="BU355" s="126"/>
      <c r="BV355" s="126"/>
    </row>
    <row r="356" spans="56:74" x14ac:dyDescent="0.25">
      <c r="BD356" s="126"/>
      <c r="BE356" s="126"/>
      <c r="BF356" s="126"/>
      <c r="BG356" s="126"/>
      <c r="BH356" s="126"/>
      <c r="BI356" s="126"/>
      <c r="BJ356" s="126"/>
      <c r="BK356" s="126"/>
      <c r="BL356" s="126"/>
      <c r="BM356" s="126"/>
      <c r="BN356" s="126"/>
      <c r="BO356" s="126"/>
      <c r="BP356" s="126"/>
      <c r="BQ356" s="126"/>
      <c r="BR356" s="126"/>
      <c r="BS356" s="126"/>
      <c r="BT356" s="126"/>
      <c r="BU356" s="126"/>
      <c r="BV356" s="126"/>
    </row>
    <row r="357" spans="56:74" x14ac:dyDescent="0.25">
      <c r="BD357" s="126"/>
      <c r="BE357" s="126"/>
      <c r="BF357" s="126"/>
      <c r="BG357" s="126"/>
      <c r="BH357" s="126"/>
      <c r="BI357" s="126"/>
      <c r="BJ357" s="126"/>
      <c r="BK357" s="126"/>
      <c r="BL357" s="126"/>
      <c r="BM357" s="126"/>
      <c r="BN357" s="126"/>
      <c r="BO357" s="126"/>
      <c r="BP357" s="126"/>
      <c r="BQ357" s="126"/>
      <c r="BR357" s="126"/>
      <c r="BS357" s="126"/>
      <c r="BT357" s="126"/>
      <c r="BU357" s="126"/>
      <c r="BV357" s="126"/>
    </row>
    <row r="358" spans="56:74" x14ac:dyDescent="0.25">
      <c r="BD358" s="126"/>
      <c r="BE358" s="126"/>
      <c r="BF358" s="126"/>
      <c r="BG358" s="126"/>
      <c r="BH358" s="126"/>
      <c r="BI358" s="126"/>
      <c r="BJ358" s="126"/>
      <c r="BK358" s="126"/>
      <c r="BL358" s="126"/>
      <c r="BM358" s="126"/>
      <c r="BN358" s="126"/>
      <c r="BO358" s="126"/>
      <c r="BP358" s="126"/>
      <c r="BQ358" s="126"/>
      <c r="BR358" s="126"/>
      <c r="BS358" s="126"/>
      <c r="BT358" s="126"/>
      <c r="BU358" s="126"/>
      <c r="BV358" s="126"/>
    </row>
    <row r="359" spans="56:74" x14ac:dyDescent="0.25">
      <c r="BD359" s="126"/>
      <c r="BE359" s="126"/>
      <c r="BF359" s="126"/>
      <c r="BG359" s="126"/>
      <c r="BH359" s="126"/>
      <c r="BI359" s="126"/>
      <c r="BJ359" s="126"/>
      <c r="BK359" s="126"/>
      <c r="BL359" s="126"/>
      <c r="BM359" s="126"/>
      <c r="BN359" s="126"/>
      <c r="BO359" s="126"/>
      <c r="BP359" s="126"/>
      <c r="BQ359" s="126"/>
      <c r="BR359" s="126"/>
      <c r="BS359" s="126"/>
      <c r="BT359" s="126"/>
      <c r="BU359" s="126"/>
      <c r="BV359" s="126"/>
    </row>
    <row r="360" spans="56:74" x14ac:dyDescent="0.25">
      <c r="BD360" s="126"/>
      <c r="BE360" s="126"/>
      <c r="BF360" s="126"/>
      <c r="BG360" s="126"/>
      <c r="BH360" s="126"/>
      <c r="BI360" s="126"/>
      <c r="BJ360" s="126"/>
      <c r="BK360" s="126"/>
      <c r="BL360" s="126"/>
      <c r="BM360" s="126"/>
      <c r="BN360" s="126"/>
      <c r="BO360" s="126"/>
      <c r="BP360" s="126"/>
      <c r="BQ360" s="126"/>
      <c r="BR360" s="126"/>
      <c r="BS360" s="126"/>
      <c r="BT360" s="126"/>
      <c r="BU360" s="126"/>
      <c r="BV360" s="126"/>
    </row>
    <row r="361" spans="56:74" x14ac:dyDescent="0.25">
      <c r="BD361" s="126"/>
      <c r="BE361" s="126"/>
      <c r="BF361" s="126"/>
      <c r="BG361" s="126"/>
      <c r="BH361" s="126"/>
      <c r="BI361" s="126"/>
      <c r="BJ361" s="126"/>
      <c r="BK361" s="126"/>
      <c r="BL361" s="126"/>
      <c r="BM361" s="126"/>
      <c r="BN361" s="126"/>
      <c r="BO361" s="126"/>
      <c r="BP361" s="126"/>
      <c r="BQ361" s="126"/>
      <c r="BR361" s="126"/>
      <c r="BS361" s="126"/>
      <c r="BT361" s="126"/>
      <c r="BU361" s="126"/>
      <c r="BV361" s="126"/>
    </row>
    <row r="362" spans="56:74" x14ac:dyDescent="0.25">
      <c r="BD362" s="126"/>
      <c r="BE362" s="126"/>
      <c r="BF362" s="126"/>
      <c r="BG362" s="126"/>
      <c r="BH362" s="126"/>
      <c r="BI362" s="126"/>
      <c r="BJ362" s="126"/>
      <c r="BK362" s="126"/>
      <c r="BL362" s="126"/>
      <c r="BM362" s="126"/>
      <c r="BN362" s="126"/>
      <c r="BO362" s="126"/>
      <c r="BP362" s="126"/>
      <c r="BQ362" s="126"/>
      <c r="BR362" s="126"/>
      <c r="BS362" s="126"/>
      <c r="BT362" s="126"/>
      <c r="BU362" s="126"/>
      <c r="BV362" s="126"/>
    </row>
    <row r="363" spans="56:74" x14ac:dyDescent="0.25">
      <c r="BD363" s="126"/>
      <c r="BE363" s="126"/>
      <c r="BF363" s="126"/>
      <c r="BG363" s="126"/>
      <c r="BH363" s="126"/>
      <c r="BI363" s="126"/>
      <c r="BJ363" s="126"/>
      <c r="BK363" s="126"/>
      <c r="BL363" s="126"/>
      <c r="BM363" s="126"/>
      <c r="BN363" s="126"/>
      <c r="BO363" s="126"/>
      <c r="BP363" s="126"/>
      <c r="BQ363" s="126"/>
      <c r="BR363" s="126"/>
      <c r="BS363" s="126"/>
      <c r="BT363" s="126"/>
      <c r="BU363" s="126"/>
      <c r="BV363" s="126"/>
    </row>
    <row r="364" spans="56:74" x14ac:dyDescent="0.25">
      <c r="BD364" s="126"/>
      <c r="BE364" s="126"/>
      <c r="BF364" s="126"/>
      <c r="BG364" s="126"/>
      <c r="BH364" s="126"/>
      <c r="BI364" s="126"/>
      <c r="BJ364" s="126"/>
      <c r="BK364" s="126"/>
      <c r="BL364" s="126"/>
      <c r="BM364" s="126"/>
      <c r="BN364" s="126"/>
      <c r="BO364" s="126"/>
      <c r="BP364" s="126"/>
      <c r="BQ364" s="126"/>
      <c r="BR364" s="126"/>
      <c r="BS364" s="126"/>
      <c r="BT364" s="126"/>
      <c r="BU364" s="126"/>
      <c r="BV364" s="126"/>
    </row>
    <row r="365" spans="56:74" x14ac:dyDescent="0.25">
      <c r="BD365" s="126"/>
      <c r="BE365" s="126"/>
      <c r="BF365" s="126"/>
      <c r="BG365" s="126"/>
      <c r="BH365" s="126"/>
      <c r="BI365" s="126"/>
      <c r="BJ365" s="126"/>
      <c r="BK365" s="126"/>
      <c r="BL365" s="126"/>
      <c r="BM365" s="126"/>
      <c r="BN365" s="126"/>
      <c r="BO365" s="126"/>
      <c r="BP365" s="126"/>
      <c r="BQ365" s="126"/>
      <c r="BR365" s="126"/>
      <c r="BS365" s="126"/>
      <c r="BT365" s="126"/>
      <c r="BU365" s="126"/>
      <c r="BV365" s="126"/>
    </row>
    <row r="366" spans="56:74" x14ac:dyDescent="0.25">
      <c r="BD366" s="126"/>
      <c r="BE366" s="126"/>
      <c r="BF366" s="126"/>
      <c r="BG366" s="126"/>
      <c r="BH366" s="126"/>
      <c r="BI366" s="126"/>
      <c r="BJ366" s="126"/>
      <c r="BK366" s="126"/>
      <c r="BL366" s="126"/>
      <c r="BM366" s="126"/>
      <c r="BN366" s="126"/>
      <c r="BO366" s="126"/>
      <c r="BP366" s="126"/>
      <c r="BQ366" s="126"/>
      <c r="BR366" s="126"/>
      <c r="BS366" s="126"/>
      <c r="BT366" s="126"/>
      <c r="BU366" s="126"/>
      <c r="BV366" s="126"/>
    </row>
    <row r="367" spans="56:74" x14ac:dyDescent="0.25">
      <c r="BD367" s="126"/>
      <c r="BE367" s="126"/>
      <c r="BF367" s="126"/>
      <c r="BG367" s="126"/>
      <c r="BH367" s="126"/>
      <c r="BI367" s="126"/>
      <c r="BJ367" s="126"/>
      <c r="BK367" s="126"/>
      <c r="BL367" s="126"/>
      <c r="BM367" s="126"/>
      <c r="BN367" s="126"/>
      <c r="BO367" s="126"/>
      <c r="BP367" s="126"/>
      <c r="BQ367" s="126"/>
      <c r="BR367" s="126"/>
      <c r="BS367" s="126"/>
      <c r="BT367" s="126"/>
      <c r="BU367" s="126"/>
      <c r="BV367" s="126"/>
    </row>
    <row r="368" spans="56:74" x14ac:dyDescent="0.25">
      <c r="BD368" s="126"/>
      <c r="BE368" s="126"/>
      <c r="BF368" s="126"/>
      <c r="BG368" s="126"/>
      <c r="BH368" s="126"/>
      <c r="BI368" s="126"/>
      <c r="BJ368" s="126"/>
      <c r="BK368" s="126"/>
      <c r="BL368" s="126"/>
      <c r="BM368" s="126"/>
      <c r="BN368" s="126"/>
      <c r="BO368" s="126"/>
      <c r="BP368" s="126"/>
      <c r="BQ368" s="126"/>
      <c r="BR368" s="126"/>
      <c r="BS368" s="126"/>
      <c r="BT368" s="126"/>
      <c r="BU368" s="126"/>
      <c r="BV368" s="126"/>
    </row>
    <row r="369" spans="56:74" x14ac:dyDescent="0.25">
      <c r="BD369" s="126"/>
      <c r="BE369" s="126"/>
      <c r="BF369" s="126"/>
      <c r="BG369" s="126"/>
      <c r="BH369" s="126"/>
      <c r="BI369" s="126"/>
      <c r="BJ369" s="126"/>
      <c r="BK369" s="126"/>
      <c r="BL369" s="126"/>
      <c r="BM369" s="126"/>
      <c r="BN369" s="126"/>
      <c r="BO369" s="126"/>
      <c r="BP369" s="126"/>
      <c r="BQ369" s="126"/>
      <c r="BR369" s="126"/>
      <c r="BS369" s="126"/>
      <c r="BT369" s="126"/>
      <c r="BU369" s="126"/>
      <c r="BV369" s="126"/>
    </row>
    <row r="370" spans="56:74" x14ac:dyDescent="0.25">
      <c r="BD370" s="126"/>
      <c r="BE370" s="126"/>
      <c r="BF370" s="126"/>
      <c r="BG370" s="126"/>
      <c r="BH370" s="126"/>
      <c r="BI370" s="126"/>
      <c r="BJ370" s="126"/>
      <c r="BK370" s="126"/>
      <c r="BL370" s="126"/>
      <c r="BM370" s="126"/>
      <c r="BN370" s="126"/>
      <c r="BO370" s="126"/>
      <c r="BP370" s="126"/>
      <c r="BQ370" s="126"/>
      <c r="BR370" s="126"/>
      <c r="BS370" s="126"/>
      <c r="BT370" s="126"/>
      <c r="BU370" s="126"/>
      <c r="BV370" s="126"/>
    </row>
    <row r="371" spans="56:74" x14ac:dyDescent="0.25">
      <c r="BD371" s="126"/>
      <c r="BE371" s="126"/>
      <c r="BF371" s="126"/>
      <c r="BG371" s="126"/>
      <c r="BH371" s="126"/>
      <c r="BI371" s="126"/>
      <c r="BJ371" s="126"/>
      <c r="BK371" s="126"/>
      <c r="BL371" s="126"/>
      <c r="BM371" s="126"/>
      <c r="BN371" s="126"/>
      <c r="BO371" s="126"/>
      <c r="BP371" s="126"/>
      <c r="BQ371" s="126"/>
      <c r="BR371" s="126"/>
      <c r="BS371" s="126"/>
      <c r="BT371" s="126"/>
      <c r="BU371" s="126"/>
      <c r="BV371" s="126"/>
    </row>
    <row r="372" spans="56:74" x14ac:dyDescent="0.25">
      <c r="BD372" s="126"/>
      <c r="BE372" s="126"/>
      <c r="BF372" s="126"/>
      <c r="BG372" s="126"/>
      <c r="BH372" s="126"/>
      <c r="BI372" s="126"/>
      <c r="BJ372" s="126"/>
      <c r="BK372" s="126"/>
      <c r="BL372" s="126"/>
      <c r="BM372" s="126"/>
      <c r="BN372" s="126"/>
      <c r="BO372" s="126"/>
      <c r="BP372" s="126"/>
      <c r="BQ372" s="126"/>
      <c r="BR372" s="126"/>
      <c r="BS372" s="126"/>
      <c r="BT372" s="126"/>
      <c r="BU372" s="126"/>
      <c r="BV372" s="126"/>
    </row>
    <row r="373" spans="56:74" x14ac:dyDescent="0.25">
      <c r="BD373" s="126"/>
      <c r="BE373" s="126"/>
      <c r="BF373" s="126"/>
      <c r="BG373" s="126"/>
      <c r="BH373" s="126"/>
      <c r="BI373" s="126"/>
      <c r="BJ373" s="126"/>
      <c r="BK373" s="126"/>
      <c r="BL373" s="126"/>
      <c r="BM373" s="126"/>
      <c r="BN373" s="126"/>
      <c r="BO373" s="126"/>
      <c r="BP373" s="126"/>
      <c r="BQ373" s="126"/>
      <c r="BR373" s="126"/>
      <c r="BS373" s="126"/>
      <c r="BT373" s="126"/>
      <c r="BU373" s="126"/>
      <c r="BV373" s="126"/>
    </row>
    <row r="374" spans="56:74" x14ac:dyDescent="0.25">
      <c r="BD374" s="126"/>
      <c r="BE374" s="126"/>
      <c r="BF374" s="126"/>
      <c r="BG374" s="126"/>
      <c r="BH374" s="126"/>
      <c r="BI374" s="126"/>
      <c r="BJ374" s="126"/>
      <c r="BK374" s="126"/>
      <c r="BL374" s="126"/>
      <c r="BM374" s="126"/>
      <c r="BN374" s="126"/>
      <c r="BO374" s="126"/>
      <c r="BP374" s="126"/>
      <c r="BQ374" s="126"/>
      <c r="BR374" s="126"/>
      <c r="BS374" s="126"/>
      <c r="BT374" s="126"/>
      <c r="BU374" s="126"/>
      <c r="BV374" s="126"/>
    </row>
  </sheetData>
  <mergeCells count="5">
    <mergeCell ref="O53:W53"/>
    <mergeCell ref="A64:F64"/>
    <mergeCell ref="B65:E65"/>
    <mergeCell ref="L38:M39"/>
    <mergeCell ref="N38:O39"/>
  </mergeCells>
  <hyperlinks>
    <hyperlink ref="B2" location="Contents!B6" display="Return to Contents Page"/>
    <hyperlink ref="B60" location="'User guidance buildings'!B182" display="Link to user guidance for buildings sector"/>
  </hyperlinks>
  <pageMargins left="0.25" right="0.25" top="0.75" bottom="0.75" header="0.3" footer="0.3"/>
  <pageSetup paperSize="9"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showGridLines="0" zoomScale="85" zoomScaleNormal="85" workbookViewId="0"/>
  </sheetViews>
  <sheetFormatPr defaultColWidth="11.42578125" defaultRowHeight="15" x14ac:dyDescent="0.25"/>
  <cols>
    <col min="1" max="1" width="11.42578125" style="9"/>
  </cols>
  <sheetData>
    <row r="1" spans="2:10" s="18" customFormat="1" x14ac:dyDescent="0.25">
      <c r="E1" s="29"/>
    </row>
    <row r="2" spans="2:10" s="9" customFormat="1" x14ac:dyDescent="0.25">
      <c r="B2" s="103" t="s">
        <v>2</v>
      </c>
    </row>
    <row r="3" spans="2:10" s="27" customFormat="1" x14ac:dyDescent="0.25">
      <c r="B3" s="19"/>
    </row>
    <row r="4" spans="2:10" s="27" customFormat="1" ht="21" x14ac:dyDescent="0.35">
      <c r="B4" s="357" t="s">
        <v>357</v>
      </c>
    </row>
    <row r="5" spans="2:10" s="9" customFormat="1" x14ac:dyDescent="0.25">
      <c r="B5" s="16"/>
    </row>
    <row r="6" spans="2:10" x14ac:dyDescent="0.25">
      <c r="J6" s="38" t="s">
        <v>327</v>
      </c>
    </row>
    <row r="7" spans="2:10" x14ac:dyDescent="0.25">
      <c r="J7" s="139"/>
    </row>
    <row r="8" spans="2:10" x14ac:dyDescent="0.25">
      <c r="J8" s="139"/>
    </row>
    <row r="9" spans="2:10" x14ac:dyDescent="0.25">
      <c r="J9" s="139"/>
    </row>
    <row r="10" spans="2:10" x14ac:dyDescent="0.25">
      <c r="J10" s="139"/>
    </row>
    <row r="11" spans="2:10" x14ac:dyDescent="0.25">
      <c r="J11" s="139"/>
    </row>
    <row r="12" spans="2:10" x14ac:dyDescent="0.25">
      <c r="J12" s="139"/>
    </row>
    <row r="13" spans="2:10" x14ac:dyDescent="0.25">
      <c r="J13" s="139"/>
    </row>
    <row r="14" spans="2:10" x14ac:dyDescent="0.25">
      <c r="J14" s="144" t="s">
        <v>616</v>
      </c>
    </row>
    <row r="15" spans="2:10" x14ac:dyDescent="0.25">
      <c r="J15" s="139"/>
    </row>
    <row r="16" spans="2:10" x14ac:dyDescent="0.25">
      <c r="J16" s="147" t="s">
        <v>326</v>
      </c>
    </row>
    <row r="17" spans="2:11" x14ac:dyDescent="0.25">
      <c r="J17" s="139"/>
    </row>
    <row r="18" spans="2:11" x14ac:dyDescent="0.25">
      <c r="J18" s="139"/>
    </row>
    <row r="19" spans="2:11" x14ac:dyDescent="0.25">
      <c r="J19" s="139"/>
    </row>
    <row r="20" spans="2:11" x14ac:dyDescent="0.25">
      <c r="J20" s="139"/>
    </row>
    <row r="21" spans="2:11" x14ac:dyDescent="0.25">
      <c r="J21" s="139"/>
    </row>
    <row r="22" spans="2:11" x14ac:dyDescent="0.25">
      <c r="J22" s="139"/>
    </row>
    <row r="23" spans="2:11" x14ac:dyDescent="0.25">
      <c r="J23" s="139"/>
    </row>
    <row r="24" spans="2:11" ht="18.75" customHeight="1" x14ac:dyDescent="0.25">
      <c r="J24" s="144" t="s">
        <v>457</v>
      </c>
    </row>
    <row r="26" spans="2:11" ht="16.5" customHeight="1" x14ac:dyDescent="0.25">
      <c r="B26" s="87" t="s">
        <v>61</v>
      </c>
      <c r="C26" s="87"/>
      <c r="D26" s="198"/>
      <c r="E26" s="198"/>
      <c r="F26" s="62"/>
      <c r="G26" s="62"/>
    </row>
    <row r="27" spans="2:11" s="139" customFormat="1" ht="16.5" customHeight="1" x14ac:dyDescent="0.25">
      <c r="B27" s="202" t="s">
        <v>615</v>
      </c>
      <c r="C27" s="87"/>
      <c r="D27" s="198"/>
      <c r="E27" s="198"/>
      <c r="F27" s="62"/>
      <c r="G27" s="62"/>
    </row>
    <row r="28" spans="2:11" ht="16.5" customHeight="1" x14ac:dyDescent="0.25">
      <c r="B28" s="408"/>
      <c r="C28" s="408"/>
      <c r="D28" s="408" t="s">
        <v>9</v>
      </c>
      <c r="E28" s="408" t="s">
        <v>10</v>
      </c>
      <c r="F28" s="408" t="s">
        <v>11</v>
      </c>
      <c r="G28" s="408" t="s">
        <v>22</v>
      </c>
      <c r="H28" s="408" t="s">
        <v>114</v>
      </c>
      <c r="I28" s="408" t="s">
        <v>442</v>
      </c>
      <c r="J28" s="408" t="s">
        <v>449</v>
      </c>
      <c r="K28" s="258"/>
    </row>
    <row r="29" spans="2:11" s="73" customFormat="1" ht="16.5" customHeight="1" x14ac:dyDescent="0.25">
      <c r="B29" s="425" t="s">
        <v>119</v>
      </c>
      <c r="C29" s="442"/>
      <c r="D29" s="443">
        <v>48</v>
      </c>
      <c r="E29" s="443">
        <v>48</v>
      </c>
      <c r="F29" s="443">
        <v>49</v>
      </c>
      <c r="G29" s="443">
        <v>51</v>
      </c>
      <c r="H29" s="443">
        <v>47</v>
      </c>
      <c r="I29" s="443">
        <v>43</v>
      </c>
      <c r="J29" s="83">
        <v>40</v>
      </c>
      <c r="K29" s="247"/>
    </row>
    <row r="30" spans="2:11" s="139" customFormat="1" x14ac:dyDescent="0.25">
      <c r="B30" s="366"/>
      <c r="C30" s="365"/>
      <c r="D30" s="367"/>
      <c r="E30" s="368"/>
      <c r="F30" s="369"/>
      <c r="G30" s="138"/>
      <c r="H30" s="138"/>
      <c r="I30" s="138"/>
    </row>
    <row r="31" spans="2:11" x14ac:dyDescent="0.25">
      <c r="B31" s="201" t="s">
        <v>196</v>
      </c>
      <c r="C31" s="365"/>
      <c r="D31" s="370"/>
      <c r="E31" s="371"/>
      <c r="F31" s="368"/>
      <c r="G31" s="138"/>
      <c r="H31" s="138"/>
      <c r="I31" s="138"/>
    </row>
    <row r="32" spans="2:11" x14ac:dyDescent="0.25">
      <c r="B32" s="141" t="s">
        <v>617</v>
      </c>
      <c r="C32" s="62"/>
      <c r="D32" s="62"/>
      <c r="E32" s="62"/>
      <c r="F32" s="62"/>
      <c r="G32" s="62"/>
    </row>
    <row r="33" spans="2:7" x14ac:dyDescent="0.25">
      <c r="B33" s="62"/>
      <c r="C33" s="143"/>
      <c r="D33" s="62"/>
      <c r="E33" s="62"/>
      <c r="F33" s="62"/>
      <c r="G33" s="62"/>
    </row>
    <row r="34" spans="2:7" x14ac:dyDescent="0.25">
      <c r="B34" s="141" t="s">
        <v>358</v>
      </c>
    </row>
  </sheetData>
  <hyperlinks>
    <hyperlink ref="B2" location="Contents!B6" display="Return to Contents Page"/>
    <hyperlink ref="B32" r:id="rId1"/>
    <hyperlink ref="B34" location="'User guidance industry'!B9" display="Link to user guidance for industry sector"/>
  </hyperlinks>
  <pageMargins left="0.25" right="0.25" top="0.75" bottom="0.75" header="0.3" footer="0.3"/>
  <pageSetup paperSize="9" scale="95"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showGridLines="0" zoomScale="90" zoomScaleNormal="90" workbookViewId="0"/>
  </sheetViews>
  <sheetFormatPr defaultColWidth="11.42578125" defaultRowHeight="15" x14ac:dyDescent="0.25"/>
  <cols>
    <col min="1" max="1" width="11.42578125" style="73"/>
  </cols>
  <sheetData>
    <row r="1" spans="2:13" s="73" customFormat="1" x14ac:dyDescent="0.25"/>
    <row r="2" spans="2:13" s="73" customFormat="1" x14ac:dyDescent="0.25">
      <c r="B2" s="103" t="s">
        <v>2</v>
      </c>
    </row>
    <row r="4" spans="2:13" s="73" customFormat="1" ht="24" x14ac:dyDescent="0.45">
      <c r="B4" s="357" t="s">
        <v>539</v>
      </c>
    </row>
    <row r="5" spans="2:13" s="73" customFormat="1" x14ac:dyDescent="0.25"/>
    <row r="6" spans="2:13" x14ac:dyDescent="0.25">
      <c r="L6" s="38"/>
    </row>
    <row r="7" spans="2:13" x14ac:dyDescent="0.25">
      <c r="L7" s="147" t="s">
        <v>326</v>
      </c>
    </row>
    <row r="8" spans="2:13" x14ac:dyDescent="0.25">
      <c r="L8" s="139"/>
    </row>
    <row r="9" spans="2:13" x14ac:dyDescent="0.25">
      <c r="J9" s="168"/>
      <c r="L9" s="139"/>
      <c r="M9" s="73"/>
    </row>
    <row r="10" spans="2:13" x14ac:dyDescent="0.25">
      <c r="J10" s="38"/>
      <c r="L10" s="139"/>
      <c r="M10" s="73"/>
    </row>
    <row r="11" spans="2:13" x14ac:dyDescent="0.25">
      <c r="L11" s="139"/>
      <c r="M11" s="73"/>
    </row>
    <row r="12" spans="2:13" x14ac:dyDescent="0.25">
      <c r="L12" s="139"/>
      <c r="M12" s="73"/>
    </row>
    <row r="13" spans="2:13" x14ac:dyDescent="0.25">
      <c r="L13" s="139"/>
    </row>
    <row r="14" spans="2:13" x14ac:dyDescent="0.25">
      <c r="L14" s="139"/>
    </row>
    <row r="15" spans="2:13" x14ac:dyDescent="0.25">
      <c r="L15" s="144" t="s">
        <v>457</v>
      </c>
    </row>
    <row r="18" spans="2:15" s="73" customFormat="1" x14ac:dyDescent="0.25"/>
    <row r="19" spans="2:15" s="73" customFormat="1" x14ac:dyDescent="0.25"/>
    <row r="20" spans="2:15" s="73" customFormat="1" x14ac:dyDescent="0.25"/>
    <row r="21" spans="2:15" s="73" customFormat="1" x14ac:dyDescent="0.25">
      <c r="O21" s="116"/>
    </row>
    <row r="23" spans="2:15" ht="15" customHeight="1" x14ac:dyDescent="0.25">
      <c r="K23" s="62"/>
    </row>
    <row r="24" spans="2:15" x14ac:dyDescent="0.25">
      <c r="K24" s="62"/>
    </row>
    <row r="25" spans="2:15" s="139" customFormat="1" x14ac:dyDescent="0.25">
      <c r="B25" s="87" t="s">
        <v>61</v>
      </c>
      <c r="K25" s="62"/>
    </row>
    <row r="26" spans="2:15" s="139" customFormat="1" x14ac:dyDescent="0.25">
      <c r="B26" s="202" t="s">
        <v>615</v>
      </c>
      <c r="K26" s="62"/>
    </row>
    <row r="27" spans="2:15" s="139" customFormat="1" ht="15.75" x14ac:dyDescent="0.25">
      <c r="B27" s="170"/>
      <c r="C27" s="170"/>
      <c r="D27" s="170"/>
      <c r="E27" s="185" t="s">
        <v>24</v>
      </c>
      <c r="F27" s="176" t="s">
        <v>9</v>
      </c>
      <c r="G27" s="176" t="s">
        <v>10</v>
      </c>
      <c r="H27" s="176" t="s">
        <v>11</v>
      </c>
      <c r="I27" s="176" t="s">
        <v>22</v>
      </c>
      <c r="J27" s="176" t="s">
        <v>114</v>
      </c>
      <c r="K27" s="176" t="s">
        <v>442</v>
      </c>
      <c r="L27" s="408" t="s">
        <v>449</v>
      </c>
    </row>
    <row r="28" spans="2:15" ht="18.75" x14ac:dyDescent="0.25">
      <c r="B28" s="186" t="s">
        <v>585</v>
      </c>
      <c r="C28" s="162"/>
      <c r="D28" s="162"/>
      <c r="E28" s="157" t="s">
        <v>27</v>
      </c>
      <c r="F28" s="417">
        <v>839790</v>
      </c>
      <c r="G28" s="417">
        <v>794498</v>
      </c>
      <c r="H28" s="417">
        <v>727244</v>
      </c>
      <c r="I28" s="417">
        <v>730165</v>
      </c>
      <c r="J28" s="417">
        <v>698345</v>
      </c>
      <c r="K28" s="417">
        <v>594937</v>
      </c>
      <c r="L28" s="418">
        <v>538297</v>
      </c>
      <c r="M28" s="247"/>
    </row>
    <row r="29" spans="2:15" x14ac:dyDescent="0.25">
      <c r="B29" s="201"/>
      <c r="C29" s="372"/>
      <c r="D29" s="372"/>
      <c r="E29" s="374"/>
      <c r="F29" s="373"/>
      <c r="G29" s="373"/>
      <c r="H29" s="373"/>
      <c r="I29" s="373"/>
      <c r="J29" s="138"/>
      <c r="K29" s="138"/>
    </row>
    <row r="30" spans="2:15" x14ac:dyDescent="0.25">
      <c r="B30" s="201" t="s">
        <v>118</v>
      </c>
      <c r="C30" s="201"/>
      <c r="D30" s="138"/>
      <c r="E30" s="138"/>
      <c r="F30" s="138"/>
      <c r="G30" s="138"/>
      <c r="H30" s="138"/>
      <c r="I30" s="138"/>
      <c r="J30" s="138"/>
      <c r="K30" s="138"/>
    </row>
    <row r="31" spans="2:15" x14ac:dyDescent="0.25">
      <c r="B31" s="141" t="s">
        <v>471</v>
      </c>
      <c r="C31" s="172"/>
      <c r="D31" s="62"/>
      <c r="E31" s="62"/>
      <c r="F31" s="62"/>
      <c r="G31" s="62"/>
      <c r="H31" s="62"/>
      <c r="I31" s="62"/>
      <c r="J31" s="62"/>
      <c r="K31" s="62"/>
    </row>
    <row r="32" spans="2:15" x14ac:dyDescent="0.25">
      <c r="B32" s="62"/>
      <c r="C32" s="62"/>
      <c r="D32" s="62"/>
      <c r="E32" s="62"/>
      <c r="F32" s="62"/>
      <c r="G32" s="62"/>
      <c r="H32" s="62"/>
      <c r="I32" s="62"/>
      <c r="J32" s="62"/>
    </row>
    <row r="33" spans="2:16" x14ac:dyDescent="0.25">
      <c r="B33" s="596" t="s">
        <v>624</v>
      </c>
      <c r="C33" s="596"/>
      <c r="D33" s="596"/>
      <c r="E33" s="596"/>
      <c r="F33" s="596"/>
      <c r="G33" s="596"/>
      <c r="H33" s="596"/>
      <c r="I33" s="596"/>
      <c r="J33" s="596"/>
      <c r="K33" s="596"/>
      <c r="L33" s="596"/>
      <c r="M33" s="138"/>
      <c r="N33" s="138"/>
      <c r="O33" s="138"/>
      <c r="P33" s="138"/>
    </row>
    <row r="34" spans="2:16" s="139" customFormat="1" x14ac:dyDescent="0.25">
      <c r="B34" s="596"/>
      <c r="C34" s="596"/>
      <c r="D34" s="596"/>
      <c r="E34" s="596"/>
      <c r="F34" s="596"/>
      <c r="G34" s="596"/>
      <c r="H34" s="596"/>
      <c r="I34" s="596"/>
      <c r="J34" s="596"/>
      <c r="K34" s="596"/>
      <c r="L34" s="596"/>
      <c r="M34" s="138"/>
      <c r="N34" s="138"/>
      <c r="O34" s="138"/>
      <c r="P34" s="138"/>
    </row>
    <row r="35" spans="2:16" s="139" customFormat="1" x14ac:dyDescent="0.25">
      <c r="B35" s="138" t="s">
        <v>530</v>
      </c>
      <c r="C35" s="138"/>
      <c r="D35" s="138"/>
      <c r="E35" s="138"/>
      <c r="F35" s="138"/>
      <c r="G35" s="138"/>
      <c r="H35" s="138"/>
      <c r="I35" s="138"/>
      <c r="J35" s="138"/>
      <c r="K35" s="138"/>
      <c r="L35" s="138"/>
      <c r="M35" s="138"/>
      <c r="N35" s="138"/>
      <c r="O35" s="138"/>
      <c r="P35" s="138"/>
    </row>
    <row r="36" spans="2:16" x14ac:dyDescent="0.25">
      <c r="B36" s="82" t="s">
        <v>358</v>
      </c>
      <c r="C36" s="145"/>
      <c r="D36" s="145"/>
      <c r="E36" s="145"/>
      <c r="F36" s="145"/>
    </row>
  </sheetData>
  <mergeCells count="1">
    <mergeCell ref="B33:L34"/>
  </mergeCells>
  <hyperlinks>
    <hyperlink ref="B2" location="Contents!B6" display="Return to Contents Page"/>
    <hyperlink ref="B31" r:id="rId1"/>
    <hyperlink ref="B36" location="'User guidance industry'!B10" display="Link to user guidance for industry sector"/>
  </hyperlinks>
  <pageMargins left="0.25" right="0.25" top="0.75" bottom="0.75" header="0.3" footer="0.3"/>
  <pageSetup paperSize="9" scale="88"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R40"/>
  <sheetViews>
    <sheetView showGridLines="0" zoomScale="85" zoomScaleNormal="85" workbookViewId="0"/>
  </sheetViews>
  <sheetFormatPr defaultColWidth="11.42578125" defaultRowHeight="15" x14ac:dyDescent="0.25"/>
  <cols>
    <col min="1" max="16384" width="11.42578125" style="60"/>
  </cols>
  <sheetData>
    <row r="1" spans="2:13" ht="23.25" x14ac:dyDescent="0.35">
      <c r="B1" s="124" t="s">
        <v>120</v>
      </c>
      <c r="C1" s="124"/>
      <c r="D1" s="124"/>
      <c r="E1" s="124"/>
      <c r="F1" s="29"/>
    </row>
    <row r="2" spans="2:13" x14ac:dyDescent="0.25">
      <c r="B2" s="103" t="s">
        <v>2</v>
      </c>
    </row>
    <row r="3" spans="2:13" x14ac:dyDescent="0.25">
      <c r="B3" s="19"/>
    </row>
    <row r="4" spans="2:13" ht="21" x14ac:dyDescent="0.35">
      <c r="B4" s="357" t="s">
        <v>426</v>
      </c>
    </row>
    <row r="5" spans="2:13" x14ac:dyDescent="0.25">
      <c r="B5" s="16"/>
    </row>
    <row r="6" spans="2:13" x14ac:dyDescent="0.25">
      <c r="M6" s="38" t="s">
        <v>327</v>
      </c>
    </row>
    <row r="7" spans="2:13" x14ac:dyDescent="0.25">
      <c r="M7" s="139"/>
    </row>
    <row r="8" spans="2:13" x14ac:dyDescent="0.25">
      <c r="M8" s="139"/>
    </row>
    <row r="9" spans="2:13" x14ac:dyDescent="0.25">
      <c r="M9" s="139"/>
    </row>
    <row r="10" spans="2:13" x14ac:dyDescent="0.25">
      <c r="M10" s="139"/>
    </row>
    <row r="11" spans="2:13" x14ac:dyDescent="0.25">
      <c r="M11" s="139"/>
    </row>
    <row r="12" spans="2:13" x14ac:dyDescent="0.25">
      <c r="M12" s="139"/>
    </row>
    <row r="13" spans="2:13" x14ac:dyDescent="0.25">
      <c r="M13" s="139"/>
    </row>
    <row r="14" spans="2:13" x14ac:dyDescent="0.25">
      <c r="M14" s="144" t="s">
        <v>544</v>
      </c>
    </row>
    <row r="15" spans="2:13" x14ac:dyDescent="0.25">
      <c r="M15" s="139"/>
    </row>
    <row r="16" spans="2:13" x14ac:dyDescent="0.25">
      <c r="M16" s="147" t="s">
        <v>326</v>
      </c>
    </row>
    <row r="17" spans="2:18" x14ac:dyDescent="0.25">
      <c r="M17" s="139"/>
    </row>
    <row r="18" spans="2:18" x14ac:dyDescent="0.25">
      <c r="M18" s="139"/>
    </row>
    <row r="19" spans="2:18" x14ac:dyDescent="0.25">
      <c r="M19" s="139"/>
    </row>
    <row r="20" spans="2:18" x14ac:dyDescent="0.25">
      <c r="M20" s="139"/>
    </row>
    <row r="21" spans="2:18" x14ac:dyDescent="0.25">
      <c r="M21" s="139"/>
    </row>
    <row r="22" spans="2:18" x14ac:dyDescent="0.25">
      <c r="M22" s="139"/>
    </row>
    <row r="23" spans="2:18" x14ac:dyDescent="0.25">
      <c r="M23" s="139"/>
      <c r="P23" s="139"/>
    </row>
    <row r="24" spans="2:18" x14ac:dyDescent="0.25">
      <c r="M24" s="144" t="s">
        <v>482</v>
      </c>
    </row>
    <row r="27" spans="2:18" s="73" customFormat="1" ht="15.75" x14ac:dyDescent="0.25">
      <c r="B27" s="178" t="s">
        <v>362</v>
      </c>
      <c r="C27" s="60"/>
      <c r="D27" s="60"/>
      <c r="E27" s="60"/>
      <c r="F27" s="60"/>
      <c r="G27" s="60"/>
      <c r="H27" s="60"/>
      <c r="I27" s="60"/>
      <c r="J27" s="60"/>
      <c r="K27" s="60"/>
      <c r="L27" s="60"/>
      <c r="M27" s="60"/>
      <c r="N27" s="60"/>
      <c r="O27" s="60"/>
    </row>
    <row r="28" spans="2:18" s="139" customFormat="1" x14ac:dyDescent="0.25">
      <c r="B28" s="39" t="s">
        <v>587</v>
      </c>
    </row>
    <row r="29" spans="2:18" ht="15.75" x14ac:dyDescent="0.25">
      <c r="B29" s="444"/>
      <c r="C29" s="444"/>
      <c r="D29" s="444"/>
      <c r="E29" s="444"/>
      <c r="F29" s="445" t="s">
        <v>364</v>
      </c>
      <c r="G29" s="446"/>
      <c r="H29" s="447">
        <v>2008</v>
      </c>
      <c r="I29" s="447">
        <v>2009</v>
      </c>
      <c r="J29" s="447">
        <v>2010</v>
      </c>
      <c r="K29" s="447">
        <v>2011</v>
      </c>
      <c r="L29" s="447">
        <v>2012</v>
      </c>
      <c r="M29" s="447">
        <v>2013</v>
      </c>
      <c r="N29" s="447">
        <v>2014</v>
      </c>
      <c r="O29" s="448">
        <v>2015</v>
      </c>
      <c r="P29" s="448">
        <v>2016</v>
      </c>
    </row>
    <row r="30" spans="2:18" ht="18.75" x14ac:dyDescent="0.35">
      <c r="B30" s="432" t="s">
        <v>359</v>
      </c>
      <c r="C30" s="432"/>
      <c r="D30" s="432"/>
      <c r="E30" s="432"/>
      <c r="F30" s="432" t="s">
        <v>538</v>
      </c>
      <c r="G30" s="432"/>
      <c r="H30" s="449">
        <v>4041.3706087908186</v>
      </c>
      <c r="I30" s="449">
        <v>4088.1801806516355</v>
      </c>
      <c r="J30" s="449">
        <v>3986.8512337488846</v>
      </c>
      <c r="K30" s="449">
        <v>3865.0060477717147</v>
      </c>
      <c r="L30" s="449">
        <v>3852.6525510199949</v>
      </c>
      <c r="M30" s="449">
        <v>3861.6851876832538</v>
      </c>
      <c r="N30" s="449">
        <v>3803.9997177903683</v>
      </c>
      <c r="O30" s="450">
        <v>3870.8162897200314</v>
      </c>
      <c r="P30" s="451">
        <v>3959.5168444401174</v>
      </c>
      <c r="Q30" s="77"/>
      <c r="R30" s="77"/>
    </row>
    <row r="31" spans="2:18" ht="15.75" x14ac:dyDescent="0.25">
      <c r="B31" s="432" t="s">
        <v>361</v>
      </c>
      <c r="C31" s="432"/>
      <c r="D31" s="432"/>
      <c r="E31" s="432"/>
      <c r="F31" s="432" t="s">
        <v>360</v>
      </c>
      <c r="G31" s="432"/>
      <c r="H31" s="452">
        <v>16.597676983264002</v>
      </c>
      <c r="I31" s="452">
        <v>16.643407093095998</v>
      </c>
      <c r="J31" s="452">
        <v>16.697863707749999</v>
      </c>
      <c r="K31" s="452">
        <v>16.473258126666</v>
      </c>
      <c r="L31" s="452">
        <v>16.428737566494</v>
      </c>
      <c r="M31" s="452">
        <v>16.627867461199997</v>
      </c>
      <c r="N31" s="452">
        <v>16.743536688428001</v>
      </c>
      <c r="O31" s="453">
        <v>16.41571262139</v>
      </c>
      <c r="P31" s="454">
        <v>16.110451434241</v>
      </c>
      <c r="Q31" s="77"/>
      <c r="R31" s="77"/>
    </row>
    <row r="32" spans="2:18" ht="18.75" x14ac:dyDescent="0.25">
      <c r="B32" s="455" t="s">
        <v>365</v>
      </c>
      <c r="C32" s="456"/>
      <c r="D32" s="456"/>
      <c r="E32" s="456"/>
      <c r="F32" s="455" t="s">
        <v>586</v>
      </c>
      <c r="G32" s="456"/>
      <c r="H32" s="457">
        <f>H30/H31</f>
        <v>243.49013496683114</v>
      </c>
      <c r="I32" s="457">
        <f t="shared" ref="I32:L32" si="0">I30/I31</f>
        <v>245.63361082163823</v>
      </c>
      <c r="J32" s="457">
        <f t="shared" si="0"/>
        <v>238.76414992526634</v>
      </c>
      <c r="K32" s="457">
        <f t="shared" si="0"/>
        <v>234.62304894714524</v>
      </c>
      <c r="L32" s="457">
        <f t="shared" si="0"/>
        <v>234.50691420607896</v>
      </c>
      <c r="M32" s="457">
        <f>M30/M31</f>
        <v>232.24175900452866</v>
      </c>
      <c r="N32" s="457">
        <f>N30/N31</f>
        <v>227.19212724151853</v>
      </c>
      <c r="O32" s="457">
        <f>O30/O31</f>
        <v>235.79946719317448</v>
      </c>
      <c r="P32" s="457">
        <f>P30/P31</f>
        <v>245.7731777785319</v>
      </c>
      <c r="Q32" s="247"/>
      <c r="R32" s="77"/>
    </row>
    <row r="33" spans="2:18" x14ac:dyDescent="0.25">
      <c r="D33" s="73"/>
      <c r="E33" s="73"/>
      <c r="F33" s="73"/>
      <c r="G33" s="73"/>
      <c r="H33" s="40"/>
      <c r="I33" s="29"/>
      <c r="J33" s="29"/>
      <c r="K33" s="29"/>
      <c r="L33" s="29"/>
      <c r="M33" s="29"/>
      <c r="N33" s="29"/>
      <c r="O33" s="145"/>
      <c r="P33" s="291"/>
      <c r="Q33" s="77"/>
      <c r="R33" s="77"/>
    </row>
    <row r="34" spans="2:18" x14ac:dyDescent="0.25">
      <c r="B34" s="585" t="s">
        <v>580</v>
      </c>
      <c r="C34" s="585"/>
      <c r="D34" s="585"/>
      <c r="E34" s="585"/>
      <c r="F34" s="585"/>
      <c r="G34" s="585"/>
      <c r="H34" s="585"/>
      <c r="I34" s="585"/>
      <c r="J34" s="585"/>
      <c r="K34" s="585"/>
      <c r="L34" s="585"/>
      <c r="M34" s="585"/>
      <c r="N34" s="585"/>
      <c r="O34" s="585"/>
      <c r="P34" s="585"/>
      <c r="Q34" s="77"/>
      <c r="R34" s="77"/>
    </row>
    <row r="35" spans="2:18" x14ac:dyDescent="0.25">
      <c r="B35" s="580" t="s">
        <v>581</v>
      </c>
      <c r="C35" s="580"/>
      <c r="D35" s="580"/>
      <c r="E35" s="580"/>
      <c r="F35" s="580"/>
      <c r="G35" s="580"/>
      <c r="H35" s="580"/>
      <c r="I35" s="580"/>
      <c r="J35" s="580"/>
      <c r="K35" s="580"/>
      <c r="L35" s="580"/>
      <c r="M35" s="580"/>
      <c r="N35" s="580"/>
      <c r="O35" s="580"/>
      <c r="P35" s="580"/>
    </row>
    <row r="36" spans="2:18" x14ac:dyDescent="0.25">
      <c r="B36" s="581" t="s">
        <v>592</v>
      </c>
      <c r="C36" s="581"/>
      <c r="D36" s="581"/>
      <c r="E36" s="581"/>
      <c r="F36" s="581"/>
      <c r="G36" s="581"/>
      <c r="H36" s="581"/>
      <c r="I36" s="581"/>
      <c r="J36" s="581"/>
      <c r="K36" s="581"/>
      <c r="L36" s="581"/>
      <c r="M36" s="581"/>
      <c r="N36" s="581"/>
      <c r="O36" s="581"/>
      <c r="P36" s="581"/>
    </row>
    <row r="37" spans="2:18" x14ac:dyDescent="0.25">
      <c r="B37" s="588" t="s">
        <v>545</v>
      </c>
      <c r="C37" s="588"/>
      <c r="D37" s="588"/>
      <c r="E37" s="588"/>
      <c r="F37" s="588"/>
      <c r="G37" s="588"/>
      <c r="H37" s="588"/>
      <c r="I37" s="588"/>
      <c r="J37" s="588"/>
      <c r="K37" s="588"/>
      <c r="L37" s="588"/>
      <c r="M37" s="588"/>
      <c r="N37" s="588"/>
      <c r="O37" s="588"/>
      <c r="P37" s="588"/>
    </row>
    <row r="38" spans="2:18" x14ac:dyDescent="0.25">
      <c r="I38" s="29"/>
      <c r="J38" s="29"/>
      <c r="K38" s="29"/>
      <c r="L38" s="29"/>
      <c r="M38" s="29"/>
      <c r="N38" s="29"/>
      <c r="O38" s="29"/>
    </row>
    <row r="39" spans="2:18" x14ac:dyDescent="0.25">
      <c r="B39" s="355" t="s">
        <v>526</v>
      </c>
      <c r="I39" s="29"/>
      <c r="J39" s="29"/>
      <c r="K39" s="29"/>
      <c r="L39" s="29"/>
      <c r="M39" s="29"/>
      <c r="N39" s="29"/>
      <c r="O39" s="29"/>
    </row>
    <row r="40" spans="2:18" x14ac:dyDescent="0.25">
      <c r="B40" s="141" t="s">
        <v>363</v>
      </c>
    </row>
  </sheetData>
  <mergeCells count="4">
    <mergeCell ref="B37:P37"/>
    <mergeCell ref="B36:P36"/>
    <mergeCell ref="B35:P35"/>
    <mergeCell ref="B34:P34"/>
  </mergeCells>
  <hyperlinks>
    <hyperlink ref="B2" location="Contents!B6" display="Return to Contents Page"/>
    <hyperlink ref="B40" location="'User guidance transport'!B18" display="Link to user guidance for transport sector"/>
    <hyperlink ref="B37" r:id="rId1"/>
    <hyperlink ref="B35" r:id="rId2"/>
  </hyperlinks>
  <pageMargins left="0.25" right="0.25" top="0.75" bottom="0.75" header="0.3" footer="0.3"/>
  <pageSetup paperSize="9" scale="77"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1"/>
  <sheetViews>
    <sheetView showGridLines="0" zoomScale="85" zoomScaleNormal="85" workbookViewId="0"/>
  </sheetViews>
  <sheetFormatPr defaultColWidth="11.5703125" defaultRowHeight="15" x14ac:dyDescent="0.25"/>
  <cols>
    <col min="1" max="16384" width="11.5703125" style="61"/>
  </cols>
  <sheetData>
    <row r="1" spans="2:16" x14ac:dyDescent="0.25">
      <c r="I1" s="73"/>
      <c r="J1" s="73"/>
      <c r="K1" s="73"/>
      <c r="L1" s="73"/>
      <c r="M1" s="73"/>
      <c r="N1" s="73"/>
      <c r="O1" s="73"/>
      <c r="P1" s="73"/>
    </row>
    <row r="2" spans="2:16" x14ac:dyDescent="0.25">
      <c r="B2" s="103" t="s">
        <v>2</v>
      </c>
    </row>
    <row r="3" spans="2:16" x14ac:dyDescent="0.25">
      <c r="B3" s="19"/>
    </row>
    <row r="4" spans="2:16" ht="21" x14ac:dyDescent="0.35">
      <c r="B4" s="357" t="s">
        <v>646</v>
      </c>
    </row>
    <row r="5" spans="2:16" x14ac:dyDescent="0.25">
      <c r="B5" s="16"/>
      <c r="M5" s="583" t="s">
        <v>643</v>
      </c>
      <c r="N5" s="583"/>
      <c r="O5" s="583"/>
    </row>
    <row r="6" spans="2:16" x14ac:dyDescent="0.25">
      <c r="M6" s="38" t="s">
        <v>327</v>
      </c>
    </row>
    <row r="7" spans="2:16" x14ac:dyDescent="0.25">
      <c r="M7" s="139"/>
    </row>
    <row r="8" spans="2:16" x14ac:dyDescent="0.25">
      <c r="M8" s="139"/>
    </row>
    <row r="9" spans="2:16" x14ac:dyDescent="0.25">
      <c r="M9" s="139"/>
    </row>
    <row r="10" spans="2:16" x14ac:dyDescent="0.25">
      <c r="M10" s="139"/>
    </row>
    <row r="11" spans="2:16" x14ac:dyDescent="0.25">
      <c r="M11" s="139"/>
    </row>
    <row r="12" spans="2:16" x14ac:dyDescent="0.25">
      <c r="M12" s="139"/>
    </row>
    <row r="13" spans="2:16" x14ac:dyDescent="0.25">
      <c r="M13" s="139"/>
    </row>
    <row r="14" spans="2:16" x14ac:dyDescent="0.25">
      <c r="M14" s="144" t="s">
        <v>544</v>
      </c>
    </row>
    <row r="15" spans="2:16" x14ac:dyDescent="0.25">
      <c r="M15" s="139"/>
    </row>
    <row r="16" spans="2:16" x14ac:dyDescent="0.25">
      <c r="M16" s="147" t="s">
        <v>326</v>
      </c>
    </row>
    <row r="17" spans="2:27" x14ac:dyDescent="0.25">
      <c r="M17" s="139"/>
    </row>
    <row r="18" spans="2:27" x14ac:dyDescent="0.25">
      <c r="M18" s="139"/>
    </row>
    <row r="19" spans="2:27" x14ac:dyDescent="0.25">
      <c r="I19" s="73"/>
      <c r="M19" s="139"/>
    </row>
    <row r="20" spans="2:27" s="73" customFormat="1" x14ac:dyDescent="0.25">
      <c r="M20" s="139"/>
    </row>
    <row r="21" spans="2:27" x14ac:dyDescent="0.25">
      <c r="M21" s="139"/>
    </row>
    <row r="22" spans="2:27" s="73" customFormat="1" x14ac:dyDescent="0.25">
      <c r="K22" s="61"/>
      <c r="M22" s="139"/>
    </row>
    <row r="23" spans="2:27" x14ac:dyDescent="0.25">
      <c r="M23" s="139"/>
      <c r="N23" s="29"/>
      <c r="O23" s="29"/>
      <c r="P23" s="29"/>
    </row>
    <row r="24" spans="2:27" x14ac:dyDescent="0.25">
      <c r="M24" s="144" t="s">
        <v>482</v>
      </c>
      <c r="N24" s="111"/>
      <c r="O24" s="111"/>
      <c r="P24" s="111"/>
    </row>
    <row r="25" spans="2:27" x14ac:dyDescent="0.25">
      <c r="N25" s="78"/>
      <c r="O25" s="78"/>
      <c r="P25" s="78"/>
    </row>
    <row r="26" spans="2:27" x14ac:dyDescent="0.25">
      <c r="N26" s="78"/>
      <c r="O26" s="78"/>
      <c r="P26" s="78"/>
    </row>
    <row r="27" spans="2:27" ht="15.75" x14ac:dyDescent="0.25">
      <c r="B27" s="178" t="s">
        <v>645</v>
      </c>
      <c r="C27" s="73"/>
      <c r="D27" s="73"/>
      <c r="E27" s="73"/>
      <c r="F27" s="73"/>
      <c r="G27" s="73"/>
      <c r="H27" s="73"/>
      <c r="N27" s="78"/>
      <c r="O27" s="78"/>
      <c r="P27" s="78"/>
    </row>
    <row r="28" spans="2:27" x14ac:dyDescent="0.25">
      <c r="B28" s="39" t="s">
        <v>612</v>
      </c>
      <c r="N28" s="78"/>
      <c r="O28" s="78"/>
      <c r="P28" s="78"/>
      <c r="R28" s="40"/>
    </row>
    <row r="29" spans="2:27" ht="15.75" x14ac:dyDescent="0.25">
      <c r="B29" s="444"/>
      <c r="C29" s="444"/>
      <c r="D29" s="444"/>
      <c r="E29" s="447">
        <v>2008</v>
      </c>
      <c r="F29" s="447">
        <v>2009</v>
      </c>
      <c r="G29" s="447">
        <v>2010</v>
      </c>
      <c r="H29" s="447">
        <v>2011</v>
      </c>
      <c r="I29" s="447">
        <v>2012</v>
      </c>
      <c r="J29" s="447">
        <v>2013</v>
      </c>
      <c r="K29" s="447">
        <v>2014</v>
      </c>
      <c r="L29" s="447">
        <v>2015</v>
      </c>
      <c r="M29" s="447">
        <v>2016</v>
      </c>
      <c r="N29" s="78"/>
      <c r="O29" s="78"/>
      <c r="P29" s="78"/>
      <c r="S29" s="139"/>
      <c r="T29" s="139"/>
      <c r="U29" s="139"/>
      <c r="V29" s="139"/>
      <c r="W29" s="139"/>
      <c r="X29" s="139"/>
      <c r="Y29" s="139"/>
      <c r="Z29" s="139"/>
      <c r="AA29" s="139"/>
    </row>
    <row r="30" spans="2:27" ht="15.75" x14ac:dyDescent="0.25">
      <c r="B30" s="586" t="s">
        <v>643</v>
      </c>
      <c r="C30" s="586"/>
      <c r="D30" s="586"/>
      <c r="E30" s="40">
        <v>14.072814772288002</v>
      </c>
      <c r="F30" s="40">
        <v>13.962802864683002</v>
      </c>
      <c r="G30" s="40">
        <v>14.110420827123002</v>
      </c>
      <c r="H30" s="40">
        <v>13.901409746443999</v>
      </c>
      <c r="I30" s="40">
        <v>14.057882064846002</v>
      </c>
      <c r="J30" s="40">
        <v>14.2137648907</v>
      </c>
      <c r="K30" s="40">
        <v>14.377409024109999</v>
      </c>
      <c r="L30" s="40">
        <v>14.142538623182997</v>
      </c>
      <c r="M30" s="40">
        <v>13.941218248748999</v>
      </c>
      <c r="O30" s="111"/>
      <c r="P30" s="111"/>
      <c r="S30" s="40"/>
      <c r="T30" s="40"/>
      <c r="U30" s="40"/>
      <c r="V30" s="40"/>
      <c r="W30" s="40"/>
      <c r="X30" s="40"/>
      <c r="Y30" s="40"/>
      <c r="Z30" s="40"/>
      <c r="AA30" s="40"/>
    </row>
    <row r="31" spans="2:27" x14ac:dyDescent="0.25">
      <c r="D31" s="106"/>
    </row>
    <row r="32" spans="2:27" x14ac:dyDescent="0.25">
      <c r="B32" s="585" t="s">
        <v>644</v>
      </c>
      <c r="C32" s="585"/>
      <c r="D32" s="585"/>
      <c r="E32" s="585"/>
      <c r="F32" s="585"/>
      <c r="G32" s="585"/>
      <c r="H32" s="585"/>
      <c r="I32" s="585"/>
      <c r="J32" s="585"/>
      <c r="K32" s="585"/>
      <c r="L32" s="585"/>
      <c r="M32" s="585"/>
    </row>
    <row r="33" spans="2:14" x14ac:dyDescent="0.25">
      <c r="B33" s="580" t="s">
        <v>581</v>
      </c>
      <c r="C33" s="580"/>
      <c r="D33" s="580"/>
      <c r="E33" s="580"/>
      <c r="F33" s="580"/>
      <c r="G33" s="580"/>
      <c r="H33" s="580"/>
      <c r="I33" s="580"/>
      <c r="J33" s="580"/>
      <c r="K33" s="580"/>
      <c r="L33" s="580"/>
      <c r="M33" s="580"/>
      <c r="N33" s="145"/>
    </row>
    <row r="34" spans="2:14" x14ac:dyDescent="0.25">
      <c r="I34" s="78"/>
      <c r="L34" s="259"/>
      <c r="M34" s="116"/>
      <c r="N34" s="145"/>
    </row>
    <row r="35" spans="2:14" x14ac:dyDescent="0.25">
      <c r="B35" s="585" t="s">
        <v>504</v>
      </c>
      <c r="C35" s="585"/>
      <c r="D35" s="585"/>
      <c r="E35" s="585"/>
      <c r="F35" s="585"/>
      <c r="G35" s="585"/>
      <c r="H35" s="585"/>
      <c r="I35" s="585"/>
      <c r="J35" s="585"/>
      <c r="K35" s="585"/>
      <c r="L35" s="585"/>
      <c r="M35" s="585"/>
    </row>
    <row r="36" spans="2:14" x14ac:dyDescent="0.25">
      <c r="B36" s="580" t="s">
        <v>363</v>
      </c>
      <c r="C36" s="580"/>
      <c r="D36" s="580"/>
      <c r="E36" s="580"/>
      <c r="F36" s="580"/>
      <c r="G36" s="580"/>
      <c r="H36" s="580"/>
      <c r="I36" s="580"/>
      <c r="J36" s="580"/>
      <c r="K36" s="580"/>
      <c r="L36" s="580"/>
      <c r="M36" s="580"/>
    </row>
    <row r="37" spans="2:14" x14ac:dyDescent="0.25">
      <c r="B37" s="597" t="s">
        <v>642</v>
      </c>
      <c r="C37" s="597"/>
      <c r="D37" s="597"/>
      <c r="E37" s="597"/>
      <c r="F37" s="597"/>
      <c r="G37" s="597"/>
      <c r="H37" s="597"/>
      <c r="I37" s="597"/>
      <c r="J37" s="597"/>
      <c r="K37" s="597"/>
      <c r="L37" s="597"/>
      <c r="M37" s="597"/>
    </row>
    <row r="38" spans="2:14" x14ac:dyDescent="0.25">
      <c r="L38" s="78"/>
      <c r="M38" s="78"/>
    </row>
    <row r="39" spans="2:14" s="139" customFormat="1" x14ac:dyDescent="0.25">
      <c r="B39" s="61"/>
      <c r="C39" s="61"/>
      <c r="D39" s="61"/>
      <c r="E39" s="61"/>
      <c r="F39" s="61"/>
      <c r="G39" s="61"/>
      <c r="H39" s="61"/>
      <c r="I39" s="61"/>
      <c r="J39" s="61"/>
      <c r="K39" s="61"/>
      <c r="L39" s="78"/>
      <c r="M39" s="78"/>
    </row>
    <row r="40" spans="2:14" x14ac:dyDescent="0.25">
      <c r="L40" s="78"/>
      <c r="M40" s="78"/>
    </row>
    <row r="41" spans="2:14" x14ac:dyDescent="0.25">
      <c r="C41" s="78"/>
      <c r="D41" s="114"/>
      <c r="E41" s="114"/>
      <c r="F41" s="114"/>
      <c r="G41" s="114"/>
      <c r="H41" s="114"/>
      <c r="I41" s="114"/>
      <c r="J41" s="114"/>
      <c r="L41" s="111"/>
      <c r="M41" s="111"/>
    </row>
  </sheetData>
  <mergeCells count="7">
    <mergeCell ref="M5:O5"/>
    <mergeCell ref="B30:D30"/>
    <mergeCell ref="B37:M37"/>
    <mergeCell ref="B36:M36"/>
    <mergeCell ref="B35:M35"/>
    <mergeCell ref="B33:M33"/>
    <mergeCell ref="B32:M32"/>
  </mergeCells>
  <hyperlinks>
    <hyperlink ref="B2" location="Contents!B6" display="Return to Contents Page"/>
    <hyperlink ref="B36" location="'User guidance transport'!B60" display="Link to user guidance for transport sector"/>
    <hyperlink ref="B33" r:id="rId1"/>
  </hyperlinks>
  <pageMargins left="0.25" right="0.25" top="0.75" bottom="0.75" header="0.3" footer="0.3"/>
  <pageSetup paperSize="9" scale="69"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57"/>
  <sheetViews>
    <sheetView showGridLines="0" zoomScale="85" zoomScaleNormal="85" workbookViewId="0"/>
  </sheetViews>
  <sheetFormatPr defaultColWidth="11.42578125" defaultRowHeight="15" x14ac:dyDescent="0.25"/>
  <cols>
    <col min="1" max="16384" width="11.42578125" style="64"/>
  </cols>
  <sheetData>
    <row r="1" spans="2:16" x14ac:dyDescent="0.25">
      <c r="F1" s="73"/>
    </row>
    <row r="2" spans="2:16" x14ac:dyDescent="0.25">
      <c r="B2" s="103" t="s">
        <v>2</v>
      </c>
    </row>
    <row r="3" spans="2:16" x14ac:dyDescent="0.25">
      <c r="B3" s="19"/>
    </row>
    <row r="4" spans="2:16" ht="21" x14ac:dyDescent="0.35">
      <c r="B4" s="357" t="s">
        <v>366</v>
      </c>
    </row>
    <row r="5" spans="2:16" x14ac:dyDescent="0.25">
      <c r="B5" s="16"/>
    </row>
    <row r="6" spans="2:16" x14ac:dyDescent="0.25">
      <c r="M6" s="113" t="s">
        <v>121</v>
      </c>
      <c r="P6" s="212" t="s">
        <v>370</v>
      </c>
    </row>
    <row r="8" spans="2:16" x14ac:dyDescent="0.25">
      <c r="M8" s="38" t="s">
        <v>327</v>
      </c>
      <c r="N8" s="213"/>
      <c r="O8" s="213"/>
      <c r="P8" s="38" t="s">
        <v>327</v>
      </c>
    </row>
    <row r="9" spans="2:16" x14ac:dyDescent="0.25">
      <c r="M9" s="139"/>
    </row>
    <row r="10" spans="2:16" x14ac:dyDescent="0.25">
      <c r="I10" s="39"/>
      <c r="M10" s="139"/>
      <c r="N10" s="73"/>
    </row>
    <row r="11" spans="2:16" x14ac:dyDescent="0.25">
      <c r="M11" s="139"/>
    </row>
    <row r="12" spans="2:16" x14ac:dyDescent="0.25">
      <c r="M12" s="139"/>
    </row>
    <row r="13" spans="2:16" x14ac:dyDescent="0.25">
      <c r="M13" s="139"/>
    </row>
    <row r="14" spans="2:16" x14ac:dyDescent="0.25">
      <c r="M14" s="139"/>
    </row>
    <row r="15" spans="2:16" x14ac:dyDescent="0.25">
      <c r="M15" s="139"/>
    </row>
    <row r="16" spans="2:16" x14ac:dyDescent="0.25">
      <c r="M16" s="144" t="s">
        <v>551</v>
      </c>
      <c r="P16" s="144" t="s">
        <v>551</v>
      </c>
    </row>
    <row r="17" spans="2:17" x14ac:dyDescent="0.25">
      <c r="M17" s="139"/>
    </row>
    <row r="18" spans="2:17" x14ac:dyDescent="0.25">
      <c r="M18" s="147" t="s">
        <v>326</v>
      </c>
      <c r="P18" s="147" t="s">
        <v>326</v>
      </c>
    </row>
    <row r="19" spans="2:17" x14ac:dyDescent="0.25">
      <c r="M19" s="139"/>
    </row>
    <row r="20" spans="2:17" x14ac:dyDescent="0.25">
      <c r="M20" s="139"/>
    </row>
    <row r="21" spans="2:17" x14ac:dyDescent="0.25">
      <c r="M21" s="139"/>
    </row>
    <row r="22" spans="2:17" x14ac:dyDescent="0.25">
      <c r="M22" s="139"/>
    </row>
    <row r="23" spans="2:17" s="139" customFormat="1" x14ac:dyDescent="0.25"/>
    <row r="24" spans="2:17" x14ac:dyDescent="0.25">
      <c r="M24" s="139"/>
    </row>
    <row r="25" spans="2:17" x14ac:dyDescent="0.25">
      <c r="M25" s="139"/>
    </row>
    <row r="26" spans="2:17" x14ac:dyDescent="0.25">
      <c r="M26" s="144" t="s">
        <v>552</v>
      </c>
      <c r="P26" s="144" t="s">
        <v>552</v>
      </c>
    </row>
    <row r="27" spans="2:17" ht="15.75" x14ac:dyDescent="0.25">
      <c r="B27" s="211" t="s">
        <v>368</v>
      </c>
      <c r="C27" s="65"/>
      <c r="D27" s="65"/>
      <c r="E27" s="65"/>
      <c r="F27" s="65"/>
      <c r="G27" s="65"/>
      <c r="H27" s="65"/>
      <c r="I27" s="65"/>
      <c r="J27" s="65"/>
      <c r="K27" s="65"/>
      <c r="L27" s="65"/>
      <c r="M27" s="65"/>
    </row>
    <row r="28" spans="2:17" x14ac:dyDescent="0.25">
      <c r="B28" s="210" t="s">
        <v>550</v>
      </c>
      <c r="C28" s="65"/>
      <c r="D28" s="65"/>
      <c r="E28" s="65"/>
      <c r="F28" s="65"/>
      <c r="G28" s="65"/>
      <c r="H28" s="65"/>
      <c r="I28" s="65"/>
      <c r="J28" s="65"/>
      <c r="K28" s="65"/>
      <c r="L28" s="65"/>
      <c r="M28" s="65"/>
      <c r="N28" s="65"/>
      <c r="O28" s="65"/>
      <c r="P28" s="65"/>
      <c r="Q28" s="139"/>
    </row>
    <row r="29" spans="2:17" ht="15.75" x14ac:dyDescent="0.25">
      <c r="B29" s="185" t="s">
        <v>369</v>
      </c>
      <c r="C29" s="185"/>
      <c r="D29" s="408" t="s">
        <v>68</v>
      </c>
      <c r="E29" s="408" t="s">
        <v>69</v>
      </c>
      <c r="F29" s="408" t="s">
        <v>70</v>
      </c>
      <c r="G29" s="408" t="s">
        <v>71</v>
      </c>
      <c r="H29" s="408" t="s">
        <v>72</v>
      </c>
      <c r="I29" s="408" t="s">
        <v>73</v>
      </c>
      <c r="J29" s="408" t="s">
        <v>74</v>
      </c>
      <c r="K29" s="408" t="s">
        <v>75</v>
      </c>
      <c r="L29" s="275"/>
    </row>
    <row r="30" spans="2:17" s="139" customFormat="1" ht="15.75" x14ac:dyDescent="0.25">
      <c r="B30" s="458" t="s">
        <v>67</v>
      </c>
      <c r="C30" s="458"/>
      <c r="D30" s="459">
        <v>4891</v>
      </c>
      <c r="E30" s="459">
        <v>4819</v>
      </c>
      <c r="F30" s="459">
        <v>4777</v>
      </c>
      <c r="G30" s="459">
        <v>4816</v>
      </c>
      <c r="H30" s="459">
        <v>4870</v>
      </c>
      <c r="I30" s="459">
        <v>4943</v>
      </c>
      <c r="J30" s="459">
        <v>4864</v>
      </c>
      <c r="K30" s="459">
        <v>4916</v>
      </c>
      <c r="L30" s="275"/>
    </row>
    <row r="31" spans="2:17" s="139" customFormat="1" ht="15.75" x14ac:dyDescent="0.25">
      <c r="B31" s="458" t="s">
        <v>81</v>
      </c>
      <c r="C31" s="458"/>
      <c r="D31" s="459">
        <v>20</v>
      </c>
      <c r="E31" s="459">
        <v>26</v>
      </c>
      <c r="F31" s="459">
        <v>25</v>
      </c>
      <c r="G31" s="459">
        <v>31</v>
      </c>
      <c r="H31" s="459">
        <v>31</v>
      </c>
      <c r="I31" s="459">
        <v>30</v>
      </c>
      <c r="J31" s="459">
        <v>20</v>
      </c>
      <c r="K31" s="459">
        <v>11</v>
      </c>
      <c r="L31" s="275"/>
    </row>
    <row r="32" spans="2:17" s="139" customFormat="1" ht="15.75" x14ac:dyDescent="0.25">
      <c r="B32" s="458" t="s">
        <v>83</v>
      </c>
      <c r="C32" s="458"/>
      <c r="D32" s="459">
        <v>345</v>
      </c>
      <c r="E32" s="459">
        <v>320</v>
      </c>
      <c r="F32" s="459">
        <v>319</v>
      </c>
      <c r="G32" s="459">
        <v>358</v>
      </c>
      <c r="H32" s="459">
        <v>389</v>
      </c>
      <c r="I32" s="459">
        <v>448</v>
      </c>
      <c r="J32" s="459">
        <v>437</v>
      </c>
      <c r="K32" s="459">
        <v>451</v>
      </c>
      <c r="L32" s="275"/>
    </row>
    <row r="33" spans="2:17" s="139" customFormat="1" ht="15.75" x14ac:dyDescent="0.25">
      <c r="B33" s="458" t="s">
        <v>166</v>
      </c>
      <c r="C33" s="458"/>
      <c r="D33" s="459">
        <v>468</v>
      </c>
      <c r="E33" s="459">
        <v>464</v>
      </c>
      <c r="F33" s="459">
        <v>419</v>
      </c>
      <c r="G33" s="459">
        <v>422</v>
      </c>
      <c r="H33" s="459">
        <v>425</v>
      </c>
      <c r="I33" s="459">
        <v>442</v>
      </c>
      <c r="J33" s="459">
        <v>440</v>
      </c>
      <c r="K33" s="459">
        <v>428</v>
      </c>
      <c r="L33" s="275"/>
    </row>
    <row r="34" spans="2:17" s="139" customFormat="1" ht="15.75" x14ac:dyDescent="0.25">
      <c r="B34" s="458" t="s">
        <v>372</v>
      </c>
      <c r="C34" s="458"/>
      <c r="D34" s="459">
        <v>7</v>
      </c>
      <c r="E34" s="459">
        <v>6</v>
      </c>
      <c r="F34" s="459">
        <v>7</v>
      </c>
      <c r="G34" s="459">
        <v>7</v>
      </c>
      <c r="H34" s="459">
        <v>6</v>
      </c>
      <c r="I34" s="459">
        <v>4</v>
      </c>
      <c r="J34" s="459">
        <v>3</v>
      </c>
      <c r="K34" s="459">
        <v>3</v>
      </c>
      <c r="L34" s="275"/>
    </row>
    <row r="35" spans="2:17" s="139" customFormat="1" ht="15.75" x14ac:dyDescent="0.25">
      <c r="B35" s="458" t="s">
        <v>371</v>
      </c>
      <c r="C35" s="458"/>
      <c r="D35" s="459">
        <v>66</v>
      </c>
      <c r="E35" s="459">
        <v>70</v>
      </c>
      <c r="F35" s="459">
        <v>71</v>
      </c>
      <c r="G35" s="459">
        <v>70</v>
      </c>
      <c r="H35" s="459">
        <v>68</v>
      </c>
      <c r="I35" s="459">
        <v>69</v>
      </c>
      <c r="J35" s="459">
        <v>70</v>
      </c>
      <c r="K35" s="459">
        <v>64</v>
      </c>
      <c r="L35" s="275"/>
    </row>
    <row r="36" spans="2:17" ht="15.75" x14ac:dyDescent="0.25">
      <c r="B36" s="458" t="s">
        <v>370</v>
      </c>
      <c r="C36" s="458"/>
      <c r="D36" s="459">
        <v>165</v>
      </c>
      <c r="E36" s="459">
        <v>162</v>
      </c>
      <c r="F36" s="459">
        <v>156</v>
      </c>
      <c r="G36" s="459">
        <v>154</v>
      </c>
      <c r="H36" s="459">
        <v>159</v>
      </c>
      <c r="I36" s="459">
        <v>156</v>
      </c>
      <c r="J36" s="459">
        <v>163</v>
      </c>
      <c r="K36" s="459">
        <v>159</v>
      </c>
      <c r="L36" s="247"/>
      <c r="M36" s="116"/>
    </row>
    <row r="37" spans="2:17" ht="15.75" x14ac:dyDescent="0.25">
      <c r="B37" s="458" t="s">
        <v>82</v>
      </c>
      <c r="C37" s="458"/>
      <c r="D37" s="459">
        <v>25</v>
      </c>
      <c r="E37" s="459">
        <v>19</v>
      </c>
      <c r="F37" s="459">
        <v>12</v>
      </c>
      <c r="G37" s="459">
        <v>1</v>
      </c>
      <c r="H37" s="459">
        <v>1</v>
      </c>
      <c r="I37" s="459">
        <v>2</v>
      </c>
      <c r="J37" s="459">
        <v>2</v>
      </c>
      <c r="K37" s="459">
        <v>1</v>
      </c>
      <c r="L37" s="217"/>
    </row>
    <row r="38" spans="2:17" ht="15.75" x14ac:dyDescent="0.25">
      <c r="B38" s="185" t="s">
        <v>84</v>
      </c>
      <c r="C38" s="185"/>
      <c r="D38" s="428">
        <v>5987</v>
      </c>
      <c r="E38" s="428">
        <v>5886</v>
      </c>
      <c r="F38" s="428">
        <v>5786</v>
      </c>
      <c r="G38" s="428">
        <v>5859</v>
      </c>
      <c r="H38" s="428">
        <v>5949</v>
      </c>
      <c r="I38" s="428">
        <v>6094</v>
      </c>
      <c r="J38" s="428">
        <v>5999</v>
      </c>
      <c r="K38" s="428">
        <v>6033</v>
      </c>
      <c r="L38" s="247"/>
      <c r="M38" s="116"/>
    </row>
    <row r="39" spans="2:17" x14ac:dyDescent="0.25">
      <c r="B39" s="139"/>
      <c r="C39" s="139"/>
      <c r="D39" s="215"/>
      <c r="E39" s="215"/>
      <c r="F39" s="215"/>
      <c r="G39" s="217"/>
      <c r="H39" s="217"/>
      <c r="I39" s="217"/>
      <c r="J39" s="217"/>
      <c r="K39" s="217"/>
      <c r="L39" s="217"/>
    </row>
    <row r="40" spans="2:17" ht="15.75" x14ac:dyDescent="0.25">
      <c r="B40" s="211" t="s">
        <v>368</v>
      </c>
      <c r="C40" s="139"/>
      <c r="D40" s="214"/>
      <c r="E40" s="139"/>
      <c r="F40" s="139"/>
      <c r="G40" s="139"/>
      <c r="H40" s="139"/>
      <c r="I40" s="139"/>
      <c r="J40" s="139"/>
      <c r="K40" s="139"/>
      <c r="L40" s="145"/>
    </row>
    <row r="41" spans="2:17" x14ac:dyDescent="0.25">
      <c r="B41" s="210" t="s">
        <v>550</v>
      </c>
      <c r="C41" s="139"/>
      <c r="D41" s="31"/>
      <c r="E41" s="139"/>
      <c r="F41" s="139"/>
      <c r="G41" s="139"/>
      <c r="H41" s="139"/>
      <c r="I41" s="139"/>
      <c r="J41" s="139"/>
      <c r="K41" s="139"/>
      <c r="L41" s="145"/>
    </row>
    <row r="42" spans="2:17" ht="15.75" x14ac:dyDescent="0.25">
      <c r="B42" s="185" t="s">
        <v>369</v>
      </c>
      <c r="C42" s="185"/>
      <c r="D42" s="408" t="s">
        <v>76</v>
      </c>
      <c r="E42" s="408" t="s">
        <v>77</v>
      </c>
      <c r="F42" s="408" t="s">
        <v>78</v>
      </c>
      <c r="G42" s="408" t="s">
        <v>79</v>
      </c>
      <c r="H42" s="408" t="s">
        <v>80</v>
      </c>
      <c r="I42" s="408" t="s">
        <v>85</v>
      </c>
      <c r="J42" s="408" t="s">
        <v>444</v>
      </c>
      <c r="K42" s="460" t="s">
        <v>503</v>
      </c>
      <c r="L42" s="408" t="s">
        <v>549</v>
      </c>
      <c r="P42" s="145"/>
      <c r="Q42" s="145"/>
    </row>
    <row r="43" spans="2:17" ht="15.75" x14ac:dyDescent="0.25">
      <c r="B43" s="458" t="s">
        <v>67</v>
      </c>
      <c r="C43" s="458"/>
      <c r="D43" s="459">
        <v>4840</v>
      </c>
      <c r="E43" s="459">
        <v>4859</v>
      </c>
      <c r="F43" s="459">
        <v>4762</v>
      </c>
      <c r="G43" s="459">
        <v>4791</v>
      </c>
      <c r="H43" s="459">
        <v>4828.88</v>
      </c>
      <c r="I43" s="459">
        <v>4853</v>
      </c>
      <c r="J43" s="461">
        <v>4745</v>
      </c>
      <c r="K43" s="461">
        <v>4652</v>
      </c>
      <c r="L43" s="462">
        <v>4611</v>
      </c>
      <c r="M43" s="99"/>
      <c r="P43" s="145"/>
      <c r="Q43" s="145"/>
    </row>
    <row r="44" spans="2:17" ht="15.75" x14ac:dyDescent="0.25">
      <c r="B44" s="458" t="s">
        <v>81</v>
      </c>
      <c r="C44" s="458"/>
      <c r="D44" s="459">
        <v>14</v>
      </c>
      <c r="E44" s="459">
        <v>14</v>
      </c>
      <c r="F44" s="459">
        <v>13</v>
      </c>
      <c r="G44" s="459">
        <v>8</v>
      </c>
      <c r="H44" s="459">
        <v>6</v>
      </c>
      <c r="I44" s="459">
        <v>11</v>
      </c>
      <c r="J44" s="153">
        <v>14</v>
      </c>
      <c r="K44" s="153">
        <v>14</v>
      </c>
      <c r="L44" s="462">
        <v>14</v>
      </c>
      <c r="N44" s="139"/>
      <c r="P44" s="145"/>
      <c r="Q44" s="316"/>
    </row>
    <row r="45" spans="2:17" ht="15.75" x14ac:dyDescent="0.25">
      <c r="B45" s="458" t="s">
        <v>83</v>
      </c>
      <c r="C45" s="458"/>
      <c r="D45" s="459">
        <v>470</v>
      </c>
      <c r="E45" s="459">
        <v>460</v>
      </c>
      <c r="F45" s="459">
        <v>467</v>
      </c>
      <c r="G45" s="459">
        <v>426</v>
      </c>
      <c r="H45" s="459">
        <v>426.22</v>
      </c>
      <c r="I45" s="459">
        <v>399</v>
      </c>
      <c r="J45" s="153">
        <v>380</v>
      </c>
      <c r="K45" s="153">
        <v>353</v>
      </c>
      <c r="L45" s="462">
        <v>342</v>
      </c>
      <c r="N45" s="139"/>
      <c r="P45" s="145"/>
      <c r="Q45" s="316"/>
    </row>
    <row r="46" spans="2:17" ht="15.75" x14ac:dyDescent="0.25">
      <c r="B46" s="458" t="s">
        <v>166</v>
      </c>
      <c r="C46" s="458"/>
      <c r="D46" s="459">
        <v>445</v>
      </c>
      <c r="E46" s="459">
        <v>422</v>
      </c>
      <c r="F46" s="459">
        <v>423</v>
      </c>
      <c r="G46" s="459">
        <v>414</v>
      </c>
      <c r="H46" s="459">
        <v>434.54999999999995</v>
      </c>
      <c r="I46" s="459">
        <v>449</v>
      </c>
      <c r="J46" s="153">
        <v>446</v>
      </c>
      <c r="K46" s="153">
        <v>428</v>
      </c>
      <c r="L46" s="463">
        <v>425</v>
      </c>
      <c r="N46" s="139"/>
      <c r="P46" s="145"/>
      <c r="Q46" s="145"/>
    </row>
    <row r="47" spans="2:17" ht="15.75" x14ac:dyDescent="0.25">
      <c r="B47" s="458" t="s">
        <v>372</v>
      </c>
      <c r="C47" s="458"/>
      <c r="D47" s="459">
        <v>3</v>
      </c>
      <c r="E47" s="459">
        <v>3</v>
      </c>
      <c r="F47" s="459">
        <v>4</v>
      </c>
      <c r="G47" s="459">
        <v>3</v>
      </c>
      <c r="H47" s="459">
        <v>2</v>
      </c>
      <c r="I47" s="459" t="s">
        <v>174</v>
      </c>
      <c r="J47" s="459" t="s">
        <v>174</v>
      </c>
      <c r="K47" s="459" t="s">
        <v>174</v>
      </c>
      <c r="L47" s="464" t="s">
        <v>174</v>
      </c>
      <c r="N47" s="139"/>
      <c r="P47" s="145"/>
      <c r="Q47" s="145"/>
    </row>
    <row r="48" spans="2:17" ht="15.75" x14ac:dyDescent="0.25">
      <c r="B48" s="458" t="s">
        <v>371</v>
      </c>
      <c r="C48" s="458"/>
      <c r="D48" s="459">
        <v>65</v>
      </c>
      <c r="E48" s="459">
        <v>62</v>
      </c>
      <c r="F48" s="459">
        <v>58</v>
      </c>
      <c r="G48" s="459">
        <v>52</v>
      </c>
      <c r="H48" s="459">
        <v>51</v>
      </c>
      <c r="I48" s="459">
        <v>50</v>
      </c>
      <c r="J48" s="153">
        <v>50</v>
      </c>
      <c r="K48" s="153">
        <v>53</v>
      </c>
      <c r="L48" s="463">
        <v>56</v>
      </c>
      <c r="M48" s="139"/>
      <c r="N48" s="139"/>
      <c r="P48" s="145"/>
      <c r="Q48" s="145"/>
    </row>
    <row r="49" spans="2:17" ht="15.75" x14ac:dyDescent="0.25">
      <c r="B49" s="458" t="s">
        <v>370</v>
      </c>
      <c r="C49" s="458"/>
      <c r="D49" s="459">
        <v>164</v>
      </c>
      <c r="E49" s="459">
        <v>155</v>
      </c>
      <c r="F49" s="459">
        <v>159</v>
      </c>
      <c r="G49" s="459">
        <v>177</v>
      </c>
      <c r="H49" s="459">
        <v>183</v>
      </c>
      <c r="I49" s="459">
        <v>192</v>
      </c>
      <c r="J49" s="153">
        <v>189</v>
      </c>
      <c r="K49" s="153">
        <v>200</v>
      </c>
      <c r="L49" s="463">
        <v>200</v>
      </c>
      <c r="M49" s="247"/>
      <c r="N49" s="139"/>
      <c r="P49" s="145"/>
      <c r="Q49" s="145"/>
    </row>
    <row r="50" spans="2:17" ht="15.75" x14ac:dyDescent="0.25">
      <c r="B50" s="458" t="s">
        <v>82</v>
      </c>
      <c r="C50" s="458"/>
      <c r="D50" s="459">
        <v>1</v>
      </c>
      <c r="E50" s="459">
        <v>1</v>
      </c>
      <c r="F50" s="459">
        <v>1</v>
      </c>
      <c r="G50" s="459">
        <v>1</v>
      </c>
      <c r="H50" s="459">
        <v>0</v>
      </c>
      <c r="I50" s="459" t="s">
        <v>174</v>
      </c>
      <c r="J50" s="459" t="s">
        <v>174</v>
      </c>
      <c r="K50" s="459" t="s">
        <v>174</v>
      </c>
      <c r="L50" s="464" t="s">
        <v>174</v>
      </c>
      <c r="M50" s="217"/>
      <c r="N50" s="139"/>
      <c r="P50" s="145"/>
      <c r="Q50" s="145"/>
    </row>
    <row r="51" spans="2:17" ht="15.75" x14ac:dyDescent="0.25">
      <c r="B51" s="185" t="s">
        <v>84</v>
      </c>
      <c r="C51" s="185"/>
      <c r="D51" s="428">
        <v>6002</v>
      </c>
      <c r="E51" s="428">
        <v>5976</v>
      </c>
      <c r="F51" s="428">
        <v>5887</v>
      </c>
      <c r="G51" s="428">
        <v>5872</v>
      </c>
      <c r="H51" s="428">
        <v>5931.6500000000005</v>
      </c>
      <c r="I51" s="428">
        <v>5958</v>
      </c>
      <c r="J51" s="428">
        <v>5827</v>
      </c>
      <c r="K51" s="428">
        <v>5704</v>
      </c>
      <c r="L51" s="428">
        <v>5653</v>
      </c>
      <c r="M51" s="247"/>
      <c r="N51" s="247"/>
      <c r="O51" s="247"/>
      <c r="P51" s="145"/>
      <c r="Q51" s="145"/>
    </row>
    <row r="52" spans="2:17" x14ac:dyDescent="0.25">
      <c r="B52" s="62"/>
      <c r="C52" s="139"/>
      <c r="D52" s="139"/>
      <c r="E52" s="139"/>
      <c r="F52" s="139"/>
      <c r="G52" s="139"/>
      <c r="H52" s="139"/>
      <c r="I52" s="139"/>
      <c r="J52" s="139"/>
      <c r="K52" s="139"/>
      <c r="L52" s="139"/>
      <c r="M52" s="139"/>
      <c r="N52" s="139"/>
      <c r="O52" s="139"/>
      <c r="P52" s="145"/>
      <c r="Q52" s="145"/>
    </row>
    <row r="53" spans="2:17" x14ac:dyDescent="0.25">
      <c r="B53" s="585" t="s">
        <v>104</v>
      </c>
      <c r="C53" s="585"/>
      <c r="D53" s="585"/>
      <c r="E53" s="585"/>
      <c r="F53" s="585"/>
      <c r="G53" s="585"/>
      <c r="H53" s="585"/>
      <c r="I53" s="585"/>
      <c r="J53" s="585"/>
      <c r="K53" s="585"/>
      <c r="L53" s="585"/>
      <c r="P53" s="145"/>
      <c r="Q53" s="145"/>
    </row>
    <row r="54" spans="2:17" x14ac:dyDescent="0.25">
      <c r="B54" s="598" t="s">
        <v>553</v>
      </c>
      <c r="C54" s="598"/>
      <c r="D54" s="598"/>
      <c r="E54" s="598"/>
      <c r="F54" s="598"/>
      <c r="G54" s="598"/>
      <c r="H54" s="598"/>
      <c r="I54" s="598"/>
      <c r="J54" s="598"/>
      <c r="K54" s="598"/>
      <c r="L54" s="598"/>
      <c r="P54" s="145"/>
      <c r="Q54" s="145"/>
    </row>
    <row r="55" spans="2:17" x14ac:dyDescent="0.25">
      <c r="B55" s="62"/>
    </row>
    <row r="56" spans="2:17" x14ac:dyDescent="0.25">
      <c r="B56" s="585" t="s">
        <v>180</v>
      </c>
      <c r="C56" s="585"/>
      <c r="D56" s="585"/>
      <c r="E56" s="585"/>
      <c r="F56" s="585"/>
      <c r="G56" s="585"/>
      <c r="H56" s="585"/>
      <c r="I56" s="585"/>
      <c r="J56" s="585"/>
      <c r="K56" s="585"/>
      <c r="L56" s="585"/>
      <c r="Q56" s="99"/>
    </row>
    <row r="57" spans="2:17" x14ac:dyDescent="0.25">
      <c r="B57" s="580" t="s">
        <v>363</v>
      </c>
      <c r="C57" s="580"/>
      <c r="D57" s="580"/>
      <c r="E57" s="580"/>
      <c r="F57" s="580"/>
      <c r="G57" s="580"/>
      <c r="H57" s="580"/>
      <c r="I57" s="580"/>
      <c r="J57" s="580"/>
      <c r="K57" s="580"/>
      <c r="L57" s="580"/>
    </row>
  </sheetData>
  <mergeCells count="4">
    <mergeCell ref="B57:L57"/>
    <mergeCell ref="B56:L56"/>
    <mergeCell ref="B54:L54"/>
    <mergeCell ref="B53:L53"/>
  </mergeCells>
  <hyperlinks>
    <hyperlink ref="B57" location="'User guidance transport'!B61" display="Link to user guidance for transport sector"/>
    <hyperlink ref="B54" r:id="rId1"/>
  </hyperlinks>
  <pageMargins left="0.25" right="0.25" top="0.75" bottom="0.75" header="0.3" footer="0.3"/>
  <pageSetup paperSize="9" scale="57"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43"/>
  <sheetViews>
    <sheetView showGridLines="0" zoomScale="85" zoomScaleNormal="85" workbookViewId="0"/>
  </sheetViews>
  <sheetFormatPr defaultColWidth="11.42578125" defaultRowHeight="15" x14ac:dyDescent="0.25"/>
  <cols>
    <col min="1" max="11" width="11.42578125" style="69"/>
    <col min="12" max="12" width="11.42578125" style="69" customWidth="1"/>
    <col min="13" max="16384" width="11.42578125" style="69"/>
  </cols>
  <sheetData>
    <row r="2" spans="2:18" x14ac:dyDescent="0.25">
      <c r="B2" s="103" t="s">
        <v>2</v>
      </c>
    </row>
    <row r="3" spans="2:18" x14ac:dyDescent="0.25">
      <c r="B3" s="19"/>
      <c r="J3" s="188" t="s">
        <v>163</v>
      </c>
      <c r="K3" s="218"/>
      <c r="L3" s="218"/>
      <c r="M3" s="218"/>
      <c r="N3" s="218"/>
    </row>
    <row r="4" spans="2:18" ht="21" x14ac:dyDescent="0.35">
      <c r="B4" s="357" t="s">
        <v>427</v>
      </c>
      <c r="J4" s="188" t="s">
        <v>164</v>
      </c>
      <c r="K4" s="188"/>
      <c r="L4" s="189" t="s">
        <v>165</v>
      </c>
      <c r="M4" s="189"/>
      <c r="N4" s="189" t="s">
        <v>166</v>
      </c>
    </row>
    <row r="5" spans="2:18" s="71" customFormat="1" ht="15" customHeight="1" x14ac:dyDescent="0.35">
      <c r="B5" s="54"/>
    </row>
    <row r="6" spans="2:18" s="71" customFormat="1" ht="15" customHeight="1" x14ac:dyDescent="0.35">
      <c r="B6" s="54"/>
      <c r="J6" s="188" t="s">
        <v>334</v>
      </c>
      <c r="R6" s="73"/>
    </row>
    <row r="7" spans="2:18" s="71" customFormat="1" ht="15" customHeight="1" x14ac:dyDescent="0.35">
      <c r="B7" s="54"/>
      <c r="J7" s="41" t="s">
        <v>613</v>
      </c>
      <c r="K7" s="73"/>
      <c r="L7" s="109"/>
      <c r="M7" s="73"/>
      <c r="N7" s="73"/>
      <c r="R7" s="73"/>
    </row>
    <row r="8" spans="2:18" s="71" customFormat="1" ht="15" customHeight="1" x14ac:dyDescent="0.35">
      <c r="B8" s="54"/>
    </row>
    <row r="9" spans="2:18" s="71" customFormat="1" ht="15" customHeight="1" x14ac:dyDescent="0.35">
      <c r="B9" s="54"/>
    </row>
    <row r="10" spans="2:18" s="71" customFormat="1" ht="15" customHeight="1" x14ac:dyDescent="0.35">
      <c r="B10" s="54"/>
    </row>
    <row r="11" spans="2:18" s="72" customFormat="1" ht="15" customHeight="1" x14ac:dyDescent="0.35">
      <c r="B11" s="54"/>
    </row>
    <row r="12" spans="2:18" s="72" customFormat="1" ht="15" customHeight="1" x14ac:dyDescent="0.35">
      <c r="B12" s="54"/>
    </row>
    <row r="13" spans="2:18" s="72" customFormat="1" ht="15" customHeight="1" x14ac:dyDescent="0.35">
      <c r="B13" s="54"/>
    </row>
    <row r="14" spans="2:18" s="72" customFormat="1" ht="15" customHeight="1" x14ac:dyDescent="0.35">
      <c r="B14" s="54"/>
    </row>
    <row r="15" spans="2:18" s="72" customFormat="1" ht="15" customHeight="1" x14ac:dyDescent="0.35">
      <c r="B15" s="54"/>
    </row>
    <row r="16" spans="2:18" s="72" customFormat="1" ht="15" customHeight="1" x14ac:dyDescent="0.35">
      <c r="B16" s="54"/>
      <c r="J16" s="147" t="s">
        <v>335</v>
      </c>
    </row>
    <row r="17" spans="2:17" s="72" customFormat="1" ht="15" customHeight="1" x14ac:dyDescent="0.35">
      <c r="B17" s="54"/>
      <c r="J17" s="144" t="s">
        <v>647</v>
      </c>
      <c r="N17" s="139"/>
      <c r="O17" s="139"/>
    </row>
    <row r="18" spans="2:17" s="72" customFormat="1" ht="15" customHeight="1" x14ac:dyDescent="0.35">
      <c r="B18" s="54"/>
      <c r="N18" s="139"/>
      <c r="O18" s="139"/>
    </row>
    <row r="19" spans="2:17" s="72" customFormat="1" ht="15" customHeight="1" x14ac:dyDescent="0.35">
      <c r="B19" s="54"/>
      <c r="N19" s="139"/>
      <c r="O19" s="139"/>
    </row>
    <row r="20" spans="2:17" s="72" customFormat="1" ht="15" customHeight="1" x14ac:dyDescent="0.35">
      <c r="B20" s="54"/>
      <c r="N20" s="140"/>
      <c r="O20" s="140"/>
    </row>
    <row r="21" spans="2:17" s="72" customFormat="1" ht="15" customHeight="1" x14ac:dyDescent="0.35">
      <c r="B21" s="54"/>
      <c r="J21" s="73"/>
      <c r="K21" s="73"/>
      <c r="L21" s="73"/>
      <c r="M21" s="73"/>
      <c r="N21" s="140"/>
      <c r="O21" s="140"/>
      <c r="P21" s="73"/>
    </row>
    <row r="22" spans="2:17" s="70" customFormat="1" ht="15.75" customHeight="1" x14ac:dyDescent="0.35">
      <c r="B22" s="54"/>
      <c r="K22" s="116"/>
      <c r="L22" s="73"/>
      <c r="M22" s="73"/>
      <c r="N22" s="140"/>
      <c r="O22" s="140"/>
      <c r="P22" s="73"/>
    </row>
    <row r="23" spans="2:17" s="70" customFormat="1" ht="16.5" customHeight="1" x14ac:dyDescent="0.25">
      <c r="N23" s="140"/>
      <c r="O23" s="140"/>
    </row>
    <row r="24" spans="2:17" s="70" customFormat="1" x14ac:dyDescent="0.25"/>
    <row r="25" spans="2:17" s="70" customFormat="1" x14ac:dyDescent="0.25">
      <c r="J25" s="17" t="s">
        <v>162</v>
      </c>
    </row>
    <row r="26" spans="2:17" s="70" customFormat="1" ht="15.75" customHeight="1" x14ac:dyDescent="0.25">
      <c r="B26" s="214" t="s">
        <v>106</v>
      </c>
      <c r="G26" s="73"/>
      <c r="H26" s="73"/>
      <c r="I26" s="73"/>
      <c r="J26" s="73"/>
      <c r="K26" s="73"/>
      <c r="M26" s="116"/>
    </row>
    <row r="27" spans="2:17" s="139" customFormat="1" ht="15.75" customHeight="1" x14ac:dyDescent="0.25">
      <c r="B27" s="31" t="s">
        <v>554</v>
      </c>
      <c r="M27" s="116"/>
    </row>
    <row r="28" spans="2:17" s="70" customFormat="1" ht="15.75" customHeight="1" x14ac:dyDescent="0.25">
      <c r="B28" s="465"/>
      <c r="C28" s="465"/>
      <c r="D28" s="465"/>
      <c r="E28" s="460" t="s">
        <v>68</v>
      </c>
      <c r="F28" s="460" t="s">
        <v>69</v>
      </c>
      <c r="G28" s="460" t="s">
        <v>70</v>
      </c>
      <c r="H28" s="460" t="s">
        <v>71</v>
      </c>
      <c r="I28" s="460" t="s">
        <v>72</v>
      </c>
      <c r="J28" s="460" t="s">
        <v>73</v>
      </c>
      <c r="K28" s="460" t="s">
        <v>74</v>
      </c>
      <c r="L28" s="460" t="s">
        <v>75</v>
      </c>
      <c r="M28" s="275"/>
      <c r="N28" s="275"/>
      <c r="O28" s="259"/>
      <c r="P28" s="145"/>
      <c r="Q28" s="145"/>
    </row>
    <row r="29" spans="2:17" s="70" customFormat="1" ht="15.75" customHeight="1" x14ac:dyDescent="0.25">
      <c r="B29" s="466" t="s">
        <v>373</v>
      </c>
      <c r="C29" s="432"/>
      <c r="D29" s="432"/>
      <c r="E29" s="467">
        <v>0.73824130879345606</v>
      </c>
      <c r="F29" s="467">
        <v>0.74432989690721651</v>
      </c>
      <c r="G29" s="467">
        <v>0.74895833333333328</v>
      </c>
      <c r="H29" s="467">
        <v>0.75077881619937692</v>
      </c>
      <c r="I29" s="467">
        <v>0.75290390707497368</v>
      </c>
      <c r="J29" s="467">
        <v>0.7685683530678149</v>
      </c>
      <c r="K29" s="467">
        <v>0.7621097954790097</v>
      </c>
      <c r="L29" s="467">
        <v>0.7688984881209503</v>
      </c>
      <c r="M29" s="217"/>
      <c r="N29" s="217"/>
      <c r="O29" s="259"/>
      <c r="P29" s="259"/>
      <c r="Q29" s="145"/>
    </row>
    <row r="30" spans="2:17" s="70" customFormat="1" ht="15.75" customHeight="1" x14ac:dyDescent="0.25">
      <c r="B30" s="466" t="s">
        <v>370</v>
      </c>
      <c r="C30" s="432"/>
      <c r="D30" s="432"/>
      <c r="E30" s="467">
        <v>0.20040899795501022</v>
      </c>
      <c r="F30" s="467">
        <v>0.2</v>
      </c>
      <c r="G30" s="467">
        <v>0.19583333333333333</v>
      </c>
      <c r="H30" s="467">
        <v>0.19106957424714435</v>
      </c>
      <c r="I30" s="467">
        <v>0.18690601900739176</v>
      </c>
      <c r="J30" s="467">
        <v>0.18299246501614638</v>
      </c>
      <c r="K30" s="467">
        <v>0.18191603875134554</v>
      </c>
      <c r="L30" s="467">
        <v>0.17818574514038876</v>
      </c>
      <c r="M30" s="217"/>
      <c r="N30" s="217"/>
      <c r="O30" s="259"/>
      <c r="P30" s="259"/>
      <c r="Q30" s="259"/>
    </row>
    <row r="31" spans="2:17" s="70" customFormat="1" ht="15.75" customHeight="1" x14ac:dyDescent="0.25">
      <c r="B31" s="466" t="s">
        <v>166</v>
      </c>
      <c r="C31" s="466"/>
      <c r="D31" s="466"/>
      <c r="E31" s="467">
        <v>6.0327198364008183E-2</v>
      </c>
      <c r="F31" s="467">
        <v>5.6701030927835051E-2</v>
      </c>
      <c r="G31" s="467">
        <v>5.6250000000000001E-2</v>
      </c>
      <c r="H31" s="467">
        <v>5.6074766355140186E-2</v>
      </c>
      <c r="I31" s="467">
        <v>5.8078141499472019E-2</v>
      </c>
      <c r="J31" s="467">
        <v>5.8127018299246498E-2</v>
      </c>
      <c r="K31" s="467">
        <v>5.4897739504843918E-2</v>
      </c>
      <c r="L31" s="467">
        <v>5.183585313174946E-2</v>
      </c>
      <c r="M31" s="217"/>
      <c r="N31" s="217"/>
      <c r="O31" s="259"/>
      <c r="P31" s="259"/>
      <c r="Q31" s="145"/>
    </row>
    <row r="32" spans="2:17" s="139" customFormat="1" ht="15.75" customHeight="1" x14ac:dyDescent="0.25">
      <c r="B32" s="215"/>
      <c r="C32" s="215"/>
      <c r="D32" s="215"/>
      <c r="E32" s="217"/>
      <c r="F32" s="217"/>
      <c r="G32" s="217"/>
      <c r="H32" s="217"/>
      <c r="I32" s="217"/>
      <c r="J32" s="217"/>
      <c r="K32" s="217"/>
      <c r="L32" s="217"/>
      <c r="M32" s="217"/>
      <c r="N32" s="145"/>
    </row>
    <row r="33" spans="2:17" s="139" customFormat="1" ht="15.75" customHeight="1" x14ac:dyDescent="0.25">
      <c r="B33" s="214" t="s">
        <v>106</v>
      </c>
      <c r="M33" s="259"/>
      <c r="N33" s="145"/>
    </row>
    <row r="34" spans="2:17" s="139" customFormat="1" ht="15.75" customHeight="1" x14ac:dyDescent="0.25">
      <c r="B34" s="31" t="s">
        <v>554</v>
      </c>
      <c r="M34" s="259"/>
      <c r="N34" s="145"/>
    </row>
    <row r="35" spans="2:17" s="139" customFormat="1" ht="15.75" customHeight="1" x14ac:dyDescent="0.25">
      <c r="B35" s="465"/>
      <c r="C35" s="465"/>
      <c r="D35" s="465"/>
      <c r="E35" s="460" t="s">
        <v>76</v>
      </c>
      <c r="F35" s="460" t="s">
        <v>77</v>
      </c>
      <c r="G35" s="460" t="s">
        <v>78</v>
      </c>
      <c r="H35" s="460" t="s">
        <v>79</v>
      </c>
      <c r="I35" s="460" t="s">
        <v>80</v>
      </c>
      <c r="J35" s="460" t="s">
        <v>85</v>
      </c>
      <c r="K35" s="460" t="s">
        <v>444</v>
      </c>
      <c r="L35" s="460" t="s">
        <v>503</v>
      </c>
      <c r="M35" s="460" t="s">
        <v>549</v>
      </c>
      <c r="N35" s="275"/>
      <c r="O35" s="259"/>
      <c r="P35" s="145"/>
      <c r="Q35" s="145"/>
    </row>
    <row r="36" spans="2:17" s="139" customFormat="1" ht="15.75" customHeight="1" x14ac:dyDescent="0.25">
      <c r="B36" s="466" t="s">
        <v>373</v>
      </c>
      <c r="C36" s="468"/>
      <c r="D36" s="468"/>
      <c r="E36" s="467">
        <v>0.76258205689277903</v>
      </c>
      <c r="F36" s="467">
        <v>0.77348066298342544</v>
      </c>
      <c r="G36" s="467">
        <v>0.7796420581655481</v>
      </c>
      <c r="H36" s="467">
        <v>0.78859060402684567</v>
      </c>
      <c r="I36" s="467">
        <v>0.77</v>
      </c>
      <c r="J36" s="467">
        <v>0.77</v>
      </c>
      <c r="K36" s="467">
        <v>0.7669256381798002</v>
      </c>
      <c r="L36" s="467">
        <v>0.76365663322185062</v>
      </c>
      <c r="M36" s="467">
        <v>0.75</v>
      </c>
      <c r="N36" s="314"/>
      <c r="O36" s="259"/>
      <c r="P36" s="259"/>
      <c r="Q36" s="145"/>
    </row>
    <row r="37" spans="2:17" s="139" customFormat="1" ht="15.75" customHeight="1" x14ac:dyDescent="0.25">
      <c r="B37" s="466" t="s">
        <v>370</v>
      </c>
      <c r="C37" s="468"/>
      <c r="D37" s="468"/>
      <c r="E37" s="467">
        <v>0.18161925601750548</v>
      </c>
      <c r="F37" s="467">
        <v>0.17237569060773481</v>
      </c>
      <c r="G37" s="467">
        <v>0.16666666666666666</v>
      </c>
      <c r="H37" s="467">
        <v>0.16778523489932887</v>
      </c>
      <c r="I37" s="467">
        <v>0.1767337807606264</v>
      </c>
      <c r="J37" s="467">
        <v>0.18</v>
      </c>
      <c r="K37" s="467">
        <v>0.18312985571587126</v>
      </c>
      <c r="L37" s="467">
        <v>0.18840579710144928</v>
      </c>
      <c r="M37" s="467">
        <v>0.2</v>
      </c>
      <c r="N37" s="314"/>
      <c r="O37" s="259"/>
      <c r="P37" s="259"/>
      <c r="Q37" s="259"/>
    </row>
    <row r="38" spans="2:17" s="139" customFormat="1" ht="15.75" customHeight="1" x14ac:dyDescent="0.25">
      <c r="B38" s="466" t="s">
        <v>166</v>
      </c>
      <c r="C38" s="466"/>
      <c r="D38" s="466"/>
      <c r="E38" s="467">
        <v>5.689277899343545E-2</v>
      </c>
      <c r="F38" s="467">
        <v>5.3038674033149172E-2</v>
      </c>
      <c r="G38" s="467">
        <v>5.4809843400447429E-2</v>
      </c>
      <c r="H38" s="467">
        <v>5.0335570469798654E-2</v>
      </c>
      <c r="I38" s="467">
        <v>5.145413870246085E-2</v>
      </c>
      <c r="J38" s="467">
        <v>5.145413870246085E-2</v>
      </c>
      <c r="K38" s="467">
        <v>4.9944506104328525E-2</v>
      </c>
      <c r="L38" s="467">
        <v>4.6822742474916385E-2</v>
      </c>
      <c r="M38" s="467">
        <v>0.05</v>
      </c>
      <c r="N38" s="314"/>
      <c r="O38" s="259"/>
      <c r="P38" s="259"/>
      <c r="Q38" s="145"/>
    </row>
    <row r="39" spans="2:17" s="139" customFormat="1" ht="15.75" customHeight="1" x14ac:dyDescent="0.25">
      <c r="B39" s="215"/>
      <c r="C39" s="215"/>
      <c r="D39" s="215"/>
      <c r="E39" s="217"/>
      <c r="F39" s="217"/>
      <c r="G39" s="217"/>
      <c r="H39" s="217"/>
      <c r="I39" s="217"/>
      <c r="J39" s="217"/>
      <c r="K39" s="217"/>
      <c r="L39" s="217"/>
      <c r="M39" s="217"/>
    </row>
    <row r="40" spans="2:17" ht="15.75" customHeight="1" x14ac:dyDescent="0.25">
      <c r="B40" s="590" t="s">
        <v>104</v>
      </c>
      <c r="C40" s="590"/>
      <c r="D40" s="590"/>
      <c r="E40" s="590"/>
      <c r="F40" s="590"/>
      <c r="G40" s="590"/>
      <c r="H40" s="590"/>
      <c r="I40" s="590"/>
      <c r="J40" s="590"/>
      <c r="K40" s="590"/>
      <c r="L40" s="590"/>
      <c r="M40" s="590"/>
    </row>
    <row r="41" spans="2:17" x14ac:dyDescent="0.25">
      <c r="B41" s="598" t="s">
        <v>553</v>
      </c>
      <c r="C41" s="598"/>
      <c r="D41" s="598"/>
      <c r="E41" s="598"/>
      <c r="F41" s="598"/>
      <c r="G41" s="598"/>
      <c r="H41" s="598"/>
      <c r="I41" s="598"/>
      <c r="J41" s="598"/>
      <c r="K41" s="598"/>
      <c r="L41" s="598"/>
      <c r="M41" s="598"/>
    </row>
    <row r="43" spans="2:17" x14ac:dyDescent="0.25">
      <c r="B43" s="580" t="s">
        <v>363</v>
      </c>
      <c r="C43" s="580"/>
      <c r="D43" s="580"/>
      <c r="E43" s="580"/>
      <c r="F43" s="580"/>
      <c r="G43" s="580"/>
      <c r="H43" s="580"/>
      <c r="I43" s="580"/>
      <c r="J43" s="580"/>
      <c r="K43" s="580"/>
      <c r="L43" s="580"/>
      <c r="M43" s="580"/>
    </row>
  </sheetData>
  <mergeCells count="3">
    <mergeCell ref="B43:M43"/>
    <mergeCell ref="B41:M41"/>
    <mergeCell ref="B40:M40"/>
  </mergeCells>
  <hyperlinks>
    <hyperlink ref="B2" location="Contents!B6" display="Return to Contents Page"/>
    <hyperlink ref="B43" location="'User guidance transport'!B62" display="Link to user guidance for transport sector"/>
    <hyperlink ref="B41" r:id="rId1"/>
  </hyperlinks>
  <pageMargins left="0.25" right="0.25" top="0.75" bottom="0.75" header="0.3" footer="0.3"/>
  <pageSetup paperSize="9" scale="75"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showGridLines="0" zoomScale="70" zoomScaleNormal="70" workbookViewId="0"/>
  </sheetViews>
  <sheetFormatPr defaultColWidth="11.42578125" defaultRowHeight="15" x14ac:dyDescent="0.25"/>
  <sheetData>
    <row r="1" spans="1:18" x14ac:dyDescent="0.25">
      <c r="A1" s="139"/>
      <c r="B1" s="139"/>
      <c r="C1" s="139"/>
      <c r="D1" s="139"/>
      <c r="E1" s="139"/>
      <c r="F1" s="139"/>
      <c r="G1" s="139"/>
      <c r="H1" s="139"/>
      <c r="I1" s="139"/>
      <c r="J1" s="139"/>
      <c r="K1" s="139"/>
      <c r="L1" s="139"/>
      <c r="M1" s="139"/>
      <c r="N1" s="139"/>
      <c r="O1" s="139"/>
      <c r="P1" s="139"/>
      <c r="Q1" s="139"/>
      <c r="R1" s="139"/>
    </row>
    <row r="2" spans="1:18" ht="15.75" x14ac:dyDescent="0.25">
      <c r="A2" s="139"/>
      <c r="B2" s="252" t="s">
        <v>434</v>
      </c>
      <c r="C2" s="138"/>
      <c r="D2" s="138"/>
      <c r="E2" s="138"/>
      <c r="F2" s="138"/>
      <c r="G2" s="138"/>
      <c r="H2" s="138"/>
      <c r="I2" s="138"/>
      <c r="J2" s="138"/>
      <c r="K2" s="138"/>
      <c r="L2" s="138"/>
      <c r="M2" s="138"/>
      <c r="N2" s="139"/>
      <c r="O2" s="139"/>
      <c r="P2" s="139"/>
      <c r="Q2" s="139"/>
      <c r="R2" s="139"/>
    </row>
    <row r="3" spans="1:18" x14ac:dyDescent="0.25">
      <c r="A3" s="139"/>
      <c r="B3" s="138"/>
      <c r="C3" s="138"/>
      <c r="D3" s="138"/>
      <c r="E3" s="138"/>
      <c r="F3" s="138"/>
      <c r="G3" s="138"/>
      <c r="H3" s="138"/>
      <c r="I3" s="138"/>
      <c r="J3" s="138"/>
      <c r="K3" s="138"/>
      <c r="L3" s="138"/>
      <c r="M3" s="138"/>
      <c r="N3" s="139"/>
      <c r="O3" s="139"/>
      <c r="P3" s="139"/>
      <c r="Q3" s="139"/>
      <c r="R3" s="139"/>
    </row>
    <row r="4" spans="1:18" ht="15.75" x14ac:dyDescent="0.25">
      <c r="A4" s="139"/>
      <c r="B4" s="563" t="s">
        <v>436</v>
      </c>
      <c r="C4" s="564"/>
      <c r="D4" s="564"/>
      <c r="E4" s="564"/>
      <c r="F4" s="564"/>
      <c r="G4" s="564"/>
      <c r="H4" s="564"/>
      <c r="I4" s="564"/>
      <c r="J4" s="564"/>
      <c r="K4" s="564"/>
      <c r="L4" s="564"/>
      <c r="M4" s="564"/>
      <c r="N4" s="139"/>
      <c r="O4" s="139"/>
      <c r="P4" s="139"/>
      <c r="Q4" s="139"/>
      <c r="R4" s="139"/>
    </row>
    <row r="5" spans="1:18" ht="15.75" x14ac:dyDescent="0.25">
      <c r="A5" s="139"/>
      <c r="B5" s="563" t="s">
        <v>515</v>
      </c>
      <c r="C5" s="564"/>
      <c r="D5" s="564"/>
      <c r="E5" s="564"/>
      <c r="F5" s="564"/>
      <c r="G5" s="564"/>
      <c r="H5" s="564"/>
      <c r="I5" s="564"/>
      <c r="J5" s="564"/>
      <c r="K5" s="564"/>
      <c r="L5" s="564"/>
      <c r="M5" s="564"/>
      <c r="N5" s="139"/>
      <c r="O5" s="139"/>
      <c r="P5" s="139"/>
      <c r="Q5" s="139"/>
      <c r="R5" s="139"/>
    </row>
    <row r="6" spans="1:18" x14ac:dyDescent="0.25">
      <c r="A6" s="139"/>
      <c r="B6" s="138"/>
      <c r="C6" s="138"/>
      <c r="D6" s="138"/>
      <c r="E6" s="138"/>
      <c r="F6" s="138"/>
      <c r="G6" s="138"/>
      <c r="H6" s="138"/>
      <c r="I6" s="138"/>
      <c r="J6" s="138"/>
      <c r="K6" s="138"/>
      <c r="L6" s="138"/>
      <c r="M6" s="138"/>
      <c r="N6" s="139"/>
      <c r="O6" s="139"/>
      <c r="P6" s="139"/>
      <c r="Q6" s="139"/>
      <c r="R6" s="139"/>
    </row>
    <row r="7" spans="1:18" x14ac:dyDescent="0.25">
      <c r="A7" s="139"/>
      <c r="B7" s="138"/>
      <c r="C7" s="138"/>
      <c r="D7" s="138"/>
      <c r="E7" s="138"/>
      <c r="F7" s="138"/>
      <c r="G7" s="138"/>
      <c r="H7" s="138"/>
      <c r="I7" s="138"/>
      <c r="J7" s="138"/>
      <c r="K7" s="138"/>
      <c r="L7" s="138"/>
      <c r="M7" s="138"/>
      <c r="N7" s="139"/>
      <c r="O7" s="139"/>
      <c r="P7" s="139"/>
      <c r="Q7" s="139"/>
      <c r="R7" s="139"/>
    </row>
    <row r="8" spans="1:18" x14ac:dyDescent="0.25">
      <c r="A8" s="139"/>
      <c r="B8" s="138"/>
      <c r="C8" s="138"/>
      <c r="D8" s="138"/>
      <c r="E8" s="138"/>
      <c r="F8" s="138"/>
      <c r="G8" s="138"/>
      <c r="H8" s="138"/>
      <c r="I8" s="138"/>
      <c r="J8" s="138"/>
      <c r="K8" s="138"/>
      <c r="L8" s="138"/>
      <c r="M8" s="138"/>
      <c r="N8" s="139"/>
      <c r="O8" s="139"/>
      <c r="P8" s="139"/>
      <c r="Q8" s="139"/>
      <c r="R8" s="139"/>
    </row>
    <row r="9" spans="1:18" x14ac:dyDescent="0.25">
      <c r="A9" s="139"/>
      <c r="B9" s="138"/>
      <c r="C9" s="138"/>
      <c r="D9" s="138"/>
      <c r="E9" s="138"/>
      <c r="F9" s="138"/>
      <c r="G9" s="138"/>
      <c r="H9" s="138"/>
      <c r="I9" s="138"/>
      <c r="J9" s="138"/>
      <c r="K9" s="138"/>
      <c r="L9" s="138"/>
      <c r="M9" s="138"/>
      <c r="N9" s="139"/>
      <c r="O9" s="139"/>
      <c r="P9" s="139"/>
      <c r="Q9" s="139"/>
      <c r="R9" s="139"/>
    </row>
    <row r="10" spans="1:18" x14ac:dyDescent="0.25">
      <c r="A10" s="139"/>
      <c r="B10" s="138"/>
      <c r="C10" s="138"/>
      <c r="D10" s="138"/>
      <c r="E10" s="138"/>
      <c r="F10" s="138"/>
      <c r="G10" s="138"/>
      <c r="H10" s="138"/>
      <c r="I10" s="138"/>
      <c r="J10" s="138"/>
      <c r="K10" s="138"/>
      <c r="L10" s="138"/>
      <c r="M10" s="138"/>
      <c r="N10" s="139"/>
      <c r="O10" s="139"/>
      <c r="P10" s="139"/>
      <c r="Q10" s="139"/>
      <c r="R10" s="139"/>
    </row>
    <row r="11" spans="1:18" x14ac:dyDescent="0.25">
      <c r="A11" s="139"/>
      <c r="B11" s="138"/>
      <c r="C11" s="138"/>
      <c r="D11" s="138"/>
      <c r="E11" s="138"/>
      <c r="F11" s="138"/>
      <c r="G11" s="138"/>
      <c r="H11" s="138"/>
      <c r="I11" s="138"/>
      <c r="J11" s="138"/>
      <c r="K11" s="138"/>
      <c r="L11" s="138"/>
      <c r="M11" s="138"/>
      <c r="N11" s="139"/>
      <c r="O11" s="139"/>
      <c r="P11" s="139"/>
      <c r="Q11" s="139"/>
      <c r="R11" s="139"/>
    </row>
    <row r="12" spans="1:18" x14ac:dyDescent="0.25">
      <c r="A12" s="139"/>
      <c r="B12" s="138"/>
      <c r="C12" s="138"/>
      <c r="D12" s="138"/>
      <c r="E12" s="138"/>
      <c r="F12" s="138"/>
      <c r="G12" s="138"/>
      <c r="H12" s="138"/>
      <c r="I12" s="138"/>
      <c r="J12" s="138"/>
      <c r="K12" s="138"/>
      <c r="L12" s="138"/>
      <c r="M12" s="138"/>
      <c r="N12" s="139"/>
      <c r="O12" s="139"/>
      <c r="P12" s="139"/>
      <c r="Q12" s="139"/>
      <c r="R12" s="139"/>
    </row>
    <row r="13" spans="1:18" s="139" customFormat="1" x14ac:dyDescent="0.25">
      <c r="B13" s="138"/>
      <c r="C13" s="138"/>
      <c r="D13" s="138"/>
      <c r="E13" s="138"/>
      <c r="F13" s="138"/>
      <c r="G13" s="138"/>
      <c r="H13" s="138"/>
      <c r="I13" s="138"/>
      <c r="J13" s="138"/>
      <c r="K13" s="138"/>
      <c r="L13" s="138"/>
      <c r="M13" s="138"/>
    </row>
    <row r="14" spans="1:18" s="139" customFormat="1" x14ac:dyDescent="0.25">
      <c r="B14" s="138"/>
      <c r="C14" s="138"/>
      <c r="D14" s="138"/>
      <c r="E14" s="138"/>
      <c r="F14" s="138"/>
      <c r="G14" s="138"/>
      <c r="H14" s="138"/>
      <c r="I14" s="138"/>
      <c r="J14" s="138"/>
      <c r="K14" s="138"/>
      <c r="L14" s="138"/>
      <c r="M14" s="138"/>
    </row>
    <row r="15" spans="1:18" s="139" customFormat="1" x14ac:dyDescent="0.25">
      <c r="B15" s="138"/>
      <c r="C15" s="138"/>
      <c r="D15" s="138"/>
      <c r="E15" s="138"/>
      <c r="F15" s="138"/>
      <c r="G15" s="138"/>
      <c r="H15" s="138"/>
      <c r="I15" s="138"/>
      <c r="J15" s="138"/>
      <c r="K15" s="138"/>
      <c r="L15" s="138"/>
      <c r="M15" s="138"/>
    </row>
    <row r="16" spans="1:18" s="139" customFormat="1" x14ac:dyDescent="0.25">
      <c r="B16" s="138"/>
      <c r="C16" s="138"/>
      <c r="D16" s="138"/>
      <c r="E16" s="138"/>
      <c r="F16" s="138"/>
      <c r="G16" s="138"/>
      <c r="H16" s="138"/>
      <c r="I16" s="138"/>
      <c r="J16" s="138"/>
      <c r="K16" s="138"/>
      <c r="L16" s="138"/>
      <c r="M16" s="138"/>
    </row>
    <row r="17" spans="1:18" s="139" customFormat="1" x14ac:dyDescent="0.25">
      <c r="B17" s="138"/>
      <c r="C17" s="138"/>
      <c r="D17" s="138"/>
      <c r="E17" s="138"/>
      <c r="F17" s="138"/>
      <c r="G17" s="138"/>
      <c r="H17" s="138"/>
      <c r="I17" s="138"/>
      <c r="J17" s="138"/>
      <c r="K17" s="138"/>
      <c r="L17" s="138"/>
      <c r="M17" s="138"/>
    </row>
    <row r="18" spans="1:18" s="139" customFormat="1" x14ac:dyDescent="0.25">
      <c r="B18" s="138"/>
      <c r="C18" s="138"/>
      <c r="D18" s="138"/>
      <c r="E18" s="138"/>
      <c r="F18" s="138"/>
      <c r="G18" s="138"/>
      <c r="H18" s="138"/>
      <c r="I18" s="138"/>
      <c r="J18" s="138"/>
      <c r="K18" s="138"/>
      <c r="L18" s="138"/>
      <c r="M18" s="138"/>
    </row>
    <row r="19" spans="1:18" s="139" customFormat="1" x14ac:dyDescent="0.25">
      <c r="B19" s="138"/>
      <c r="C19" s="138"/>
      <c r="D19" s="138"/>
      <c r="E19" s="138"/>
      <c r="F19" s="138"/>
      <c r="G19" s="138"/>
      <c r="H19" s="138"/>
      <c r="I19" s="138"/>
      <c r="J19" s="138"/>
      <c r="K19" s="138"/>
      <c r="L19" s="138"/>
      <c r="M19" s="138"/>
    </row>
    <row r="20" spans="1:18" x14ac:dyDescent="0.25">
      <c r="A20" s="139"/>
      <c r="B20" s="138"/>
      <c r="C20" s="138"/>
      <c r="D20" s="138"/>
      <c r="E20" s="138"/>
      <c r="F20" s="138"/>
      <c r="G20" s="138"/>
      <c r="H20" s="138"/>
      <c r="I20" s="138"/>
      <c r="J20" s="138"/>
      <c r="K20" s="138"/>
      <c r="L20" s="138"/>
      <c r="M20" s="138"/>
      <c r="N20" s="139"/>
      <c r="O20" s="139"/>
      <c r="P20" s="139"/>
      <c r="Q20" s="139"/>
      <c r="R20" s="139"/>
    </row>
    <row r="21" spans="1:18" x14ac:dyDescent="0.25">
      <c r="A21" s="139"/>
      <c r="B21" s="138"/>
      <c r="C21" s="138"/>
      <c r="D21" s="138"/>
      <c r="E21" s="138"/>
      <c r="F21" s="138"/>
      <c r="G21" s="138"/>
      <c r="H21" s="138"/>
      <c r="I21" s="138"/>
      <c r="J21" s="138"/>
      <c r="K21" s="138"/>
      <c r="L21" s="138"/>
      <c r="M21" s="138"/>
      <c r="N21" s="139"/>
      <c r="O21" s="139"/>
      <c r="P21" s="139"/>
      <c r="Q21" s="139"/>
      <c r="R21" s="139"/>
    </row>
    <row r="22" spans="1:18" x14ac:dyDescent="0.25">
      <c r="A22" s="139"/>
      <c r="B22" s="138"/>
      <c r="C22" s="138"/>
      <c r="D22" s="138"/>
      <c r="E22" s="138"/>
      <c r="F22" s="138"/>
      <c r="G22" s="138"/>
      <c r="H22" s="138"/>
      <c r="I22" s="138"/>
      <c r="J22" s="138"/>
      <c r="K22" s="138"/>
      <c r="L22" s="138"/>
      <c r="M22" s="138"/>
      <c r="N22" s="139"/>
      <c r="O22" s="139"/>
      <c r="P22" s="139"/>
      <c r="Q22" s="139"/>
      <c r="R22" s="139"/>
    </row>
    <row r="23" spans="1:18" x14ac:dyDescent="0.25">
      <c r="A23" s="139"/>
      <c r="B23" s="138"/>
      <c r="C23" s="138"/>
      <c r="D23" s="138"/>
      <c r="E23" s="138"/>
      <c r="F23" s="138"/>
      <c r="G23" s="138"/>
      <c r="H23" s="138"/>
      <c r="I23" s="138"/>
      <c r="J23" s="138"/>
      <c r="K23" s="138"/>
      <c r="L23" s="138"/>
      <c r="M23" s="138"/>
      <c r="N23" s="139"/>
      <c r="O23" s="139"/>
      <c r="P23" s="139"/>
      <c r="Q23" s="139"/>
      <c r="R23" s="139"/>
    </row>
    <row r="24" spans="1:18" x14ac:dyDescent="0.25">
      <c r="A24" s="139"/>
      <c r="B24" s="138"/>
      <c r="C24" s="138"/>
      <c r="D24" s="138"/>
      <c r="E24" s="138"/>
      <c r="F24" s="138"/>
      <c r="G24" s="138"/>
      <c r="H24" s="138"/>
      <c r="I24" s="138"/>
      <c r="J24" s="138"/>
      <c r="K24" s="138"/>
      <c r="L24" s="138"/>
      <c r="M24" s="138"/>
      <c r="N24" s="139"/>
      <c r="O24" s="139"/>
      <c r="P24" s="139"/>
      <c r="Q24" s="139"/>
      <c r="R24" s="139"/>
    </row>
    <row r="25" spans="1:18" x14ac:dyDescent="0.25">
      <c r="A25" s="139"/>
      <c r="B25" s="138"/>
      <c r="C25" s="138"/>
      <c r="D25" s="138"/>
      <c r="E25" s="138"/>
      <c r="F25" s="138"/>
      <c r="G25" s="138"/>
      <c r="H25" s="138"/>
      <c r="I25" s="138"/>
      <c r="J25" s="138"/>
      <c r="K25" s="138"/>
      <c r="L25" s="138"/>
      <c r="M25" s="138"/>
      <c r="N25" s="139"/>
      <c r="O25" s="139"/>
      <c r="P25" s="139"/>
      <c r="Q25" s="139"/>
      <c r="R25" s="139"/>
    </row>
    <row r="26" spans="1:18" x14ac:dyDescent="0.25">
      <c r="A26" s="139"/>
      <c r="B26" s="138"/>
      <c r="C26" s="138"/>
      <c r="D26" s="138"/>
      <c r="E26" s="138"/>
      <c r="F26" s="138"/>
      <c r="G26" s="138"/>
      <c r="H26" s="138"/>
      <c r="I26" s="138"/>
      <c r="J26" s="138"/>
      <c r="K26" s="138"/>
      <c r="L26" s="138"/>
      <c r="M26" s="138"/>
      <c r="N26" s="139"/>
      <c r="O26" s="139"/>
      <c r="P26" s="139"/>
      <c r="Q26" s="139"/>
      <c r="R26" s="139"/>
    </row>
    <row r="27" spans="1:18" x14ac:dyDescent="0.25">
      <c r="A27" s="139"/>
      <c r="B27" s="138"/>
      <c r="C27" s="138"/>
      <c r="D27" s="138"/>
      <c r="E27" s="138"/>
      <c r="F27" s="138"/>
      <c r="G27" s="138"/>
      <c r="H27" s="138"/>
      <c r="I27" s="138"/>
      <c r="J27" s="138"/>
      <c r="K27" s="138"/>
      <c r="L27" s="138"/>
      <c r="M27" s="138"/>
      <c r="N27" s="139"/>
      <c r="O27" s="139"/>
      <c r="P27" s="139"/>
      <c r="Q27" s="139"/>
      <c r="R27" s="139"/>
    </row>
    <row r="28" spans="1:18" x14ac:dyDescent="0.25">
      <c r="A28" s="139"/>
      <c r="B28" s="138"/>
      <c r="C28" s="138"/>
      <c r="D28" s="138"/>
      <c r="E28" s="138"/>
      <c r="F28" s="138"/>
      <c r="G28" s="138"/>
      <c r="H28" s="138"/>
      <c r="I28" s="138"/>
      <c r="J28" s="138"/>
      <c r="K28" s="138"/>
      <c r="L28" s="138"/>
      <c r="M28" s="138"/>
      <c r="N28" s="139"/>
      <c r="O28" s="139"/>
      <c r="P28" s="139"/>
      <c r="Q28" s="139"/>
      <c r="R28" s="139"/>
    </row>
    <row r="29" spans="1:18" x14ac:dyDescent="0.25">
      <c r="A29" s="139"/>
      <c r="B29" s="138"/>
      <c r="C29" s="138"/>
      <c r="D29" s="138"/>
      <c r="E29" s="138"/>
      <c r="F29" s="138"/>
      <c r="G29" s="138"/>
      <c r="H29" s="138"/>
      <c r="I29" s="138"/>
      <c r="J29" s="138"/>
      <c r="K29" s="138"/>
      <c r="L29" s="138"/>
      <c r="M29" s="138"/>
      <c r="N29" s="139"/>
      <c r="O29" s="139"/>
      <c r="P29" s="139"/>
      <c r="Q29" s="139"/>
      <c r="R29" s="139"/>
    </row>
    <row r="30" spans="1:18" x14ac:dyDescent="0.25">
      <c r="A30" s="139"/>
      <c r="B30" s="138"/>
      <c r="C30" s="138"/>
      <c r="D30" s="138"/>
      <c r="E30" s="138"/>
      <c r="F30" s="138"/>
      <c r="G30" s="138"/>
      <c r="H30" s="138"/>
      <c r="I30" s="138"/>
      <c r="J30" s="138"/>
      <c r="K30" s="138"/>
      <c r="L30" s="138"/>
      <c r="M30" s="138"/>
      <c r="N30" s="139"/>
      <c r="O30" s="139"/>
      <c r="P30" s="139"/>
      <c r="Q30" s="139"/>
      <c r="R30" s="139"/>
    </row>
    <row r="31" spans="1:18" x14ac:dyDescent="0.25">
      <c r="A31" s="139"/>
      <c r="B31" s="138"/>
      <c r="C31" s="138"/>
      <c r="D31" s="138"/>
      <c r="E31" s="138"/>
      <c r="F31" s="138"/>
      <c r="G31" s="138"/>
      <c r="H31" s="138"/>
      <c r="I31" s="138"/>
      <c r="J31" s="138"/>
      <c r="K31" s="138"/>
      <c r="L31" s="138"/>
      <c r="M31" s="138"/>
      <c r="N31" s="139"/>
      <c r="O31" s="139"/>
      <c r="P31" s="139"/>
      <c r="Q31" s="139"/>
      <c r="R31" s="139"/>
    </row>
    <row r="32" spans="1:18" x14ac:dyDescent="0.25">
      <c r="A32" s="139"/>
      <c r="B32" s="138"/>
      <c r="C32" s="138"/>
      <c r="D32" s="138"/>
      <c r="E32" s="138"/>
      <c r="F32" s="138"/>
      <c r="G32" s="138"/>
      <c r="H32" s="138"/>
      <c r="I32" s="138"/>
      <c r="J32" s="138"/>
      <c r="K32" s="138"/>
      <c r="L32" s="138"/>
      <c r="M32" s="138"/>
      <c r="N32" s="139"/>
      <c r="O32" s="139"/>
      <c r="P32" s="139"/>
      <c r="Q32" s="139"/>
      <c r="R32" s="139"/>
    </row>
    <row r="33" spans="1:18" x14ac:dyDescent="0.25">
      <c r="A33" s="139"/>
      <c r="B33" s="138"/>
      <c r="C33" s="138"/>
      <c r="D33" s="138"/>
      <c r="E33" s="138"/>
      <c r="F33" s="138"/>
      <c r="G33" s="138"/>
      <c r="H33" s="138"/>
      <c r="I33" s="138"/>
      <c r="J33" s="138"/>
      <c r="K33" s="138"/>
      <c r="L33" s="138"/>
      <c r="M33" s="138"/>
      <c r="N33" s="139"/>
      <c r="O33" s="139"/>
      <c r="P33" s="139"/>
      <c r="Q33" s="139"/>
      <c r="R33" s="139"/>
    </row>
    <row r="34" spans="1:18" s="139" customFormat="1" x14ac:dyDescent="0.25">
      <c r="B34" s="138"/>
      <c r="C34" s="138"/>
      <c r="D34" s="138"/>
      <c r="E34" s="138"/>
      <c r="F34" s="138"/>
      <c r="G34" s="138"/>
      <c r="H34" s="138"/>
      <c r="I34" s="138"/>
      <c r="J34" s="138"/>
      <c r="K34" s="138"/>
      <c r="L34" s="138"/>
      <c r="M34" s="138"/>
    </row>
    <row r="35" spans="1:18" s="139" customFormat="1" x14ac:dyDescent="0.25">
      <c r="B35" s="138"/>
      <c r="C35" s="138"/>
      <c r="D35" s="138"/>
      <c r="E35" s="138"/>
      <c r="F35" s="138"/>
      <c r="G35" s="138"/>
      <c r="H35" s="138"/>
      <c r="I35" s="138"/>
      <c r="J35" s="138"/>
      <c r="K35" s="138"/>
      <c r="L35" s="138"/>
      <c r="M35" s="138"/>
    </row>
    <row r="36" spans="1:18" s="139" customFormat="1" x14ac:dyDescent="0.25">
      <c r="B36" s="138"/>
      <c r="C36" s="138"/>
      <c r="D36" s="138"/>
      <c r="E36" s="138"/>
      <c r="F36" s="138"/>
      <c r="G36" s="138"/>
      <c r="H36" s="138"/>
      <c r="I36" s="138"/>
      <c r="J36" s="138"/>
      <c r="K36" s="138"/>
      <c r="L36" s="138"/>
      <c r="M36" s="138"/>
    </row>
    <row r="37" spans="1:18" ht="15.75" x14ac:dyDescent="0.25">
      <c r="A37" s="139"/>
      <c r="B37" s="563" t="s">
        <v>435</v>
      </c>
      <c r="C37" s="564"/>
      <c r="D37" s="564"/>
      <c r="E37" s="564"/>
      <c r="F37" s="564"/>
      <c r="G37" s="564"/>
      <c r="H37" s="564"/>
      <c r="I37" s="564"/>
      <c r="J37" s="564"/>
      <c r="K37" s="564"/>
      <c r="L37" s="564"/>
      <c r="M37" s="564"/>
      <c r="N37" s="139"/>
      <c r="O37" s="139"/>
      <c r="P37" s="139"/>
      <c r="Q37" s="139"/>
      <c r="R37" s="139"/>
    </row>
    <row r="38" spans="1:18" ht="15.75" x14ac:dyDescent="0.25">
      <c r="A38" s="139"/>
      <c r="B38" s="565" t="s">
        <v>437</v>
      </c>
      <c r="C38" s="564"/>
      <c r="D38" s="564"/>
      <c r="E38" s="564"/>
      <c r="F38" s="564"/>
      <c r="G38" s="564"/>
      <c r="H38" s="564"/>
      <c r="I38" s="564"/>
      <c r="J38" s="564"/>
      <c r="K38" s="564"/>
      <c r="L38" s="564"/>
      <c r="M38" s="564"/>
      <c r="N38" s="139"/>
      <c r="O38" s="139"/>
      <c r="P38" s="139"/>
      <c r="Q38" s="139"/>
      <c r="R38" s="139"/>
    </row>
    <row r="39" spans="1:18" x14ac:dyDescent="0.25">
      <c r="A39" s="139"/>
      <c r="B39" s="139"/>
      <c r="C39" s="139"/>
      <c r="D39" s="139"/>
      <c r="E39" s="139"/>
      <c r="F39" s="139"/>
      <c r="G39" s="139"/>
      <c r="H39" s="139"/>
      <c r="I39" s="139"/>
      <c r="J39" s="139"/>
      <c r="K39" s="139"/>
      <c r="L39" s="139"/>
      <c r="M39" s="139"/>
      <c r="N39" s="139"/>
      <c r="O39" s="139"/>
      <c r="P39" s="139"/>
      <c r="Q39" s="139"/>
      <c r="R39" s="139"/>
    </row>
  </sheetData>
  <mergeCells count="4">
    <mergeCell ref="B4:M4"/>
    <mergeCell ref="B5:M5"/>
    <mergeCell ref="B37:M37"/>
    <mergeCell ref="B38:M38"/>
  </mergeCells>
  <pageMargins left="0.25" right="0.25" top="0.75" bottom="0.75" header="0.3" footer="0.3"/>
  <pageSetup paperSize="9" scale="8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6"/>
  <sheetViews>
    <sheetView showGridLines="0" zoomScale="85" zoomScaleNormal="85" workbookViewId="0"/>
  </sheetViews>
  <sheetFormatPr defaultColWidth="11.42578125" defaultRowHeight="15" x14ac:dyDescent="0.25"/>
  <cols>
    <col min="1" max="16384" width="11.42578125" style="71"/>
  </cols>
  <sheetData>
    <row r="1" spans="2:16" x14ac:dyDescent="0.25">
      <c r="D1" s="29"/>
      <c r="G1" s="73"/>
      <c r="H1" s="73"/>
      <c r="I1" s="73"/>
      <c r="J1" s="73"/>
      <c r="K1" s="73"/>
    </row>
    <row r="2" spans="2:16" x14ac:dyDescent="0.25">
      <c r="B2" s="103" t="s">
        <v>2</v>
      </c>
    </row>
    <row r="3" spans="2:16" x14ac:dyDescent="0.25">
      <c r="B3" s="19"/>
    </row>
    <row r="4" spans="2:16" ht="21" x14ac:dyDescent="0.35">
      <c r="B4" s="357" t="s">
        <v>374</v>
      </c>
    </row>
    <row r="5" spans="2:16" ht="15" customHeight="1" x14ac:dyDescent="0.35">
      <c r="B5" s="54"/>
    </row>
    <row r="6" spans="2:16" ht="15" customHeight="1" x14ac:dyDescent="0.35">
      <c r="B6" s="54"/>
      <c r="J6" s="139"/>
      <c r="K6" s="38" t="s">
        <v>379</v>
      </c>
      <c r="L6" s="139"/>
      <c r="M6" s="139"/>
    </row>
    <row r="7" spans="2:16" ht="15" customHeight="1" x14ac:dyDescent="0.35">
      <c r="B7" s="54"/>
      <c r="J7" s="139"/>
      <c r="K7" s="38" t="s">
        <v>327</v>
      </c>
      <c r="L7" s="139"/>
      <c r="M7" s="139"/>
    </row>
    <row r="8" spans="2:16" ht="15" customHeight="1" x14ac:dyDescent="0.35">
      <c r="B8" s="54"/>
      <c r="J8" s="204"/>
      <c r="K8" s="139"/>
      <c r="L8" s="207"/>
      <c r="M8" s="207"/>
    </row>
    <row r="9" spans="2:16" ht="15" customHeight="1" x14ac:dyDescent="0.35">
      <c r="B9" s="54"/>
      <c r="J9" s="110"/>
      <c r="K9" s="139"/>
      <c r="L9" s="205"/>
      <c r="M9" s="206"/>
      <c r="P9"/>
    </row>
    <row r="10" spans="2:16" ht="15" customHeight="1" x14ac:dyDescent="0.35">
      <c r="B10" s="54"/>
      <c r="J10" s="139"/>
      <c r="K10" s="139"/>
      <c r="L10" s="139"/>
      <c r="M10" s="139"/>
    </row>
    <row r="11" spans="2:16" s="72" customFormat="1" ht="15" customHeight="1" x14ac:dyDescent="0.35">
      <c r="B11" s="54"/>
      <c r="J11" s="140"/>
      <c r="K11" s="139"/>
      <c r="L11" s="140"/>
      <c r="M11" s="140"/>
    </row>
    <row r="12" spans="2:16" s="72" customFormat="1" ht="15" customHeight="1" x14ac:dyDescent="0.35">
      <c r="B12" s="54"/>
      <c r="J12" s="140"/>
      <c r="K12" s="139"/>
      <c r="L12" s="140"/>
      <c r="M12" s="140"/>
    </row>
    <row r="13" spans="2:16" s="72" customFormat="1" ht="15" customHeight="1" x14ac:dyDescent="0.35">
      <c r="B13" s="54"/>
      <c r="J13" s="140"/>
      <c r="K13" s="139"/>
      <c r="L13" s="140"/>
      <c r="M13" s="140"/>
    </row>
    <row r="14" spans="2:16" s="72" customFormat="1" ht="15" customHeight="1" x14ac:dyDescent="0.35">
      <c r="B14" s="54"/>
      <c r="J14" s="140"/>
      <c r="K14" s="139"/>
      <c r="L14" s="140"/>
      <c r="M14" s="140"/>
    </row>
    <row r="15" spans="2:16" s="72" customFormat="1" ht="15" customHeight="1" x14ac:dyDescent="0.35">
      <c r="B15" s="54"/>
      <c r="J15" s="62"/>
      <c r="K15" s="144" t="s">
        <v>557</v>
      </c>
      <c r="L15" s="140"/>
      <c r="M15" s="140"/>
    </row>
    <row r="16" spans="2:16" s="72" customFormat="1" ht="15" customHeight="1" x14ac:dyDescent="0.35">
      <c r="B16" s="54"/>
      <c r="J16" s="62"/>
      <c r="K16" s="139"/>
      <c r="L16" s="140"/>
      <c r="M16" s="140"/>
    </row>
    <row r="17" spans="2:23" s="72" customFormat="1" ht="15" customHeight="1" x14ac:dyDescent="0.35">
      <c r="B17" s="54"/>
      <c r="J17" s="62"/>
      <c r="K17" s="147" t="s">
        <v>326</v>
      </c>
      <c r="L17" s="140"/>
      <c r="M17" s="140"/>
    </row>
    <row r="18" spans="2:23" s="72" customFormat="1" ht="15" customHeight="1" x14ac:dyDescent="0.35">
      <c r="B18" s="54"/>
      <c r="J18" s="140"/>
      <c r="K18" s="139"/>
      <c r="L18" s="140"/>
      <c r="M18" s="140"/>
    </row>
    <row r="19" spans="2:23" ht="15" customHeight="1" x14ac:dyDescent="0.35">
      <c r="B19" s="54"/>
      <c r="J19" s="139"/>
      <c r="K19" s="139"/>
      <c r="L19" s="139"/>
      <c r="M19" s="139"/>
    </row>
    <row r="20" spans="2:23" ht="15" customHeight="1" x14ac:dyDescent="0.25">
      <c r="J20" s="139"/>
      <c r="K20" s="139"/>
      <c r="L20" s="139"/>
      <c r="M20" s="139"/>
    </row>
    <row r="21" spans="2:23" s="139" customFormat="1" ht="15" customHeight="1" x14ac:dyDescent="0.25"/>
    <row r="22" spans="2:23" ht="15" customHeight="1" x14ac:dyDescent="0.25">
      <c r="J22" s="139"/>
      <c r="K22" s="139"/>
      <c r="L22" s="139"/>
      <c r="M22" s="139"/>
    </row>
    <row r="23" spans="2:23" ht="15" customHeight="1" x14ac:dyDescent="0.25">
      <c r="J23" s="139"/>
      <c r="K23" s="139"/>
      <c r="L23" s="139"/>
      <c r="M23" s="139"/>
    </row>
    <row r="24" spans="2:23" s="73" customFormat="1" ht="15" customHeight="1" x14ac:dyDescent="0.25">
      <c r="J24" s="139"/>
      <c r="K24" s="139"/>
      <c r="L24" s="139"/>
      <c r="M24" s="139"/>
      <c r="U24" s="116"/>
    </row>
    <row r="25" spans="2:23" s="139" customFormat="1" ht="15" customHeight="1" x14ac:dyDescent="0.25">
      <c r="K25" s="144" t="s">
        <v>556</v>
      </c>
    </row>
    <row r="26" spans="2:23" ht="15" customHeight="1" x14ac:dyDescent="0.25"/>
    <row r="27" spans="2:23" s="139" customFormat="1" ht="15" customHeight="1" x14ac:dyDescent="0.25">
      <c r="B27" s="214" t="s">
        <v>173</v>
      </c>
      <c r="C27" s="71"/>
      <c r="D27" s="71"/>
      <c r="E27" s="71"/>
      <c r="F27" s="71"/>
      <c r="G27" s="71"/>
      <c r="H27" s="71"/>
      <c r="I27" s="71"/>
      <c r="J27" s="71"/>
      <c r="K27" s="71"/>
      <c r="L27" s="71"/>
      <c r="M27" s="71"/>
      <c r="N27" s="71"/>
      <c r="O27" s="71"/>
      <c r="P27" s="71"/>
      <c r="Q27" s="71"/>
      <c r="R27" s="71"/>
      <c r="S27" s="71"/>
      <c r="T27" s="71"/>
    </row>
    <row r="28" spans="2:23" ht="15" customHeight="1" x14ac:dyDescent="0.25">
      <c r="B28" s="219" t="s">
        <v>559</v>
      </c>
      <c r="C28" s="139"/>
      <c r="D28" s="139"/>
      <c r="E28" s="139"/>
      <c r="F28" s="139"/>
      <c r="G28" s="139"/>
      <c r="H28" s="139"/>
      <c r="I28" s="139"/>
      <c r="J28" s="139"/>
      <c r="K28" s="139"/>
      <c r="L28" s="139"/>
      <c r="M28" s="139"/>
      <c r="N28" s="139"/>
      <c r="O28" s="139"/>
      <c r="P28" s="139"/>
      <c r="Q28" s="139"/>
      <c r="R28" s="139"/>
      <c r="S28" s="139"/>
      <c r="T28" s="139"/>
    </row>
    <row r="29" spans="2:23" ht="15" customHeight="1" x14ac:dyDescent="0.25">
      <c r="B29" s="465"/>
      <c r="C29" s="465"/>
      <c r="D29" s="465"/>
      <c r="E29" s="460" t="s">
        <v>88</v>
      </c>
      <c r="F29" s="460" t="s">
        <v>89</v>
      </c>
      <c r="G29" s="460" t="s">
        <v>90</v>
      </c>
      <c r="H29" s="460" t="s">
        <v>91</v>
      </c>
      <c r="I29" s="460" t="s">
        <v>92</v>
      </c>
      <c r="J29" s="460" t="s">
        <v>93</v>
      </c>
      <c r="K29" s="460" t="s">
        <v>94</v>
      </c>
      <c r="L29" s="460" t="s">
        <v>95</v>
      </c>
      <c r="M29" s="460" t="s">
        <v>96</v>
      </c>
    </row>
    <row r="30" spans="2:23" ht="15" customHeight="1" x14ac:dyDescent="0.25">
      <c r="B30" s="425" t="s">
        <v>375</v>
      </c>
      <c r="C30" s="153"/>
      <c r="D30" s="153"/>
      <c r="E30" s="469">
        <v>69.5</v>
      </c>
      <c r="F30" s="469">
        <v>67.099999999999994</v>
      </c>
      <c r="G30" s="469">
        <v>65</v>
      </c>
      <c r="H30" s="469">
        <v>65.900000000000006</v>
      </c>
      <c r="I30" s="469">
        <v>65.400000000000006</v>
      </c>
      <c r="J30" s="469">
        <v>65.099999999999994</v>
      </c>
      <c r="K30" s="469">
        <v>66.900000000000006</v>
      </c>
      <c r="L30" s="469">
        <v>67.5</v>
      </c>
      <c r="M30" s="469">
        <v>69.900000000000006</v>
      </c>
      <c r="W30" s="145"/>
    </row>
    <row r="31" spans="2:23" ht="15.75" x14ac:dyDescent="0.25">
      <c r="B31" s="425" t="s">
        <v>122</v>
      </c>
      <c r="C31" s="153"/>
      <c r="D31" s="153"/>
      <c r="E31" s="469">
        <f>57.2+11.3</f>
        <v>68.5</v>
      </c>
      <c r="F31" s="469">
        <f>55.7+11</f>
        <v>66.7</v>
      </c>
      <c r="G31" s="469">
        <f>56+10.8</f>
        <v>66.8</v>
      </c>
      <c r="H31" s="469">
        <f>56.7+11.1</f>
        <v>67.8</v>
      </c>
      <c r="I31" s="469">
        <f>56.8+11.4</f>
        <v>68.2</v>
      </c>
      <c r="J31" s="469">
        <f>57.6+10.8</f>
        <v>68.400000000000006</v>
      </c>
      <c r="K31" s="469">
        <f>56.4+11.3</f>
        <v>67.7</v>
      </c>
      <c r="L31" s="469">
        <f>58.1+11.8</f>
        <v>69.900000000000006</v>
      </c>
      <c r="M31" s="469">
        <f>61.1+12.2</f>
        <v>73.3</v>
      </c>
      <c r="W31" s="259"/>
    </row>
    <row r="32" spans="2:23" s="139" customFormat="1" x14ac:dyDescent="0.25">
      <c r="B32" s="400"/>
      <c r="C32" s="138"/>
      <c r="D32" s="138"/>
      <c r="E32" s="220"/>
      <c r="F32" s="220"/>
      <c r="G32" s="220"/>
      <c r="H32" s="220"/>
      <c r="I32" s="220"/>
      <c r="J32" s="220"/>
      <c r="K32" s="220"/>
      <c r="L32" s="220"/>
      <c r="M32" s="220"/>
      <c r="N32" s="220"/>
      <c r="O32" s="220"/>
      <c r="P32" s="220"/>
      <c r="Q32" s="220"/>
      <c r="R32" s="220"/>
      <c r="S32" s="220"/>
      <c r="T32" s="220"/>
      <c r="U32" s="220"/>
      <c r="W32" s="259"/>
    </row>
    <row r="33" spans="2:27" s="139" customFormat="1" x14ac:dyDescent="0.25">
      <c r="B33" s="236" t="s">
        <v>394</v>
      </c>
      <c r="C33" s="226"/>
      <c r="D33" s="231"/>
      <c r="E33" s="231"/>
      <c r="F33" s="231"/>
      <c r="G33" s="232"/>
      <c r="H33" s="232"/>
      <c r="I33" s="232"/>
      <c r="J33" s="232"/>
      <c r="K33" s="232"/>
      <c r="L33" s="232"/>
      <c r="M33" s="232"/>
      <c r="N33" s="232"/>
      <c r="O33" s="232"/>
      <c r="P33" s="232"/>
      <c r="Q33" s="232"/>
      <c r="R33" s="232"/>
      <c r="S33" s="232"/>
      <c r="T33" s="232"/>
      <c r="U33" s="232"/>
      <c r="V33" s="232"/>
      <c r="W33" s="232"/>
      <c r="X33" s="232"/>
      <c r="Y33" s="232"/>
      <c r="Z33" s="232"/>
      <c r="AA33" s="233"/>
    </row>
    <row r="34" spans="2:27" s="139" customFormat="1" ht="15.75" x14ac:dyDescent="0.25">
      <c r="B34" s="465"/>
      <c r="C34" s="465"/>
      <c r="D34" s="465"/>
      <c r="E34" s="460" t="s">
        <v>97</v>
      </c>
      <c r="F34" s="460" t="s">
        <v>98</v>
      </c>
      <c r="G34" s="460" t="s">
        <v>99</v>
      </c>
      <c r="H34" s="460" t="s">
        <v>100</v>
      </c>
      <c r="I34" s="460" t="s">
        <v>101</v>
      </c>
      <c r="J34" s="460" t="s">
        <v>108</v>
      </c>
      <c r="K34" s="460" t="s">
        <v>109</v>
      </c>
      <c r="L34" s="460" t="s">
        <v>445</v>
      </c>
      <c r="M34" s="460" t="s">
        <v>555</v>
      </c>
      <c r="N34" s="220"/>
      <c r="O34" s="220"/>
      <c r="P34" s="220"/>
      <c r="Q34" s="220"/>
      <c r="R34" s="220"/>
      <c r="S34" s="220"/>
      <c r="T34" s="220"/>
      <c r="U34" s="220"/>
      <c r="W34" s="259"/>
    </row>
    <row r="35" spans="2:27" s="139" customFormat="1" ht="15.75" x14ac:dyDescent="0.25">
      <c r="B35" s="425" t="s">
        <v>375</v>
      </c>
      <c r="C35" s="153"/>
      <c r="D35" s="153"/>
      <c r="E35" s="469">
        <v>70.5</v>
      </c>
      <c r="F35" s="469">
        <v>68.2</v>
      </c>
      <c r="G35" s="469">
        <v>66.599999999999994</v>
      </c>
      <c r="H35" s="469">
        <v>66.5</v>
      </c>
      <c r="I35" s="469">
        <v>66.900000000000006</v>
      </c>
      <c r="J35" s="469">
        <v>66.900000000000006</v>
      </c>
      <c r="K35" s="469">
        <v>66.599999999999994</v>
      </c>
      <c r="L35" s="469">
        <v>65.2</v>
      </c>
      <c r="M35" s="146">
        <v>65.7</v>
      </c>
      <c r="N35" s="220"/>
      <c r="O35" s="220"/>
      <c r="P35" s="220"/>
      <c r="Q35" s="220"/>
      <c r="R35" s="220"/>
      <c r="S35" s="220"/>
      <c r="T35" s="220"/>
      <c r="U35" s="220"/>
      <c r="W35" s="259"/>
    </row>
    <row r="36" spans="2:27" s="139" customFormat="1" ht="15.75" x14ac:dyDescent="0.25">
      <c r="B36" s="425" t="s">
        <v>122</v>
      </c>
      <c r="C36" s="153"/>
      <c r="D36" s="153"/>
      <c r="E36" s="469">
        <f>60.7+12.9</f>
        <v>73.600000000000009</v>
      </c>
      <c r="F36" s="469">
        <v>73.099999999999994</v>
      </c>
      <c r="G36" s="469">
        <f>56.4+13.3</f>
        <v>69.7</v>
      </c>
      <c r="H36" s="469">
        <f>54.9+12.6</f>
        <v>67.5</v>
      </c>
      <c r="I36" s="469">
        <f>57+12.5</f>
        <v>69.5</v>
      </c>
      <c r="J36" s="469">
        <f>57.1+12.4</f>
        <v>69.5</v>
      </c>
      <c r="K36" s="469">
        <f>55.3+12.5</f>
        <v>67.8</v>
      </c>
      <c r="L36" s="469">
        <v>66</v>
      </c>
      <c r="M36" s="146">
        <v>65.8</v>
      </c>
      <c r="N36" s="247"/>
      <c r="O36" s="220"/>
      <c r="P36" s="220"/>
      <c r="Q36" s="220"/>
      <c r="R36" s="220"/>
      <c r="S36" s="220"/>
      <c r="T36" s="220"/>
      <c r="U36" s="220"/>
      <c r="W36" s="259"/>
    </row>
    <row r="37" spans="2:27" s="139" customFormat="1" x14ac:dyDescent="0.25">
      <c r="B37" s="196"/>
      <c r="C37" s="196"/>
      <c r="D37" s="220"/>
      <c r="E37" s="220"/>
      <c r="F37" s="220"/>
      <c r="G37" s="220"/>
      <c r="H37" s="220"/>
      <c r="I37" s="220"/>
      <c r="J37" s="220"/>
      <c r="K37" s="220"/>
      <c r="L37" s="220"/>
      <c r="M37" s="220"/>
      <c r="N37" s="220"/>
      <c r="O37" s="220"/>
      <c r="P37" s="220"/>
      <c r="Q37" s="220"/>
      <c r="R37" s="220"/>
      <c r="S37" s="220"/>
      <c r="T37" s="220"/>
    </row>
    <row r="38" spans="2:27" x14ac:dyDescent="0.25">
      <c r="B38" s="221" t="s">
        <v>600</v>
      </c>
    </row>
    <row r="39" spans="2:27" x14ac:dyDescent="0.25">
      <c r="B39" s="141" t="s">
        <v>558</v>
      </c>
      <c r="R39" s="116"/>
      <c r="S39" s="116"/>
    </row>
    <row r="40" spans="2:27" x14ac:dyDescent="0.25">
      <c r="B40" s="172"/>
      <c r="C40" s="139"/>
      <c r="D40" s="139"/>
      <c r="E40" s="139"/>
      <c r="F40" s="139"/>
      <c r="G40" s="139"/>
      <c r="H40" s="139"/>
      <c r="I40" s="139"/>
      <c r="J40" s="139"/>
      <c r="K40" s="139"/>
      <c r="L40" s="139"/>
      <c r="M40" s="139"/>
      <c r="N40" s="139"/>
      <c r="O40" s="139"/>
      <c r="P40" s="139"/>
      <c r="Q40" s="139"/>
      <c r="R40" s="139"/>
      <c r="S40" s="139"/>
      <c r="T40" s="139"/>
    </row>
    <row r="41" spans="2:27" x14ac:dyDescent="0.25">
      <c r="B41" s="138" t="s">
        <v>170</v>
      </c>
    </row>
    <row r="42" spans="2:27" x14ac:dyDescent="0.25">
      <c r="B42" s="585" t="s">
        <v>376</v>
      </c>
      <c r="C42" s="585"/>
      <c r="D42" s="585"/>
      <c r="E42" s="585"/>
      <c r="F42" s="585"/>
      <c r="G42" s="585"/>
      <c r="H42" s="585"/>
      <c r="I42" s="585"/>
      <c r="J42" s="585"/>
      <c r="K42" s="585"/>
      <c r="L42" s="585"/>
      <c r="M42" s="585"/>
    </row>
    <row r="43" spans="2:27" s="139" customFormat="1" x14ac:dyDescent="0.25">
      <c r="B43" s="585" t="s">
        <v>384</v>
      </c>
      <c r="C43" s="585"/>
      <c r="D43" s="585"/>
      <c r="E43" s="585"/>
      <c r="F43" s="585"/>
      <c r="G43" s="585"/>
      <c r="H43" s="585"/>
      <c r="I43" s="585"/>
      <c r="J43" s="585"/>
      <c r="K43" s="585"/>
      <c r="L43" s="585"/>
      <c r="M43" s="585"/>
    </row>
    <row r="44" spans="2:27" x14ac:dyDescent="0.25">
      <c r="B44" s="585" t="s">
        <v>378</v>
      </c>
      <c r="C44" s="585"/>
      <c r="D44" s="585"/>
      <c r="E44" s="585"/>
      <c r="F44" s="585"/>
      <c r="G44" s="585"/>
      <c r="H44" s="585"/>
      <c r="I44" s="585"/>
      <c r="J44" s="585"/>
      <c r="K44" s="585"/>
      <c r="L44" s="585"/>
      <c r="M44" s="585"/>
    </row>
    <row r="45" spans="2:27" x14ac:dyDescent="0.25">
      <c r="B45" s="585" t="s">
        <v>169</v>
      </c>
      <c r="C45" s="585"/>
      <c r="D45" s="585"/>
      <c r="E45" s="585"/>
      <c r="F45" s="585"/>
      <c r="G45" s="585"/>
      <c r="H45" s="585"/>
      <c r="I45" s="585"/>
      <c r="J45" s="585"/>
      <c r="K45" s="585"/>
      <c r="L45" s="585"/>
      <c r="M45" s="585"/>
      <c r="N45" s="585"/>
      <c r="O45" s="585"/>
    </row>
    <row r="46" spans="2:27" x14ac:dyDescent="0.25">
      <c r="B46" s="141" t="s">
        <v>363</v>
      </c>
    </row>
  </sheetData>
  <mergeCells count="4">
    <mergeCell ref="B45:O45"/>
    <mergeCell ref="B44:M44"/>
    <mergeCell ref="B43:M43"/>
    <mergeCell ref="B42:M42"/>
  </mergeCells>
  <hyperlinks>
    <hyperlink ref="B2" location="Contents!B6" display="Return to Contents Page"/>
    <hyperlink ref="B46" location="'User guidance transport'!B63" display="Link to user guidance for transport sector"/>
    <hyperlink ref="B39" r:id="rId1"/>
  </hyperlinks>
  <pageMargins left="0.25" right="0.25" top="0.75" bottom="0.75" header="0.3" footer="0.3"/>
  <pageSetup paperSize="9" scale="71"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3"/>
  <sheetViews>
    <sheetView showGridLines="0" zoomScale="85" zoomScaleNormal="85" workbookViewId="0"/>
  </sheetViews>
  <sheetFormatPr defaultColWidth="11.42578125" defaultRowHeight="15" x14ac:dyDescent="0.25"/>
  <cols>
    <col min="1" max="16384" width="11.42578125" style="73"/>
  </cols>
  <sheetData>
    <row r="1" spans="2:15" x14ac:dyDescent="0.25">
      <c r="C1" s="29"/>
      <c r="D1" s="29"/>
    </row>
    <row r="2" spans="2:15" x14ac:dyDescent="0.25">
      <c r="B2" s="103" t="s">
        <v>2</v>
      </c>
    </row>
    <row r="3" spans="2:15" x14ac:dyDescent="0.25">
      <c r="B3" s="19"/>
    </row>
    <row r="4" spans="2:15" ht="21" x14ac:dyDescent="0.35">
      <c r="B4" s="357" t="s">
        <v>380</v>
      </c>
    </row>
    <row r="5" spans="2:15" ht="15" customHeight="1" x14ac:dyDescent="0.35">
      <c r="B5" s="54"/>
    </row>
    <row r="6" spans="2:15" ht="15" customHeight="1" x14ac:dyDescent="0.35">
      <c r="B6" s="54"/>
    </row>
    <row r="7" spans="2:15" ht="15" customHeight="1" x14ac:dyDescent="0.35">
      <c r="B7" s="54"/>
      <c r="K7" s="38" t="s">
        <v>379</v>
      </c>
    </row>
    <row r="8" spans="2:15" ht="15" customHeight="1" x14ac:dyDescent="0.35">
      <c r="B8" s="54"/>
      <c r="K8" s="147" t="s">
        <v>327</v>
      </c>
    </row>
    <row r="9" spans="2:15" ht="15" customHeight="1" x14ac:dyDescent="0.35">
      <c r="B9" s="54"/>
      <c r="K9" s="139"/>
      <c r="L9" s="112"/>
      <c r="M9" s="112"/>
      <c r="N9" s="112"/>
      <c r="O9" s="139"/>
    </row>
    <row r="10" spans="2:15" ht="15" customHeight="1" x14ac:dyDescent="0.35">
      <c r="B10" s="54"/>
      <c r="K10" s="139"/>
      <c r="L10" s="139"/>
      <c r="M10" s="205"/>
      <c r="N10" s="206"/>
      <c r="O10" s="139"/>
    </row>
    <row r="11" spans="2:15" s="74" customFormat="1" ht="15" customHeight="1" x14ac:dyDescent="0.35">
      <c r="B11" s="54"/>
      <c r="K11" s="139"/>
      <c r="L11" s="140"/>
      <c r="M11" s="140"/>
      <c r="N11" s="140"/>
      <c r="O11" s="140"/>
    </row>
    <row r="12" spans="2:15" s="74" customFormat="1" ht="15" customHeight="1" x14ac:dyDescent="0.35">
      <c r="B12" s="54"/>
      <c r="K12" s="139"/>
      <c r="L12" s="140"/>
      <c r="M12" s="140"/>
      <c r="N12" s="140"/>
      <c r="O12" s="140"/>
    </row>
    <row r="13" spans="2:15" s="74" customFormat="1" ht="15" customHeight="1" x14ac:dyDescent="0.35">
      <c r="B13" s="54"/>
      <c r="K13" s="139"/>
      <c r="L13" s="140"/>
      <c r="M13" s="140"/>
      <c r="N13" s="140"/>
      <c r="O13" s="140"/>
    </row>
    <row r="14" spans="2:15" s="74" customFormat="1" ht="15" customHeight="1" x14ac:dyDescent="0.35">
      <c r="B14" s="54"/>
      <c r="K14" s="139"/>
      <c r="L14" s="140"/>
      <c r="M14" s="140"/>
      <c r="N14" s="140"/>
      <c r="O14" s="140"/>
    </row>
    <row r="15" spans="2:15" s="74" customFormat="1" ht="15" customHeight="1" x14ac:dyDescent="0.35">
      <c r="B15" s="54"/>
      <c r="K15" s="144" t="s">
        <v>560</v>
      </c>
      <c r="L15" s="140"/>
      <c r="M15" s="140"/>
      <c r="N15" s="140"/>
      <c r="O15" s="140"/>
    </row>
    <row r="16" spans="2:15" s="74" customFormat="1" ht="15" customHeight="1" x14ac:dyDescent="0.35">
      <c r="B16" s="54"/>
      <c r="K16" s="139"/>
      <c r="L16" s="140"/>
      <c r="M16" s="140"/>
      <c r="N16" s="140"/>
      <c r="O16" s="140"/>
    </row>
    <row r="17" spans="2:23" s="74" customFormat="1" ht="15" customHeight="1" x14ac:dyDescent="0.35">
      <c r="B17" s="54"/>
      <c r="K17" s="147" t="s">
        <v>326</v>
      </c>
      <c r="L17" s="140"/>
      <c r="M17" s="147"/>
      <c r="N17" s="140"/>
      <c r="O17" s="140"/>
    </row>
    <row r="18" spans="2:23" s="74" customFormat="1" ht="15" customHeight="1" x14ac:dyDescent="0.35">
      <c r="B18" s="54"/>
      <c r="K18" s="139"/>
      <c r="M18" s="139"/>
    </row>
    <row r="19" spans="2:23" ht="15" customHeight="1" x14ac:dyDescent="0.35">
      <c r="B19" s="54"/>
      <c r="K19" s="139"/>
      <c r="M19" s="139"/>
    </row>
    <row r="20" spans="2:23" ht="15" customHeight="1" x14ac:dyDescent="0.25">
      <c r="K20" s="139"/>
      <c r="M20" s="139"/>
    </row>
    <row r="21" spans="2:23" s="139" customFormat="1" ht="15" customHeight="1" x14ac:dyDescent="0.25"/>
    <row r="22" spans="2:23" x14ac:dyDescent="0.25">
      <c r="K22" s="139"/>
      <c r="M22" s="139"/>
    </row>
    <row r="23" spans="2:23" ht="15.75" customHeight="1" x14ac:dyDescent="0.25">
      <c r="K23" s="139"/>
      <c r="M23" s="139"/>
      <c r="S23" s="12"/>
    </row>
    <row r="24" spans="2:23" ht="15.75" customHeight="1" x14ac:dyDescent="0.25">
      <c r="K24" s="144" t="s">
        <v>561</v>
      </c>
      <c r="M24" s="139"/>
      <c r="S24" s="12"/>
      <c r="T24" s="12"/>
    </row>
    <row r="25" spans="2:23" s="139" customFormat="1" ht="15.75" customHeight="1" x14ac:dyDescent="0.25">
      <c r="C25" s="222"/>
      <c r="D25" s="222"/>
      <c r="E25" s="222"/>
      <c r="F25" s="222"/>
      <c r="G25" s="224"/>
      <c r="H25" s="224"/>
      <c r="I25" s="224"/>
      <c r="J25" s="224"/>
      <c r="L25" s="223"/>
      <c r="M25" s="144"/>
      <c r="N25" s="223"/>
      <c r="O25" s="223"/>
      <c r="Q25" s="225"/>
      <c r="R25" s="225"/>
      <c r="S25" s="143"/>
      <c r="T25" s="143"/>
    </row>
    <row r="26" spans="2:23" ht="15.75" x14ac:dyDescent="0.25">
      <c r="B26" s="214" t="s">
        <v>383</v>
      </c>
    </row>
    <row r="27" spans="2:23" x14ac:dyDescent="0.25">
      <c r="B27" s="194" t="s">
        <v>559</v>
      </c>
    </row>
    <row r="28" spans="2:23" ht="15.75" x14ac:dyDescent="0.25">
      <c r="B28" s="470"/>
      <c r="C28" s="470"/>
      <c r="D28" s="470"/>
      <c r="E28" s="460" t="s">
        <v>88</v>
      </c>
      <c r="F28" s="460" t="s">
        <v>89</v>
      </c>
      <c r="G28" s="460" t="s">
        <v>90</v>
      </c>
      <c r="H28" s="460" t="s">
        <v>91</v>
      </c>
      <c r="I28" s="460" t="s">
        <v>92</v>
      </c>
      <c r="J28" s="460" t="s">
        <v>93</v>
      </c>
      <c r="K28" s="460" t="s">
        <v>94</v>
      </c>
      <c r="L28" s="460" t="s">
        <v>95</v>
      </c>
      <c r="M28" s="460" t="s">
        <v>96</v>
      </c>
    </row>
    <row r="29" spans="2:23" ht="15.75" x14ac:dyDescent="0.25">
      <c r="B29" s="471" t="s">
        <v>375</v>
      </c>
      <c r="C29" s="471"/>
      <c r="D29" s="471"/>
      <c r="E29" s="472">
        <v>5.9</v>
      </c>
      <c r="F29" s="473">
        <v>5.9</v>
      </c>
      <c r="G29" s="473">
        <v>6.2</v>
      </c>
      <c r="H29" s="473">
        <v>6.3</v>
      </c>
      <c r="I29" s="473">
        <v>6.9</v>
      </c>
      <c r="J29" s="473">
        <v>6.9</v>
      </c>
      <c r="K29" s="473">
        <v>7.7</v>
      </c>
      <c r="L29" s="473">
        <v>8.6</v>
      </c>
      <c r="M29" s="474">
        <v>9.5</v>
      </c>
      <c r="W29" s="145"/>
    </row>
    <row r="30" spans="2:23" ht="15.75" x14ac:dyDescent="0.25">
      <c r="B30" s="471" t="s">
        <v>122</v>
      </c>
      <c r="C30" s="153"/>
      <c r="D30" s="153"/>
      <c r="E30" s="472">
        <v>221.7</v>
      </c>
      <c r="F30" s="472">
        <v>227.1</v>
      </c>
      <c r="G30" s="472">
        <v>239.7</v>
      </c>
      <c r="H30" s="472">
        <v>236.3</v>
      </c>
      <c r="I30" s="473">
        <v>233</v>
      </c>
      <c r="J30" s="473">
        <v>225.2</v>
      </c>
      <c r="K30" s="473">
        <v>240.5</v>
      </c>
      <c r="L30" s="473">
        <v>261.8</v>
      </c>
      <c r="M30" s="474">
        <v>293</v>
      </c>
      <c r="W30" s="259"/>
    </row>
    <row r="31" spans="2:23" s="139" customFormat="1" x14ac:dyDescent="0.25">
      <c r="B31" s="76"/>
      <c r="C31" s="138"/>
      <c r="D31" s="138"/>
      <c r="E31" s="222"/>
      <c r="F31" s="222"/>
      <c r="G31" s="222"/>
      <c r="H31" s="222"/>
      <c r="I31" s="224"/>
      <c r="J31" s="224"/>
      <c r="K31" s="224"/>
      <c r="L31" s="224"/>
      <c r="M31" s="223"/>
      <c r="N31" s="223"/>
      <c r="O31" s="223"/>
      <c r="P31" s="223"/>
      <c r="Q31" s="223"/>
      <c r="R31" s="223"/>
      <c r="S31" s="375"/>
      <c r="T31" s="375"/>
      <c r="U31" s="375"/>
      <c r="V31" s="396"/>
      <c r="W31" s="259"/>
    </row>
    <row r="32" spans="2:23" s="139" customFormat="1" x14ac:dyDescent="0.25">
      <c r="B32" s="236" t="s">
        <v>394</v>
      </c>
      <c r="C32" s="138"/>
      <c r="D32" s="138"/>
      <c r="E32" s="222"/>
      <c r="F32" s="222"/>
      <c r="G32" s="222"/>
      <c r="H32" s="222"/>
      <c r="I32" s="224"/>
      <c r="J32" s="224"/>
      <c r="K32" s="224"/>
      <c r="L32" s="224"/>
      <c r="M32" s="223"/>
      <c r="N32" s="223"/>
      <c r="O32" s="223"/>
      <c r="P32" s="223"/>
      <c r="Q32" s="223"/>
      <c r="R32" s="223"/>
      <c r="S32" s="375"/>
      <c r="T32" s="375"/>
      <c r="U32" s="375"/>
      <c r="V32" s="396"/>
      <c r="W32" s="259"/>
    </row>
    <row r="33" spans="2:23" s="139" customFormat="1" ht="15.75" x14ac:dyDescent="0.25">
      <c r="B33" s="470"/>
      <c r="C33" s="470"/>
      <c r="D33" s="470"/>
      <c r="E33" s="460" t="s">
        <v>97</v>
      </c>
      <c r="F33" s="460" t="s">
        <v>98</v>
      </c>
      <c r="G33" s="460" t="s">
        <v>99</v>
      </c>
      <c r="H33" s="460" t="s">
        <v>100</v>
      </c>
      <c r="I33" s="460" t="s">
        <v>101</v>
      </c>
      <c r="J33" s="460" t="s">
        <v>108</v>
      </c>
      <c r="K33" s="460" t="s">
        <v>109</v>
      </c>
      <c r="L33" s="460" t="s">
        <v>445</v>
      </c>
      <c r="M33" s="460" t="s">
        <v>555</v>
      </c>
      <c r="N33" s="223"/>
      <c r="O33" s="223"/>
      <c r="P33" s="223"/>
      <c r="Q33" s="223"/>
      <c r="R33" s="223"/>
      <c r="S33" s="375"/>
      <c r="T33" s="375"/>
      <c r="U33" s="375"/>
      <c r="V33" s="396"/>
      <c r="W33" s="259"/>
    </row>
    <row r="34" spans="2:23" s="139" customFormat="1" ht="15.75" x14ac:dyDescent="0.25">
      <c r="B34" s="471" t="s">
        <v>375</v>
      </c>
      <c r="C34" s="471"/>
      <c r="D34" s="471"/>
      <c r="E34" s="474">
        <v>10.199999999999999</v>
      </c>
      <c r="F34" s="474">
        <v>10</v>
      </c>
      <c r="G34" s="474">
        <v>10.4</v>
      </c>
      <c r="H34" s="474">
        <v>10.7</v>
      </c>
      <c r="I34" s="474">
        <v>11.5</v>
      </c>
      <c r="J34" s="474">
        <v>12.5</v>
      </c>
      <c r="K34" s="474">
        <v>13.4</v>
      </c>
      <c r="L34" s="474">
        <v>13.5</v>
      </c>
      <c r="M34" s="475">
        <v>14.2</v>
      </c>
      <c r="N34" s="223"/>
      <c r="O34" s="223"/>
      <c r="P34" s="223"/>
      <c r="Q34" s="223"/>
      <c r="R34" s="223"/>
      <c r="S34" s="375"/>
      <c r="T34" s="375"/>
      <c r="U34" s="375"/>
      <c r="V34" s="396"/>
      <c r="W34" s="259"/>
    </row>
    <row r="35" spans="2:23" s="139" customFormat="1" ht="15.75" x14ac:dyDescent="0.25">
      <c r="B35" s="471" t="s">
        <v>122</v>
      </c>
      <c r="C35" s="153"/>
      <c r="D35" s="153"/>
      <c r="E35" s="474">
        <v>303.89999999999998</v>
      </c>
      <c r="F35" s="474">
        <v>277.2</v>
      </c>
      <c r="G35" s="474">
        <v>306.7</v>
      </c>
      <c r="H35" s="474">
        <v>326.7</v>
      </c>
      <c r="I35" s="474">
        <v>347.8</v>
      </c>
      <c r="J35" s="476">
        <v>381.9</v>
      </c>
      <c r="K35" s="476">
        <v>416.5</v>
      </c>
      <c r="L35" s="476">
        <v>436.6</v>
      </c>
      <c r="M35" s="477">
        <v>453.4</v>
      </c>
      <c r="N35" s="247"/>
      <c r="O35" s="531"/>
      <c r="P35" s="223"/>
      <c r="Q35" s="223"/>
      <c r="R35" s="223"/>
      <c r="S35" s="375"/>
      <c r="T35" s="375"/>
      <c r="U35" s="375"/>
      <c r="V35" s="396"/>
      <c r="W35" s="259"/>
    </row>
    <row r="36" spans="2:23" x14ac:dyDescent="0.25">
      <c r="B36" s="76"/>
    </row>
    <row r="37" spans="2:23" x14ac:dyDescent="0.25">
      <c r="B37" s="600" t="s">
        <v>153</v>
      </c>
      <c r="C37" s="600"/>
      <c r="D37" s="600"/>
      <c r="E37" s="600"/>
      <c r="F37" s="600"/>
      <c r="G37" s="600"/>
      <c r="H37" s="600"/>
      <c r="I37" s="600"/>
      <c r="J37" s="600"/>
      <c r="K37" s="600"/>
      <c r="L37" s="600"/>
      <c r="M37" s="600"/>
      <c r="N37" s="600"/>
    </row>
    <row r="38" spans="2:23" x14ac:dyDescent="0.25">
      <c r="B38" s="599" t="s">
        <v>558</v>
      </c>
      <c r="C38" s="599"/>
      <c r="D38" s="599"/>
      <c r="E38" s="599"/>
      <c r="F38" s="599"/>
      <c r="G38" s="599"/>
      <c r="H38" s="599"/>
      <c r="I38" s="599"/>
      <c r="J38" s="599"/>
      <c r="K38" s="599"/>
      <c r="L38" s="599"/>
      <c r="M38" s="599"/>
      <c r="N38" s="599"/>
      <c r="O38" s="116"/>
    </row>
    <row r="40" spans="2:23" s="139" customFormat="1" x14ac:dyDescent="0.25">
      <c r="B40" s="138" t="s">
        <v>170</v>
      </c>
    </row>
    <row r="41" spans="2:23" s="139" customFormat="1" x14ac:dyDescent="0.25">
      <c r="B41" s="585" t="s">
        <v>376</v>
      </c>
      <c r="C41" s="585"/>
      <c r="D41" s="585"/>
      <c r="E41" s="585"/>
      <c r="F41" s="585"/>
      <c r="G41" s="585"/>
      <c r="H41" s="585"/>
      <c r="I41" s="585"/>
      <c r="J41" s="585"/>
      <c r="K41" s="585"/>
      <c r="L41" s="585"/>
      <c r="M41" s="585"/>
      <c r="N41" s="585"/>
    </row>
    <row r="42" spans="2:23" x14ac:dyDescent="0.25">
      <c r="B42" s="585" t="s">
        <v>446</v>
      </c>
      <c r="C42" s="585"/>
      <c r="D42" s="585"/>
      <c r="E42" s="585"/>
      <c r="F42" s="585"/>
      <c r="G42" s="585"/>
      <c r="H42" s="585"/>
      <c r="I42" s="585"/>
      <c r="J42" s="585"/>
      <c r="K42" s="585"/>
      <c r="L42" s="585"/>
      <c r="M42" s="585"/>
      <c r="N42" s="585"/>
    </row>
    <row r="43" spans="2:23" x14ac:dyDescent="0.25">
      <c r="B43" s="141" t="s">
        <v>363</v>
      </c>
    </row>
  </sheetData>
  <mergeCells count="4">
    <mergeCell ref="B42:N42"/>
    <mergeCell ref="B41:N41"/>
    <mergeCell ref="B38:N38"/>
    <mergeCell ref="B37:N37"/>
  </mergeCells>
  <hyperlinks>
    <hyperlink ref="B2" location="Contents!B6" display="Return to Contents Page"/>
    <hyperlink ref="B43" location="'User guidance transport'!B64" display="Link to user guidance for transport sector"/>
  </hyperlinks>
  <pageMargins left="0.25" right="0.25" top="0.75" bottom="0.75" header="0.3" footer="0.3"/>
  <pageSetup paperSize="9" scale="6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4"/>
  <sheetViews>
    <sheetView showGridLines="0" zoomScale="85" zoomScaleNormal="85" workbookViewId="0"/>
  </sheetViews>
  <sheetFormatPr defaultColWidth="11.42578125" defaultRowHeight="15" x14ac:dyDescent="0.25"/>
  <cols>
    <col min="1" max="16384" width="11.42578125" style="66"/>
  </cols>
  <sheetData>
    <row r="1" spans="2:11" x14ac:dyDescent="0.25">
      <c r="E1" s="29"/>
      <c r="F1" s="29"/>
      <c r="G1" s="29"/>
      <c r="H1" s="29"/>
      <c r="I1" s="29"/>
      <c r="J1" s="29"/>
      <c r="K1" s="29"/>
    </row>
    <row r="2" spans="2:11" x14ac:dyDescent="0.25">
      <c r="B2" s="103" t="s">
        <v>2</v>
      </c>
    </row>
    <row r="3" spans="2:11" x14ac:dyDescent="0.25">
      <c r="B3" s="19"/>
    </row>
    <row r="4" spans="2:11" ht="21" x14ac:dyDescent="0.35">
      <c r="B4" s="357" t="s">
        <v>428</v>
      </c>
    </row>
    <row r="5" spans="2:11" x14ac:dyDescent="0.25">
      <c r="B5" s="16"/>
    </row>
    <row r="9" spans="2:11" x14ac:dyDescent="0.25">
      <c r="G9" s="38"/>
    </row>
    <row r="10" spans="2:11" x14ac:dyDescent="0.25">
      <c r="G10" s="63"/>
      <c r="H10" s="39"/>
    </row>
    <row r="23" spans="2:11" ht="19.5" customHeight="1" x14ac:dyDescent="0.25"/>
    <row r="26" spans="2:11" ht="15.75" x14ac:dyDescent="0.25">
      <c r="B26" s="178" t="s">
        <v>87</v>
      </c>
    </row>
    <row r="27" spans="2:11" s="139" customFormat="1" x14ac:dyDescent="0.25">
      <c r="B27" s="39" t="s">
        <v>648</v>
      </c>
    </row>
    <row r="28" spans="2:11" ht="15.75" x14ac:dyDescent="0.25">
      <c r="B28" s="444"/>
      <c r="C28" s="444"/>
      <c r="D28" s="460" t="s">
        <v>145</v>
      </c>
      <c r="E28" s="460" t="s">
        <v>146</v>
      </c>
      <c r="F28" s="460" t="s">
        <v>147</v>
      </c>
      <c r="G28" s="460" t="s">
        <v>148</v>
      </c>
      <c r="H28" s="460" t="s">
        <v>144</v>
      </c>
      <c r="I28" s="460" t="s">
        <v>7</v>
      </c>
      <c r="K28" s="275"/>
    </row>
    <row r="29" spans="2:11" ht="15.75" x14ac:dyDescent="0.25">
      <c r="B29" s="356" t="s">
        <v>385</v>
      </c>
      <c r="C29" s="356"/>
      <c r="D29" s="481">
        <v>396325</v>
      </c>
      <c r="E29" s="481">
        <v>341425</v>
      </c>
      <c r="F29" s="481">
        <v>313875</v>
      </c>
      <c r="G29" s="481">
        <v>76237</v>
      </c>
      <c r="H29" s="481">
        <v>30473</v>
      </c>
      <c r="I29" s="481">
        <v>1158335</v>
      </c>
      <c r="J29" s="100"/>
      <c r="K29" s="274"/>
    </row>
    <row r="30" spans="2:11" s="139" customFormat="1" x14ac:dyDescent="0.25">
      <c r="B30" s="377"/>
      <c r="C30" s="378"/>
      <c r="D30" s="378"/>
      <c r="E30" s="378"/>
      <c r="F30" s="378"/>
      <c r="G30" s="378"/>
      <c r="H30" s="138"/>
      <c r="I30" s="138"/>
    </row>
    <row r="31" spans="2:11" x14ac:dyDescent="0.25">
      <c r="B31" s="221" t="s">
        <v>649</v>
      </c>
      <c r="C31" s="138"/>
      <c r="D31" s="138"/>
      <c r="E31" s="138"/>
      <c r="F31" s="138"/>
      <c r="G31" s="138"/>
      <c r="H31" s="138"/>
      <c r="I31" s="138"/>
    </row>
    <row r="32" spans="2:11" x14ac:dyDescent="0.25">
      <c r="B32" s="138"/>
      <c r="C32" s="138"/>
      <c r="D32" s="138"/>
      <c r="E32" s="138"/>
      <c r="F32" s="138"/>
      <c r="G32" s="138"/>
      <c r="H32" s="138"/>
      <c r="I32" s="138"/>
    </row>
    <row r="33" spans="2:18" s="139" customFormat="1" x14ac:dyDescent="0.25">
      <c r="B33" s="138" t="s">
        <v>170</v>
      </c>
      <c r="C33" s="138"/>
      <c r="D33" s="138"/>
      <c r="E33" s="138"/>
      <c r="F33" s="138"/>
      <c r="G33" s="138"/>
      <c r="H33" s="138"/>
      <c r="I33" s="138"/>
    </row>
    <row r="34" spans="2:18" s="139" customFormat="1" x14ac:dyDescent="0.25">
      <c r="B34" s="138" t="s">
        <v>459</v>
      </c>
      <c r="C34" s="138"/>
      <c r="D34" s="138"/>
      <c r="E34" s="138"/>
      <c r="F34" s="138"/>
      <c r="G34" s="138"/>
      <c r="H34" s="138"/>
      <c r="I34" s="138"/>
    </row>
    <row r="35" spans="2:18" s="139" customFormat="1" ht="15" customHeight="1" x14ac:dyDescent="0.25">
      <c r="B35" s="602" t="s">
        <v>458</v>
      </c>
      <c r="C35" s="602"/>
      <c r="D35" s="602"/>
      <c r="E35" s="602"/>
      <c r="F35" s="602"/>
      <c r="G35" s="602"/>
      <c r="H35" s="602"/>
      <c r="I35" s="602"/>
    </row>
    <row r="36" spans="2:18" s="139" customFormat="1" x14ac:dyDescent="0.25">
      <c r="B36" s="602"/>
      <c r="C36" s="602"/>
      <c r="D36" s="602"/>
      <c r="E36" s="602"/>
      <c r="F36" s="602"/>
      <c r="G36" s="602"/>
      <c r="H36" s="602"/>
      <c r="I36" s="602"/>
    </row>
    <row r="37" spans="2:18" s="139" customFormat="1" x14ac:dyDescent="0.25">
      <c r="B37" s="602"/>
      <c r="C37" s="602"/>
      <c r="D37" s="602"/>
      <c r="E37" s="602"/>
      <c r="F37" s="602"/>
      <c r="G37" s="602"/>
      <c r="H37" s="602"/>
      <c r="I37" s="602"/>
    </row>
    <row r="38" spans="2:18" s="139" customFormat="1" x14ac:dyDescent="0.25">
      <c r="B38" s="602"/>
      <c r="C38" s="602"/>
      <c r="D38" s="602"/>
      <c r="E38" s="602"/>
      <c r="F38" s="602"/>
      <c r="G38" s="602"/>
      <c r="H38" s="602"/>
      <c r="I38" s="602"/>
    </row>
    <row r="39" spans="2:18" s="139" customFormat="1" x14ac:dyDescent="0.25"/>
    <row r="40" spans="2:18" x14ac:dyDescent="0.25">
      <c r="B40" s="141" t="s">
        <v>363</v>
      </c>
    </row>
    <row r="44" spans="2:18" x14ac:dyDescent="0.25">
      <c r="K44" s="601"/>
      <c r="L44" s="601"/>
      <c r="M44" s="601"/>
      <c r="N44" s="601"/>
      <c r="O44" s="601"/>
      <c r="P44" s="601"/>
      <c r="Q44" s="601"/>
      <c r="R44" s="601"/>
    </row>
  </sheetData>
  <mergeCells count="2">
    <mergeCell ref="K44:R44"/>
    <mergeCell ref="B35:I38"/>
  </mergeCells>
  <hyperlinks>
    <hyperlink ref="A15" r:id="rId1" display="http://www.ninis2.nisra.gov.uk/public/pivotgrid.aspx?dataSetVars=ds-3159-lh-37-yn-2003-2006,2008-2011-sk-118-sn-Travel%20and%20Transport-yearfilter--"/>
    <hyperlink ref="B2" location="Contents!B6" display="Return to Contents Page"/>
    <hyperlink ref="B40" location="'User guidance transport'!B116" display="Link to user guidance for transport sector"/>
  </hyperlinks>
  <pageMargins left="0.25" right="0.25" top="0.75" bottom="0.75" header="0.3" footer="0.3"/>
  <pageSetup paperSize="9" scale="69" orientation="landscape" r:id="rId2"/>
  <ignoredErrors>
    <ignoredError sqref="F28" twoDigitTextYear="1"/>
  </ignoredError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67"/>
  <sheetViews>
    <sheetView showGridLines="0" zoomScale="85" zoomScaleNormal="85" workbookViewId="0"/>
  </sheetViews>
  <sheetFormatPr defaultColWidth="11.42578125" defaultRowHeight="15" x14ac:dyDescent="0.25"/>
  <cols>
    <col min="1" max="3" width="11.42578125" style="67"/>
    <col min="4" max="25" width="8.85546875" style="67" customWidth="1"/>
    <col min="26" max="16384" width="11.42578125" style="67"/>
  </cols>
  <sheetData>
    <row r="1" spans="2:21" x14ac:dyDescent="0.25">
      <c r="E1" s="73"/>
    </row>
    <row r="2" spans="2:21" x14ac:dyDescent="0.25">
      <c r="B2" s="103" t="s">
        <v>2</v>
      </c>
      <c r="E2" s="74"/>
    </row>
    <row r="3" spans="2:21" x14ac:dyDescent="0.25">
      <c r="B3" s="19"/>
    </row>
    <row r="4" spans="2:21" ht="21" x14ac:dyDescent="0.35">
      <c r="B4" s="357" t="s">
        <v>447</v>
      </c>
    </row>
    <row r="5" spans="2:21" x14ac:dyDescent="0.25">
      <c r="B5" s="16"/>
    </row>
    <row r="6" spans="2:21" x14ac:dyDescent="0.25">
      <c r="Q6" s="38" t="s">
        <v>327</v>
      </c>
      <c r="R6" s="73"/>
    </row>
    <row r="7" spans="2:21" x14ac:dyDescent="0.25">
      <c r="J7" s="73"/>
      <c r="Q7" s="139"/>
      <c r="R7" s="73"/>
    </row>
    <row r="8" spans="2:21" x14ac:dyDescent="0.25">
      <c r="J8" s="73"/>
      <c r="Q8" s="139"/>
      <c r="R8" s="73"/>
    </row>
    <row r="9" spans="2:21" x14ac:dyDescent="0.25">
      <c r="G9" s="38"/>
      <c r="J9" s="73"/>
      <c r="Q9" s="139"/>
      <c r="R9" s="73"/>
      <c r="T9" s="139"/>
    </row>
    <row r="10" spans="2:21" x14ac:dyDescent="0.25">
      <c r="G10" s="63"/>
      <c r="H10" s="39"/>
      <c r="J10" s="73"/>
      <c r="Q10" s="139"/>
      <c r="R10" s="73"/>
      <c r="T10" s="311"/>
      <c r="U10" s="73"/>
    </row>
    <row r="11" spans="2:21" s="73" customFormat="1" x14ac:dyDescent="0.25">
      <c r="G11" s="63"/>
      <c r="H11" s="39"/>
      <c r="Q11" s="139"/>
      <c r="T11" s="205"/>
    </row>
    <row r="12" spans="2:21" s="73" customFormat="1" x14ac:dyDescent="0.25">
      <c r="G12" s="63"/>
      <c r="H12" s="39"/>
      <c r="Q12" s="139"/>
      <c r="T12" s="139"/>
    </row>
    <row r="13" spans="2:21" s="73" customFormat="1" x14ac:dyDescent="0.25">
      <c r="G13" s="63"/>
      <c r="H13" s="39"/>
      <c r="Q13" s="139"/>
      <c r="T13" s="140"/>
    </row>
    <row r="14" spans="2:21" s="73" customFormat="1" x14ac:dyDescent="0.25">
      <c r="G14" s="63"/>
      <c r="H14" s="39"/>
      <c r="Q14" s="144" t="s">
        <v>614</v>
      </c>
      <c r="T14" s="140"/>
    </row>
    <row r="15" spans="2:21" s="73" customFormat="1" x14ac:dyDescent="0.25">
      <c r="G15" s="63"/>
      <c r="H15" s="39"/>
      <c r="T15" s="140"/>
    </row>
    <row r="16" spans="2:21" s="73" customFormat="1" x14ac:dyDescent="0.25">
      <c r="G16" s="63"/>
      <c r="H16" s="39"/>
      <c r="Q16" s="38" t="s">
        <v>326</v>
      </c>
      <c r="T16" s="140"/>
    </row>
    <row r="17" spans="2:29" s="73" customFormat="1" x14ac:dyDescent="0.25">
      <c r="G17" s="63"/>
      <c r="H17" s="39"/>
      <c r="Q17" s="139"/>
      <c r="T17" s="140"/>
    </row>
    <row r="18" spans="2:29" s="73" customFormat="1" x14ac:dyDescent="0.25">
      <c r="G18" s="63"/>
      <c r="H18" s="39"/>
      <c r="Q18" s="139"/>
    </row>
    <row r="19" spans="2:29" s="73" customFormat="1" x14ac:dyDescent="0.25">
      <c r="G19" s="63"/>
      <c r="H19" s="39"/>
      <c r="Q19" s="139"/>
    </row>
    <row r="20" spans="2:29" s="73" customFormat="1" x14ac:dyDescent="0.25">
      <c r="G20" s="63"/>
      <c r="H20" s="39"/>
      <c r="Q20" s="139"/>
      <c r="X20" s="139"/>
      <c r="Y20" s="116"/>
    </row>
    <row r="21" spans="2:29" s="73" customFormat="1" x14ac:dyDescent="0.25">
      <c r="G21" s="63"/>
      <c r="H21" s="39"/>
      <c r="Q21" s="139"/>
      <c r="R21" s="67"/>
      <c r="U21" s="67"/>
    </row>
    <row r="22" spans="2:29" x14ac:dyDescent="0.25">
      <c r="Q22" s="139"/>
      <c r="R22" s="73"/>
      <c r="U22" s="73"/>
      <c r="Y22" s="99"/>
    </row>
    <row r="23" spans="2:29" s="73" customFormat="1" x14ac:dyDescent="0.25">
      <c r="Q23" s="139"/>
      <c r="Y23" s="99"/>
    </row>
    <row r="24" spans="2:29" s="73" customFormat="1" x14ac:dyDescent="0.25">
      <c r="Q24" s="144" t="s">
        <v>651</v>
      </c>
      <c r="Y24" s="116"/>
    </row>
    <row r="25" spans="2:29" s="73" customFormat="1" x14ac:dyDescent="0.25"/>
    <row r="26" spans="2:29" s="73" customFormat="1" x14ac:dyDescent="0.25">
      <c r="U26" s="67"/>
      <c r="V26" s="67"/>
      <c r="W26" s="67"/>
    </row>
    <row r="27" spans="2:29" s="73" customFormat="1" ht="15.75" x14ac:dyDescent="0.25">
      <c r="B27" s="178" t="s">
        <v>448</v>
      </c>
      <c r="C27" s="67"/>
      <c r="D27" s="67"/>
      <c r="E27" s="67"/>
      <c r="F27" s="67"/>
      <c r="G27" s="67"/>
      <c r="H27" s="67"/>
      <c r="I27" s="67"/>
      <c r="J27" s="67"/>
      <c r="K27" s="67"/>
      <c r="L27" s="67"/>
      <c r="M27" s="67"/>
      <c r="Q27" s="67"/>
      <c r="R27" s="67"/>
      <c r="S27" s="67"/>
    </row>
    <row r="28" spans="2:29" s="139" customFormat="1" x14ac:dyDescent="0.25">
      <c r="B28" s="39" t="s">
        <v>652</v>
      </c>
    </row>
    <row r="29" spans="2:29" x14ac:dyDescent="0.25">
      <c r="B29" s="203"/>
      <c r="C29" s="203"/>
      <c r="D29" s="229">
        <v>2011</v>
      </c>
      <c r="E29" s="229">
        <v>2012</v>
      </c>
      <c r="F29" s="229">
        <v>2012</v>
      </c>
      <c r="G29" s="229">
        <v>2012</v>
      </c>
      <c r="H29" s="229">
        <v>2012</v>
      </c>
      <c r="I29" s="229">
        <v>2013</v>
      </c>
      <c r="J29" s="229">
        <v>2013</v>
      </c>
      <c r="K29" s="229">
        <v>2013</v>
      </c>
      <c r="L29" s="229">
        <v>2013</v>
      </c>
      <c r="M29" s="229">
        <v>2014</v>
      </c>
      <c r="N29" s="229">
        <v>2014</v>
      </c>
      <c r="O29" s="229">
        <v>2014</v>
      </c>
      <c r="P29" s="229">
        <v>2014</v>
      </c>
      <c r="Q29" s="229">
        <v>2015</v>
      </c>
    </row>
    <row r="30" spans="2:29" s="139" customFormat="1" x14ac:dyDescent="0.25">
      <c r="B30" s="203"/>
      <c r="C30" s="203"/>
      <c r="D30" s="216" t="s">
        <v>386</v>
      </c>
      <c r="E30" s="216" t="s">
        <v>387</v>
      </c>
      <c r="F30" s="216" t="s">
        <v>388</v>
      </c>
      <c r="G30" s="216" t="s">
        <v>389</v>
      </c>
      <c r="H30" s="216" t="s">
        <v>386</v>
      </c>
      <c r="I30" s="216" t="s">
        <v>387</v>
      </c>
      <c r="J30" s="216" t="s">
        <v>388</v>
      </c>
      <c r="K30" s="216" t="s">
        <v>389</v>
      </c>
      <c r="L30" s="216" t="s">
        <v>386</v>
      </c>
      <c r="M30" s="216" t="s">
        <v>387</v>
      </c>
      <c r="N30" s="216" t="s">
        <v>388</v>
      </c>
      <c r="O30" s="216" t="s">
        <v>389</v>
      </c>
      <c r="P30" s="216" t="s">
        <v>386</v>
      </c>
      <c r="Q30" s="216" t="s">
        <v>387</v>
      </c>
    </row>
    <row r="31" spans="2:29" x14ac:dyDescent="0.25">
      <c r="B31" s="376" t="s">
        <v>111</v>
      </c>
      <c r="C31" s="228"/>
      <c r="D31" s="62">
        <v>22</v>
      </c>
      <c r="E31" s="62">
        <v>26</v>
      </c>
      <c r="F31" s="62">
        <v>42</v>
      </c>
      <c r="G31" s="62">
        <v>65</v>
      </c>
      <c r="H31" s="62">
        <v>76</v>
      </c>
      <c r="I31" s="62">
        <v>94</v>
      </c>
      <c r="J31" s="62">
        <v>127</v>
      </c>
      <c r="K31" s="62">
        <v>145</v>
      </c>
      <c r="L31" s="62">
        <v>162</v>
      </c>
      <c r="M31" s="62">
        <v>188</v>
      </c>
      <c r="N31" s="62">
        <v>226</v>
      </c>
      <c r="O31" s="553">
        <v>295</v>
      </c>
      <c r="P31" s="62">
        <v>383</v>
      </c>
      <c r="Q31" s="62">
        <v>506</v>
      </c>
    </row>
    <row r="32" spans="2:29" s="139" customFormat="1" x14ac:dyDescent="0.25">
      <c r="B32" s="376"/>
      <c r="C32" s="228"/>
      <c r="D32" s="200"/>
      <c r="E32" s="200"/>
      <c r="F32" s="200"/>
      <c r="G32" s="200"/>
      <c r="H32" s="200"/>
      <c r="I32" s="200"/>
      <c r="J32" s="200"/>
      <c r="K32" s="200"/>
      <c r="L32" s="200"/>
      <c r="M32" s="200"/>
      <c r="N32" s="200"/>
      <c r="O32" s="200"/>
      <c r="P32" s="200"/>
      <c r="Q32" s="200"/>
      <c r="R32" s="200"/>
      <c r="S32" s="200"/>
      <c r="T32" s="200"/>
      <c r="U32" s="200"/>
      <c r="V32" s="200"/>
      <c r="W32" s="200"/>
      <c r="X32" s="200"/>
      <c r="Y32" s="200"/>
      <c r="Z32" s="262"/>
      <c r="AA32" s="262"/>
      <c r="AB32" s="262"/>
      <c r="AC32" s="262"/>
    </row>
    <row r="33" spans="2:29" s="139" customFormat="1" x14ac:dyDescent="0.25">
      <c r="B33" s="236" t="s">
        <v>394</v>
      </c>
      <c r="C33" s="228"/>
      <c r="D33" s="200"/>
      <c r="E33" s="200"/>
      <c r="F33" s="200"/>
      <c r="G33" s="200"/>
      <c r="H33" s="200"/>
      <c r="I33" s="200"/>
      <c r="J33" s="200"/>
      <c r="K33" s="200"/>
      <c r="L33" s="200"/>
      <c r="M33" s="200"/>
      <c r="N33" s="200"/>
      <c r="O33" s="200"/>
      <c r="P33" s="200"/>
      <c r="Q33" s="200"/>
      <c r="R33" s="200"/>
      <c r="S33" s="200"/>
      <c r="T33" s="200"/>
      <c r="U33" s="200"/>
      <c r="V33" s="200"/>
      <c r="W33" s="200"/>
      <c r="X33" s="200"/>
      <c r="Y33" s="200"/>
      <c r="Z33" s="262"/>
      <c r="AA33" s="262"/>
      <c r="AB33" s="262"/>
      <c r="AC33" s="262"/>
    </row>
    <row r="34" spans="2:29" s="139" customFormat="1" x14ac:dyDescent="0.25">
      <c r="B34" s="203"/>
      <c r="C34" s="203"/>
      <c r="D34" s="229">
        <v>2015</v>
      </c>
      <c r="E34" s="229">
        <v>2015</v>
      </c>
      <c r="F34" s="229">
        <v>2015</v>
      </c>
      <c r="G34" s="229">
        <v>2016</v>
      </c>
      <c r="H34" s="229">
        <v>2016</v>
      </c>
      <c r="I34" s="229">
        <v>2016</v>
      </c>
      <c r="J34" s="229">
        <v>2016</v>
      </c>
      <c r="K34" s="229">
        <v>2017</v>
      </c>
      <c r="L34" s="229">
        <v>2017</v>
      </c>
      <c r="M34" s="229">
        <v>2017</v>
      </c>
      <c r="N34" s="229">
        <v>2017</v>
      </c>
      <c r="O34" s="229">
        <v>2018</v>
      </c>
      <c r="P34" s="229">
        <v>2018</v>
      </c>
      <c r="Q34" s="200"/>
      <c r="R34" s="200"/>
      <c r="S34" s="200"/>
      <c r="T34" s="200"/>
      <c r="U34" s="200"/>
      <c r="V34" s="200"/>
      <c r="W34" s="200"/>
      <c r="X34" s="200"/>
      <c r="Y34" s="200"/>
      <c r="Z34" s="262"/>
      <c r="AA34" s="262"/>
      <c r="AB34" s="262"/>
      <c r="AC34" s="262"/>
    </row>
    <row r="35" spans="2:29" s="139" customFormat="1" x14ac:dyDescent="0.25">
      <c r="B35" s="203"/>
      <c r="C35" s="203"/>
      <c r="D35" s="216" t="s">
        <v>388</v>
      </c>
      <c r="E35" s="216" t="s">
        <v>389</v>
      </c>
      <c r="F35" s="216" t="s">
        <v>386</v>
      </c>
      <c r="G35" s="216" t="s">
        <v>387</v>
      </c>
      <c r="H35" s="216" t="s">
        <v>388</v>
      </c>
      <c r="I35" s="216" t="s">
        <v>389</v>
      </c>
      <c r="J35" s="216" t="s">
        <v>386</v>
      </c>
      <c r="K35" s="216" t="s">
        <v>387</v>
      </c>
      <c r="L35" s="216" t="s">
        <v>388</v>
      </c>
      <c r="M35" s="216" t="s">
        <v>389</v>
      </c>
      <c r="N35" s="216" t="s">
        <v>386</v>
      </c>
      <c r="O35" s="216" t="s">
        <v>387</v>
      </c>
      <c r="P35" s="216" t="s">
        <v>388</v>
      </c>
      <c r="Q35" s="200"/>
      <c r="R35" s="200"/>
      <c r="S35" s="200"/>
      <c r="T35" s="200"/>
      <c r="U35" s="200"/>
      <c r="V35" s="200"/>
      <c r="W35" s="200"/>
      <c r="X35" s="200"/>
      <c r="Y35" s="200"/>
      <c r="Z35" s="262"/>
      <c r="AA35" s="262"/>
      <c r="AB35" s="262"/>
      <c r="AC35" s="262"/>
    </row>
    <row r="36" spans="2:29" s="139" customFormat="1" x14ac:dyDescent="0.25">
      <c r="B36" s="376" t="s">
        <v>111</v>
      </c>
      <c r="C36" s="228"/>
      <c r="D36" s="67">
        <v>625</v>
      </c>
      <c r="E36" s="67">
        <v>725</v>
      </c>
      <c r="F36" s="67">
        <v>820</v>
      </c>
      <c r="G36" s="67">
        <v>976</v>
      </c>
      <c r="H36" s="67">
        <v>1064</v>
      </c>
      <c r="I36" s="67">
        <v>1204</v>
      </c>
      <c r="J36" s="67">
        <v>1322</v>
      </c>
      <c r="K36" s="67">
        <v>1476</v>
      </c>
      <c r="L36" s="67">
        <v>1570</v>
      </c>
      <c r="M36" s="67">
        <v>1709</v>
      </c>
      <c r="N36" s="67">
        <v>1873</v>
      </c>
      <c r="O36" s="262">
        <v>2029</v>
      </c>
      <c r="P36" s="262">
        <v>2206</v>
      </c>
      <c r="Q36" s="247"/>
      <c r="R36" s="200"/>
      <c r="S36" s="200"/>
      <c r="T36" s="200"/>
      <c r="U36" s="200"/>
      <c r="V36" s="200"/>
      <c r="W36" s="200"/>
      <c r="X36" s="200"/>
      <c r="Y36" s="200"/>
      <c r="Z36" s="262"/>
      <c r="AA36" s="262"/>
      <c r="AB36" s="262"/>
      <c r="AC36" s="262"/>
    </row>
    <row r="37" spans="2:29" s="139" customFormat="1" ht="15.75" x14ac:dyDescent="0.25">
      <c r="B37" s="376"/>
      <c r="C37" s="228"/>
      <c r="D37" s="200"/>
      <c r="E37" s="200"/>
      <c r="F37" s="200"/>
      <c r="G37" s="200"/>
      <c r="H37" s="200"/>
      <c r="I37" s="200"/>
      <c r="J37" s="200"/>
      <c r="K37" s="200"/>
      <c r="L37" s="200"/>
      <c r="M37" s="200"/>
      <c r="N37" s="200"/>
      <c r="O37" s="200"/>
      <c r="P37" s="200"/>
      <c r="Q37" s="200"/>
      <c r="R37" s="200"/>
      <c r="S37" s="260"/>
    </row>
    <row r="38" spans="2:29" ht="15.75" x14ac:dyDescent="0.25">
      <c r="B38" s="585" t="s">
        <v>157</v>
      </c>
      <c r="C38" s="585"/>
      <c r="D38" s="585"/>
      <c r="E38" s="585"/>
      <c r="F38" s="585"/>
      <c r="G38" s="585"/>
      <c r="H38" s="585"/>
      <c r="I38" s="585"/>
      <c r="J38" s="585"/>
      <c r="K38" s="585"/>
      <c r="L38" s="585"/>
      <c r="M38" s="585"/>
      <c r="N38" s="585"/>
      <c r="O38" s="585"/>
      <c r="P38" s="585"/>
      <c r="Q38" s="99"/>
      <c r="R38" s="99"/>
      <c r="S38" s="260"/>
    </row>
    <row r="39" spans="2:29" ht="15.75" x14ac:dyDescent="0.25">
      <c r="B39" s="580" t="s">
        <v>650</v>
      </c>
      <c r="C39" s="580"/>
      <c r="D39" s="580"/>
      <c r="E39" s="580"/>
      <c r="F39" s="580"/>
      <c r="G39" s="580"/>
      <c r="H39" s="580"/>
      <c r="I39" s="580"/>
      <c r="J39" s="580"/>
      <c r="K39" s="580"/>
      <c r="L39" s="580"/>
      <c r="M39" s="580"/>
      <c r="N39" s="580"/>
      <c r="O39" s="580"/>
      <c r="P39" s="580"/>
      <c r="Q39" s="73"/>
      <c r="R39" s="73"/>
      <c r="S39" s="260"/>
      <c r="W39" s="116"/>
    </row>
    <row r="40" spans="2:29" ht="15.75" x14ac:dyDescent="0.25">
      <c r="B40" s="172"/>
      <c r="C40" s="73"/>
      <c r="D40" s="73"/>
      <c r="E40" s="73"/>
      <c r="F40" s="73"/>
      <c r="G40" s="73"/>
      <c r="H40" s="73"/>
      <c r="I40" s="73"/>
      <c r="J40" s="73"/>
      <c r="K40" s="73"/>
      <c r="L40" s="73"/>
      <c r="M40" s="73"/>
      <c r="N40" s="73"/>
      <c r="O40" s="73"/>
      <c r="P40" s="73"/>
      <c r="Q40" s="73"/>
      <c r="R40" s="73"/>
      <c r="S40" s="260"/>
    </row>
    <row r="41" spans="2:29" ht="15.75" x14ac:dyDescent="0.25">
      <c r="B41" s="585" t="s">
        <v>160</v>
      </c>
      <c r="C41" s="585"/>
      <c r="D41" s="585"/>
      <c r="E41" s="585"/>
      <c r="F41" s="585"/>
      <c r="G41" s="585"/>
      <c r="H41" s="585"/>
      <c r="I41" s="585"/>
      <c r="J41" s="585"/>
      <c r="K41" s="585"/>
      <c r="L41" s="585"/>
      <c r="M41" s="585"/>
      <c r="N41" s="585"/>
      <c r="O41" s="585"/>
      <c r="P41" s="585"/>
      <c r="S41" s="260"/>
    </row>
    <row r="42" spans="2:29" ht="15.75" x14ac:dyDescent="0.25">
      <c r="B42" s="589" t="s">
        <v>161</v>
      </c>
      <c r="C42" s="589"/>
      <c r="D42" s="589"/>
      <c r="E42" s="589"/>
      <c r="F42" s="589"/>
      <c r="G42" s="589"/>
      <c r="H42" s="589"/>
      <c r="I42" s="589"/>
      <c r="J42" s="589"/>
      <c r="K42" s="589"/>
      <c r="L42" s="589"/>
      <c r="M42" s="589"/>
      <c r="N42" s="589"/>
      <c r="O42" s="589"/>
      <c r="P42" s="589"/>
      <c r="S42" s="260"/>
    </row>
    <row r="43" spans="2:29" ht="15.75" x14ac:dyDescent="0.25">
      <c r="B43" s="585" t="s">
        <v>158</v>
      </c>
      <c r="C43" s="585"/>
      <c r="D43" s="585"/>
      <c r="E43" s="585"/>
      <c r="F43" s="585"/>
      <c r="G43" s="585"/>
      <c r="H43" s="585"/>
      <c r="I43" s="585"/>
      <c r="J43" s="585"/>
      <c r="K43" s="585"/>
      <c r="L43" s="585"/>
      <c r="M43" s="585"/>
      <c r="N43" s="585"/>
      <c r="O43" s="585"/>
      <c r="P43" s="585"/>
      <c r="S43" s="260"/>
    </row>
    <row r="44" spans="2:29" ht="15.75" x14ac:dyDescent="0.25">
      <c r="B44" s="585" t="s">
        <v>159</v>
      </c>
      <c r="C44" s="585"/>
      <c r="D44" s="585"/>
      <c r="E44" s="585"/>
      <c r="F44" s="585"/>
      <c r="G44" s="585"/>
      <c r="H44" s="585"/>
      <c r="I44" s="585"/>
      <c r="J44" s="585"/>
      <c r="K44" s="585"/>
      <c r="L44" s="585"/>
      <c r="M44" s="585"/>
      <c r="N44" s="585"/>
      <c r="O44" s="585"/>
      <c r="P44" s="585"/>
      <c r="S44" s="260"/>
    </row>
    <row r="45" spans="2:29" ht="15.75" x14ac:dyDescent="0.25">
      <c r="S45" s="260"/>
    </row>
    <row r="46" spans="2:29" ht="15.75" x14ac:dyDescent="0.25">
      <c r="B46" s="580" t="s">
        <v>363</v>
      </c>
      <c r="C46" s="580"/>
      <c r="D46" s="580"/>
      <c r="E46" s="580"/>
      <c r="F46" s="580"/>
      <c r="G46" s="580"/>
      <c r="H46" s="580"/>
      <c r="I46" s="580"/>
      <c r="J46" s="580"/>
      <c r="K46" s="580"/>
      <c r="L46" s="580"/>
      <c r="M46" s="580"/>
      <c r="N46" s="580"/>
      <c r="O46" s="580"/>
      <c r="P46" s="580"/>
      <c r="Q46" s="99"/>
      <c r="R46" s="99"/>
      <c r="S46" s="260"/>
    </row>
    <row r="47" spans="2:29" ht="15.75" x14ac:dyDescent="0.25">
      <c r="S47" s="260"/>
    </row>
    <row r="49" spans="4:19" ht="15.75" x14ac:dyDescent="0.25">
      <c r="F49" s="260"/>
    </row>
    <row r="50" spans="4:19" ht="15.75" x14ac:dyDescent="0.25">
      <c r="D50" s="260"/>
      <c r="S50" s="260"/>
    </row>
    <row r="51" spans="4:19" ht="15.75" x14ac:dyDescent="0.25">
      <c r="D51" s="260"/>
      <c r="S51" s="260"/>
    </row>
    <row r="52" spans="4:19" ht="15.75" x14ac:dyDescent="0.25">
      <c r="D52" s="260"/>
      <c r="S52" s="260"/>
    </row>
    <row r="53" spans="4:19" ht="15.75" x14ac:dyDescent="0.25">
      <c r="D53" s="260"/>
      <c r="S53" s="260"/>
    </row>
    <row r="54" spans="4:19" ht="15.75" x14ac:dyDescent="0.25">
      <c r="D54" s="260"/>
      <c r="S54" s="260"/>
    </row>
    <row r="55" spans="4:19" ht="15.75" x14ac:dyDescent="0.25">
      <c r="D55" s="260"/>
      <c r="S55" s="260"/>
    </row>
    <row r="56" spans="4:19" ht="15.75" x14ac:dyDescent="0.25">
      <c r="D56" s="260"/>
      <c r="S56" s="260"/>
    </row>
    <row r="57" spans="4:19" ht="15.75" x14ac:dyDescent="0.25">
      <c r="D57" s="260"/>
    </row>
    <row r="58" spans="4:19" ht="15.75" x14ac:dyDescent="0.25">
      <c r="D58" s="260"/>
    </row>
    <row r="59" spans="4:19" ht="15.75" x14ac:dyDescent="0.25">
      <c r="D59" s="260"/>
    </row>
    <row r="60" spans="4:19" ht="15.75" x14ac:dyDescent="0.25">
      <c r="D60" s="260"/>
    </row>
    <row r="61" spans="4:19" ht="15.75" x14ac:dyDescent="0.25">
      <c r="D61" s="260"/>
    </row>
    <row r="62" spans="4:19" ht="15.75" x14ac:dyDescent="0.25">
      <c r="D62" s="260"/>
    </row>
    <row r="63" spans="4:19" ht="15.75" x14ac:dyDescent="0.25">
      <c r="D63" s="260"/>
    </row>
    <row r="64" spans="4:19" ht="15.75" x14ac:dyDescent="0.25">
      <c r="D64" s="260"/>
    </row>
    <row r="65" spans="4:4" ht="15.75" x14ac:dyDescent="0.25">
      <c r="D65" s="260"/>
    </row>
    <row r="66" spans="4:4" ht="15.75" x14ac:dyDescent="0.25">
      <c r="D66" s="260"/>
    </row>
    <row r="67" spans="4:4" ht="15.75" x14ac:dyDescent="0.25">
      <c r="D67" s="260"/>
    </row>
  </sheetData>
  <mergeCells count="7">
    <mergeCell ref="B38:P38"/>
    <mergeCell ref="B46:P46"/>
    <mergeCell ref="B44:P44"/>
    <mergeCell ref="B43:P43"/>
    <mergeCell ref="B42:P42"/>
    <mergeCell ref="B41:P41"/>
    <mergeCell ref="B39:P39"/>
  </mergeCells>
  <hyperlinks>
    <hyperlink ref="B2" location="Contents!B6" display="Return to Contents Page"/>
    <hyperlink ref="B42" r:id="rId1"/>
    <hyperlink ref="B46" location="'User guidance transport'!B137" display="Link to user guidance for transport sector"/>
    <hyperlink ref="B39" r:id="rId2"/>
  </hyperlinks>
  <pageMargins left="0.25" right="0.25" top="0.75" bottom="0.75" header="0.3" footer="0.3"/>
  <pageSetup paperSize="9" scale="71" orientation="landscape"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AA48"/>
  <sheetViews>
    <sheetView showGridLines="0" zoomScale="85" zoomScaleNormal="85" workbookViewId="0"/>
  </sheetViews>
  <sheetFormatPr defaultColWidth="11.42578125" defaultRowHeight="15" x14ac:dyDescent="0.25"/>
  <cols>
    <col min="1" max="2" width="11.42578125" style="139"/>
    <col min="3" max="3" width="11.42578125" style="139" customWidth="1"/>
    <col min="4" max="16384" width="11.42578125" style="139"/>
  </cols>
  <sheetData>
    <row r="1" spans="2:19" ht="23.25" x14ac:dyDescent="0.35">
      <c r="B1" s="124" t="s">
        <v>120</v>
      </c>
      <c r="C1" s="124"/>
      <c r="D1" s="124"/>
      <c r="E1" s="124"/>
      <c r="F1" s="145"/>
    </row>
    <row r="2" spans="2:19" x14ac:dyDescent="0.25">
      <c r="B2" s="103" t="s">
        <v>2</v>
      </c>
    </row>
    <row r="4" spans="2:19" ht="21" x14ac:dyDescent="0.35">
      <c r="B4" s="152" t="s">
        <v>491</v>
      </c>
    </row>
    <row r="6" spans="2:19" x14ac:dyDescent="0.25">
      <c r="K6" s="38" t="s">
        <v>466</v>
      </c>
      <c r="M6" s="38" t="s">
        <v>467</v>
      </c>
    </row>
    <row r="7" spans="2:19" x14ac:dyDescent="0.25">
      <c r="K7" s="38" t="s">
        <v>327</v>
      </c>
      <c r="M7" s="38" t="s">
        <v>327</v>
      </c>
    </row>
    <row r="9" spans="2:19" x14ac:dyDescent="0.25">
      <c r="P9" s="147"/>
    </row>
    <row r="10" spans="2:19" x14ac:dyDescent="0.25">
      <c r="O10" s="115"/>
      <c r="Q10" s="603"/>
      <c r="R10" s="604"/>
      <c r="S10" s="604"/>
    </row>
    <row r="15" spans="2:19" x14ac:dyDescent="0.25">
      <c r="K15" s="144" t="s">
        <v>566</v>
      </c>
      <c r="M15" s="144" t="s">
        <v>566</v>
      </c>
    </row>
    <row r="17" spans="2:27" x14ac:dyDescent="0.25">
      <c r="K17" s="38" t="s">
        <v>466</v>
      </c>
      <c r="M17" s="38" t="s">
        <v>467</v>
      </c>
    </row>
    <row r="18" spans="2:27" x14ac:dyDescent="0.25">
      <c r="I18" s="132"/>
      <c r="K18" s="147" t="s">
        <v>326</v>
      </c>
      <c r="M18" s="147" t="s">
        <v>326</v>
      </c>
      <c r="O18" s="116"/>
    </row>
    <row r="19" spans="2:27" x14ac:dyDescent="0.25">
      <c r="I19" s="132"/>
    </row>
    <row r="23" spans="2:27" ht="17.25" customHeight="1" x14ac:dyDescent="0.25"/>
    <row r="26" spans="2:27" x14ac:dyDescent="0.25">
      <c r="K26" s="144" t="s">
        <v>482</v>
      </c>
      <c r="M26" s="144" t="s">
        <v>482</v>
      </c>
      <c r="AA26" s="51"/>
    </row>
    <row r="28" spans="2:27" ht="15.75" x14ac:dyDescent="0.25">
      <c r="B28" s="178" t="s">
        <v>468</v>
      </c>
      <c r="C28" s="62"/>
      <c r="D28" s="62"/>
      <c r="E28" s="62"/>
      <c r="F28" s="62"/>
      <c r="G28" s="62"/>
      <c r="H28" s="62"/>
      <c r="I28" s="62"/>
      <c r="J28" s="62"/>
      <c r="K28" s="62"/>
      <c r="L28" s="62"/>
      <c r="M28" s="62"/>
      <c r="N28" s="62"/>
      <c r="O28" s="62"/>
      <c r="P28" s="62"/>
      <c r="Q28" s="62"/>
      <c r="R28" s="62"/>
      <c r="S28" s="62"/>
      <c r="T28" s="62"/>
      <c r="U28" s="62"/>
      <c r="V28" s="62"/>
      <c r="W28" s="62"/>
      <c r="X28" s="62"/>
      <c r="Y28" s="62"/>
      <c r="Z28" s="62"/>
    </row>
    <row r="29" spans="2:27" x14ac:dyDescent="0.25">
      <c r="B29" s="39" t="s">
        <v>653</v>
      </c>
      <c r="C29" s="62"/>
      <c r="D29" s="62"/>
      <c r="E29" s="62"/>
      <c r="F29" s="62"/>
      <c r="G29" s="62"/>
      <c r="H29" s="62"/>
      <c r="I29" s="62"/>
      <c r="J29" s="62"/>
      <c r="K29" s="62"/>
      <c r="L29" s="62"/>
      <c r="M29" s="62"/>
      <c r="N29" s="62"/>
      <c r="O29" s="62"/>
      <c r="P29" s="62"/>
      <c r="Q29" s="62"/>
      <c r="R29" s="62"/>
      <c r="S29" s="62"/>
      <c r="T29" s="62"/>
      <c r="U29" s="62"/>
      <c r="V29" s="62"/>
      <c r="W29" s="62"/>
      <c r="X29" s="62"/>
      <c r="Y29" s="62"/>
      <c r="Z29" s="62"/>
    </row>
    <row r="30" spans="2:27" ht="15.75" x14ac:dyDescent="0.25">
      <c r="B30" s="170"/>
      <c r="C30" s="170"/>
      <c r="D30" s="408">
        <v>1990</v>
      </c>
      <c r="E30" s="408">
        <f>D30+1</f>
        <v>1991</v>
      </c>
      <c r="F30" s="408">
        <v>1992</v>
      </c>
      <c r="G30" s="408">
        <v>1993</v>
      </c>
      <c r="H30" s="408">
        <v>1994</v>
      </c>
      <c r="I30" s="408">
        <v>1995</v>
      </c>
      <c r="J30" s="408">
        <v>1996</v>
      </c>
      <c r="K30" s="408">
        <v>1997</v>
      </c>
      <c r="L30" s="408">
        <v>1998</v>
      </c>
      <c r="M30" s="408">
        <v>1999</v>
      </c>
      <c r="N30" s="408">
        <v>2000</v>
      </c>
      <c r="O30" s="408">
        <v>2001</v>
      </c>
      <c r="P30" s="482">
        <v>2002</v>
      </c>
    </row>
    <row r="31" spans="2:27" ht="15.75" x14ac:dyDescent="0.25">
      <c r="B31" s="605" t="s">
        <v>466</v>
      </c>
      <c r="C31" s="605"/>
      <c r="D31" s="483">
        <v>1904.5262188242427</v>
      </c>
      <c r="E31" s="483">
        <v>1868.6288112364805</v>
      </c>
      <c r="F31" s="483">
        <v>1900.8320747230289</v>
      </c>
      <c r="G31" s="483">
        <v>1900.3030748314204</v>
      </c>
      <c r="H31" s="483">
        <v>1905.0679823868513</v>
      </c>
      <c r="I31" s="483">
        <v>1885.7569625213318</v>
      </c>
      <c r="J31" s="483">
        <v>1889.061441332195</v>
      </c>
      <c r="K31" s="483">
        <v>1757.6383117133096</v>
      </c>
      <c r="L31" s="483">
        <v>1732.8419374847301</v>
      </c>
      <c r="M31" s="483">
        <v>1769.7778568695871</v>
      </c>
      <c r="N31" s="483">
        <v>1690.6783408508361</v>
      </c>
      <c r="O31" s="483">
        <v>1622.1505068865467</v>
      </c>
      <c r="P31" s="483">
        <v>1626.4794511174287</v>
      </c>
    </row>
    <row r="32" spans="2:27" ht="15.75" x14ac:dyDescent="0.25">
      <c r="B32" s="153" t="s">
        <v>467</v>
      </c>
      <c r="C32" s="153"/>
      <c r="D32" s="484">
        <v>1927.395023298162</v>
      </c>
      <c r="E32" s="484">
        <v>1891.2480938798858</v>
      </c>
      <c r="F32" s="484">
        <v>1916.0837756501196</v>
      </c>
      <c r="G32" s="484">
        <v>1916.5851001550366</v>
      </c>
      <c r="H32" s="484">
        <v>1925.3131007722257</v>
      </c>
      <c r="I32" s="484">
        <v>1909.9017602933891</v>
      </c>
      <c r="J32" s="484">
        <v>1925.1820816698885</v>
      </c>
      <c r="K32" s="484">
        <v>1776.2615958119982</v>
      </c>
      <c r="L32" s="484">
        <v>1751.6641325049827</v>
      </c>
      <c r="M32" s="484">
        <v>1793.9723885781113</v>
      </c>
      <c r="N32" s="484">
        <v>1723.262375808665</v>
      </c>
      <c r="O32" s="484">
        <v>1649.0164004413273</v>
      </c>
      <c r="P32" s="484">
        <v>1635.6317146997214</v>
      </c>
    </row>
    <row r="33" spans="2:26" ht="15.75" x14ac:dyDescent="0.25">
      <c r="B33" s="146"/>
      <c r="C33" s="146"/>
      <c r="D33" s="146"/>
      <c r="E33" s="146"/>
      <c r="F33" s="146"/>
      <c r="G33" s="146"/>
      <c r="H33" s="146"/>
      <c r="I33" s="146"/>
      <c r="J33" s="146"/>
      <c r="K33" s="146"/>
      <c r="L33" s="146"/>
      <c r="M33" s="146"/>
      <c r="N33" s="146"/>
      <c r="O33" s="146"/>
      <c r="P33" s="146"/>
      <c r="Q33" s="62"/>
      <c r="R33" s="62"/>
      <c r="S33" s="62"/>
      <c r="T33" s="62"/>
      <c r="U33" s="62"/>
      <c r="V33" s="62"/>
      <c r="W33" s="62"/>
      <c r="X33" s="62"/>
      <c r="Y33" s="62"/>
      <c r="Z33" s="62"/>
    </row>
    <row r="34" spans="2:26" x14ac:dyDescent="0.25">
      <c r="B34" s="39" t="s">
        <v>394</v>
      </c>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2:26" ht="15.75" x14ac:dyDescent="0.25">
      <c r="B35" s="170"/>
      <c r="C35" s="170"/>
      <c r="D35" s="408">
        <v>2003</v>
      </c>
      <c r="E35" s="408">
        <v>2004</v>
      </c>
      <c r="F35" s="408">
        <v>2005</v>
      </c>
      <c r="G35" s="408">
        <v>2006</v>
      </c>
      <c r="H35" s="408">
        <v>2007</v>
      </c>
      <c r="I35" s="408">
        <v>2008</v>
      </c>
      <c r="J35" s="408">
        <v>2009</v>
      </c>
      <c r="K35" s="408">
        <v>2010</v>
      </c>
      <c r="L35" s="408">
        <v>2011</v>
      </c>
      <c r="M35" s="408">
        <v>2012</v>
      </c>
      <c r="N35" s="408">
        <v>2013</v>
      </c>
      <c r="O35" s="408">
        <v>2014</v>
      </c>
      <c r="P35" s="408">
        <v>2015</v>
      </c>
      <c r="Q35" s="62"/>
      <c r="R35" s="62"/>
      <c r="S35" s="62"/>
      <c r="T35" s="62"/>
      <c r="U35" s="62"/>
      <c r="V35" s="62"/>
      <c r="W35" s="62"/>
      <c r="X35" s="62"/>
      <c r="Y35" s="62"/>
      <c r="Z35" s="62"/>
    </row>
    <row r="36" spans="2:26" ht="15.75" x14ac:dyDescent="0.25">
      <c r="B36" s="605" t="s">
        <v>466</v>
      </c>
      <c r="C36" s="605"/>
      <c r="D36" s="483">
        <v>1648.5914328787164</v>
      </c>
      <c r="E36" s="483">
        <v>1597.164403034054</v>
      </c>
      <c r="F36" s="483">
        <v>1534.3040752206791</v>
      </c>
      <c r="G36" s="483">
        <v>1432.9640986584359</v>
      </c>
      <c r="H36" s="483">
        <v>1340.0810941279467</v>
      </c>
      <c r="I36" s="483">
        <v>1329.5410665447541</v>
      </c>
      <c r="J36" s="483">
        <v>1360.3286236361093</v>
      </c>
      <c r="K36" s="483">
        <v>1333.2155161064209</v>
      </c>
      <c r="L36" s="483">
        <v>1278.1097041408134</v>
      </c>
      <c r="M36" s="483">
        <v>1275.7282813148561</v>
      </c>
      <c r="N36" s="483">
        <v>1355.4470973584396</v>
      </c>
      <c r="O36" s="483">
        <v>1318.417457498429</v>
      </c>
      <c r="P36" s="483">
        <v>1271.3972478577771</v>
      </c>
      <c r="Q36" s="307"/>
      <c r="R36" s="307"/>
      <c r="S36" s="307"/>
      <c r="T36" s="62"/>
      <c r="U36" s="62"/>
      <c r="V36" s="62"/>
      <c r="W36" s="62"/>
      <c r="X36" s="62"/>
      <c r="Y36" s="62"/>
      <c r="Z36" s="62"/>
    </row>
    <row r="37" spans="2:26" ht="15.75" x14ac:dyDescent="0.25">
      <c r="B37" s="153" t="s">
        <v>467</v>
      </c>
      <c r="C37" s="153"/>
      <c r="D37" s="484">
        <v>1668.847752497426</v>
      </c>
      <c r="E37" s="484">
        <v>1623.464873580378</v>
      </c>
      <c r="F37" s="484">
        <v>1550.7149512519857</v>
      </c>
      <c r="G37" s="484">
        <v>1458.6336824181064</v>
      </c>
      <c r="H37" s="484">
        <v>1362.5653981289474</v>
      </c>
      <c r="I37" s="484">
        <v>1353.5719971202079</v>
      </c>
      <c r="J37" s="484">
        <v>1370.9794809172563</v>
      </c>
      <c r="K37" s="484">
        <v>1348.6759496480656</v>
      </c>
      <c r="L37" s="484">
        <v>1280.1355004959905</v>
      </c>
      <c r="M37" s="484">
        <v>1294.4334809435097</v>
      </c>
      <c r="N37" s="484">
        <v>1384.1612615318654</v>
      </c>
      <c r="O37" s="484">
        <v>1336.3785897069595</v>
      </c>
      <c r="P37" s="484">
        <v>1290.9244788117096</v>
      </c>
      <c r="Q37" s="307"/>
      <c r="R37" s="307"/>
      <c r="S37" s="307"/>
      <c r="T37" s="62"/>
      <c r="U37" s="62"/>
      <c r="V37" s="62"/>
      <c r="W37" s="62"/>
      <c r="X37" s="62"/>
      <c r="Y37" s="62"/>
      <c r="Z37" s="62"/>
    </row>
    <row r="38" spans="2:26" ht="15.75" x14ac:dyDescent="0.25">
      <c r="B38" s="146"/>
      <c r="C38" s="146"/>
      <c r="D38" s="146"/>
      <c r="E38" s="146"/>
      <c r="F38" s="146"/>
      <c r="G38" s="146"/>
      <c r="H38" s="146"/>
      <c r="I38" s="146"/>
      <c r="J38" s="146"/>
      <c r="K38" s="146"/>
      <c r="L38" s="146"/>
      <c r="M38" s="146"/>
      <c r="N38" s="146"/>
      <c r="O38" s="146"/>
      <c r="P38" s="146"/>
      <c r="Q38" s="62"/>
      <c r="R38" s="62"/>
      <c r="S38" s="62"/>
      <c r="T38" s="62"/>
      <c r="U38" s="62"/>
      <c r="V38" s="62"/>
      <c r="W38" s="62"/>
      <c r="X38" s="62"/>
      <c r="Y38" s="62"/>
      <c r="Z38" s="62"/>
    </row>
    <row r="39" spans="2:26" x14ac:dyDescent="0.25">
      <c r="B39" s="39" t="s">
        <v>394</v>
      </c>
      <c r="C39" s="62"/>
      <c r="D39" s="62"/>
      <c r="E39" s="62"/>
      <c r="F39" s="62"/>
      <c r="G39" s="62"/>
      <c r="H39" s="62"/>
      <c r="I39" s="62"/>
      <c r="J39" s="62"/>
      <c r="K39" s="62"/>
      <c r="L39" s="62"/>
      <c r="M39" s="62"/>
      <c r="N39" s="62"/>
      <c r="O39" s="62"/>
      <c r="P39" s="62"/>
      <c r="Q39" s="62"/>
      <c r="R39" s="62"/>
      <c r="S39" s="62"/>
      <c r="T39" s="62"/>
      <c r="U39" s="62"/>
      <c r="V39" s="62"/>
      <c r="W39" s="62"/>
      <c r="X39" s="62"/>
      <c r="Y39" s="62"/>
      <c r="Z39" s="62"/>
    </row>
    <row r="40" spans="2:26" ht="15.75" x14ac:dyDescent="0.25">
      <c r="B40" s="170"/>
      <c r="C40" s="170"/>
      <c r="D40" s="408">
        <v>2016</v>
      </c>
      <c r="E40" s="548"/>
      <c r="F40" s="548"/>
      <c r="G40" s="548"/>
      <c r="H40" s="548"/>
      <c r="I40" s="548"/>
      <c r="J40" s="548"/>
      <c r="K40" s="548"/>
      <c r="L40" s="548"/>
      <c r="M40" s="548"/>
      <c r="N40" s="548"/>
      <c r="O40" s="548"/>
      <c r="P40" s="548"/>
      <c r="Q40" s="62"/>
      <c r="R40" s="62"/>
      <c r="S40" s="62"/>
      <c r="T40" s="62"/>
      <c r="U40" s="62"/>
      <c r="V40" s="62"/>
      <c r="W40" s="62"/>
      <c r="X40" s="62"/>
      <c r="Y40" s="62"/>
      <c r="Z40" s="62"/>
    </row>
    <row r="41" spans="2:26" ht="15.75" x14ac:dyDescent="0.25">
      <c r="B41" s="605" t="s">
        <v>466</v>
      </c>
      <c r="C41" s="605"/>
      <c r="D41" s="483">
        <v>1279.1199141720408</v>
      </c>
      <c r="E41" s="549"/>
      <c r="F41" s="549"/>
      <c r="G41" s="549"/>
      <c r="H41" s="549"/>
      <c r="I41" s="549"/>
      <c r="J41" s="549"/>
      <c r="K41" s="549"/>
      <c r="L41" s="549"/>
      <c r="M41" s="549"/>
      <c r="N41" s="549"/>
      <c r="O41" s="549"/>
      <c r="P41" s="549"/>
      <c r="Q41" s="307"/>
      <c r="R41" s="307"/>
      <c r="S41" s="307"/>
      <c r="T41" s="62"/>
      <c r="U41" s="62"/>
      <c r="V41" s="62"/>
      <c r="W41" s="62"/>
      <c r="X41" s="62"/>
      <c r="Y41" s="62"/>
      <c r="Z41" s="62"/>
    </row>
    <row r="42" spans="2:26" ht="15.75" x14ac:dyDescent="0.25">
      <c r="B42" s="153" t="s">
        <v>467</v>
      </c>
      <c r="C42" s="153"/>
      <c r="D42" s="484">
        <v>1284.8822282961996</v>
      </c>
      <c r="E42" s="247"/>
      <c r="F42" s="550"/>
      <c r="G42" s="550"/>
      <c r="H42" s="550"/>
      <c r="I42" s="550"/>
      <c r="J42" s="550"/>
      <c r="K42" s="550"/>
      <c r="L42" s="550"/>
      <c r="M42" s="550"/>
      <c r="N42" s="550"/>
      <c r="O42" s="550"/>
      <c r="P42" s="550"/>
      <c r="Q42" s="307"/>
      <c r="R42" s="307"/>
      <c r="S42" s="307"/>
      <c r="T42" s="62"/>
      <c r="U42" s="62"/>
      <c r="V42" s="62"/>
      <c r="W42" s="62"/>
      <c r="X42" s="62"/>
      <c r="Y42" s="62"/>
      <c r="Z42" s="62"/>
    </row>
    <row r="43" spans="2:26" x14ac:dyDescent="0.25">
      <c r="C43" s="62"/>
      <c r="D43" s="62"/>
      <c r="E43" s="62"/>
      <c r="F43" s="62"/>
      <c r="G43" s="62"/>
      <c r="H43" s="62"/>
      <c r="I43" s="62"/>
      <c r="J43" s="62"/>
      <c r="K43" s="62"/>
      <c r="L43" s="62"/>
      <c r="M43" s="62"/>
      <c r="N43" s="62"/>
      <c r="O43" s="62"/>
      <c r="P43" s="62"/>
      <c r="Q43" s="62"/>
      <c r="R43" s="62"/>
      <c r="S43" s="307"/>
      <c r="T43" s="62"/>
      <c r="U43" s="62"/>
      <c r="V43" s="62"/>
      <c r="W43" s="62"/>
      <c r="X43" s="62"/>
      <c r="Y43" s="62"/>
      <c r="Z43" s="62"/>
    </row>
    <row r="44" spans="2:26" x14ac:dyDescent="0.25">
      <c r="B44" s="138" t="s">
        <v>107</v>
      </c>
    </row>
    <row r="45" spans="2:26" x14ac:dyDescent="0.25">
      <c r="B45" s="141" t="s">
        <v>527</v>
      </c>
    </row>
    <row r="46" spans="2:26" x14ac:dyDescent="0.25">
      <c r="B46" s="141"/>
    </row>
    <row r="47" spans="2:26" ht="15" customHeight="1" x14ac:dyDescent="0.25">
      <c r="B47" s="602" t="s">
        <v>487</v>
      </c>
      <c r="C47" s="602"/>
      <c r="D47" s="602"/>
      <c r="E47" s="602"/>
      <c r="F47" s="602"/>
      <c r="G47" s="602"/>
      <c r="H47" s="602"/>
      <c r="I47" s="602"/>
      <c r="J47" s="602"/>
      <c r="K47" s="602"/>
      <c r="L47" s="602"/>
      <c r="M47" s="602"/>
      <c r="N47" s="602"/>
      <c r="O47" s="602"/>
      <c r="P47" s="602"/>
    </row>
    <row r="48" spans="2:26" x14ac:dyDescent="0.25">
      <c r="B48" s="315" t="s">
        <v>407</v>
      </c>
      <c r="C48" s="145"/>
      <c r="D48" s="145"/>
      <c r="E48" s="145"/>
    </row>
  </sheetData>
  <mergeCells count="5">
    <mergeCell ref="Q10:S10"/>
    <mergeCell ref="B31:C31"/>
    <mergeCell ref="B36:C36"/>
    <mergeCell ref="B47:P47"/>
    <mergeCell ref="B41:C41"/>
  </mergeCells>
  <hyperlinks>
    <hyperlink ref="B2" location="Contents!B6" display="Return to Contents Page"/>
    <hyperlink ref="B48" location="'User guidance agriculture'!B167" display="Link to user guidance for agriculture sector"/>
    <hyperlink ref="B45" r:id="rId1"/>
  </hyperlinks>
  <pageMargins left="0.25" right="0.25" top="0.75" bottom="0.75" header="0.3" footer="0.3"/>
  <pageSetup paperSize="9" scale="65"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1"/>
  <sheetViews>
    <sheetView showGridLines="0" zoomScale="85" zoomScaleNormal="85" workbookViewId="0"/>
  </sheetViews>
  <sheetFormatPr defaultColWidth="11.42578125" defaultRowHeight="15" x14ac:dyDescent="0.25"/>
  <sheetData>
    <row r="1" spans="2:18" s="27" customFormat="1" x14ac:dyDescent="0.25">
      <c r="B1" s="73"/>
      <c r="C1" s="73"/>
      <c r="E1" s="29"/>
    </row>
    <row r="2" spans="2:18" s="27" customFormat="1" x14ac:dyDescent="0.25">
      <c r="B2" s="103" t="s">
        <v>2</v>
      </c>
    </row>
    <row r="3" spans="2:18" s="27" customFormat="1" x14ac:dyDescent="0.25">
      <c r="B3" s="25"/>
    </row>
    <row r="4" spans="2:18" s="27" customFormat="1" ht="21" x14ac:dyDescent="0.35">
      <c r="B4" s="152" t="s">
        <v>492</v>
      </c>
      <c r="N4" s="145"/>
      <c r="R4" s="145"/>
    </row>
    <row r="5" spans="2:18" s="27" customFormat="1" x14ac:dyDescent="0.25">
      <c r="B5" s="32"/>
      <c r="M5" s="145"/>
      <c r="N5" s="145"/>
      <c r="O5" s="145"/>
      <c r="R5" s="145"/>
    </row>
    <row r="6" spans="2:18" s="27" customFormat="1" x14ac:dyDescent="0.25">
      <c r="M6" s="145"/>
      <c r="N6" s="145"/>
      <c r="O6" s="145"/>
      <c r="R6" s="145"/>
    </row>
    <row r="7" spans="2:18" s="27" customFormat="1" x14ac:dyDescent="0.25">
      <c r="M7" s="145"/>
      <c r="N7" s="38" t="s">
        <v>154</v>
      </c>
      <c r="O7" s="145"/>
      <c r="R7" s="145"/>
    </row>
    <row r="8" spans="2:18" s="27" customFormat="1" x14ac:dyDescent="0.25">
      <c r="M8" s="145"/>
      <c r="N8" s="38" t="s">
        <v>450</v>
      </c>
      <c r="O8" s="145"/>
      <c r="R8" s="145"/>
    </row>
    <row r="9" spans="2:18" s="27" customFormat="1" x14ac:dyDescent="0.25">
      <c r="M9" s="145"/>
      <c r="N9" s="145"/>
      <c r="O9" s="145"/>
      <c r="R9" s="145"/>
    </row>
    <row r="10" spans="2:18" s="27" customFormat="1" x14ac:dyDescent="0.25">
      <c r="M10" s="145"/>
      <c r="N10" s="145"/>
      <c r="O10" s="145"/>
      <c r="R10" s="145"/>
    </row>
    <row r="11" spans="2:18" s="27" customFormat="1" x14ac:dyDescent="0.25">
      <c r="M11" s="145"/>
      <c r="N11" s="145"/>
      <c r="O11" s="145"/>
      <c r="R11" s="145"/>
    </row>
    <row r="12" spans="2:18" s="27" customFormat="1" x14ac:dyDescent="0.25">
      <c r="M12" s="145"/>
      <c r="N12" s="145"/>
      <c r="O12" s="145"/>
      <c r="R12" s="145"/>
    </row>
    <row r="13" spans="2:18" s="27" customFormat="1" x14ac:dyDescent="0.25">
      <c r="M13" s="145"/>
      <c r="N13" s="145"/>
      <c r="O13" s="145"/>
      <c r="R13" s="145"/>
    </row>
    <row r="14" spans="2:18" s="27" customFormat="1" x14ac:dyDescent="0.25">
      <c r="M14" s="145"/>
      <c r="N14" s="145"/>
      <c r="O14" s="145"/>
      <c r="R14" s="145"/>
    </row>
    <row r="15" spans="2:18" s="27" customFormat="1" x14ac:dyDescent="0.25">
      <c r="M15" s="145"/>
      <c r="N15" s="145"/>
      <c r="O15" s="145"/>
      <c r="R15" s="145"/>
    </row>
    <row r="16" spans="2:18" s="27" customFormat="1" x14ac:dyDescent="0.25">
      <c r="M16" s="145"/>
      <c r="N16" s="268" t="s">
        <v>563</v>
      </c>
      <c r="O16" s="145"/>
      <c r="R16" s="145"/>
    </row>
    <row r="17" spans="2:15" s="27" customFormat="1" x14ac:dyDescent="0.25">
      <c r="M17" s="145"/>
      <c r="N17" s="145"/>
      <c r="O17" s="145"/>
    </row>
    <row r="18" spans="2:15" s="27" customFormat="1" x14ac:dyDescent="0.25"/>
    <row r="19" spans="2:15" s="27" customFormat="1" x14ac:dyDescent="0.25"/>
    <row r="20" spans="2:15" s="27" customFormat="1" x14ac:dyDescent="0.25"/>
    <row r="22" spans="2:15" s="73" customFormat="1" x14ac:dyDescent="0.25"/>
    <row r="23" spans="2:15" s="73" customFormat="1" x14ac:dyDescent="0.25"/>
    <row r="25" spans="2:15" s="139" customFormat="1" x14ac:dyDescent="0.25"/>
    <row r="26" spans="2:15" x14ac:dyDescent="0.25">
      <c r="F26" s="36"/>
      <c r="G26" s="37"/>
      <c r="H26" s="138"/>
    </row>
    <row r="27" spans="2:15" ht="15.75" x14ac:dyDescent="0.25">
      <c r="B27" s="241" t="s">
        <v>184</v>
      </c>
    </row>
    <row r="28" spans="2:15" x14ac:dyDescent="0.25">
      <c r="B28" s="242" t="s">
        <v>576</v>
      </c>
    </row>
    <row r="29" spans="2:15" x14ac:dyDescent="0.25">
      <c r="B29" s="138"/>
    </row>
    <row r="30" spans="2:15" ht="15.75" x14ac:dyDescent="0.25">
      <c r="B30" s="485" t="s">
        <v>40</v>
      </c>
      <c r="C30" s="486" t="s">
        <v>299</v>
      </c>
      <c r="D30" s="486" t="s">
        <v>300</v>
      </c>
      <c r="E30" s="486" t="s">
        <v>301</v>
      </c>
      <c r="F30" s="487" t="s">
        <v>302</v>
      </c>
      <c r="G30" s="486" t="s">
        <v>303</v>
      </c>
      <c r="H30" s="486" t="s">
        <v>304</v>
      </c>
      <c r="I30" s="486" t="s">
        <v>305</v>
      </c>
      <c r="J30" s="487" t="s">
        <v>306</v>
      </c>
      <c r="K30" s="486" t="s">
        <v>307</v>
      </c>
      <c r="L30" s="486" t="s">
        <v>308</v>
      </c>
      <c r="M30" s="486" t="s">
        <v>309</v>
      </c>
      <c r="N30" s="487" t="s">
        <v>310</v>
      </c>
    </row>
    <row r="31" spans="2:15" ht="15.75" x14ac:dyDescent="0.25">
      <c r="B31" s="153" t="s">
        <v>182</v>
      </c>
      <c r="C31" s="488">
        <v>40</v>
      </c>
      <c r="D31" s="488">
        <v>61</v>
      </c>
      <c r="E31" s="488">
        <v>11</v>
      </c>
      <c r="F31" s="488">
        <v>21</v>
      </c>
      <c r="G31" s="488">
        <v>25</v>
      </c>
      <c r="H31" s="488">
        <v>19</v>
      </c>
      <c r="I31" s="488">
        <v>85</v>
      </c>
      <c r="J31" s="488">
        <v>106</v>
      </c>
      <c r="K31" s="488">
        <v>45</v>
      </c>
      <c r="L31" s="488">
        <v>915</v>
      </c>
      <c r="M31" s="488">
        <v>484</v>
      </c>
      <c r="N31" s="488">
        <v>312</v>
      </c>
    </row>
    <row r="32" spans="2:15" ht="15.75" x14ac:dyDescent="0.25">
      <c r="B32" s="153" t="s">
        <v>183</v>
      </c>
      <c r="C32" s="488">
        <v>85</v>
      </c>
      <c r="D32" s="488">
        <v>129</v>
      </c>
      <c r="E32" s="488">
        <v>22</v>
      </c>
      <c r="F32" s="488">
        <v>46</v>
      </c>
      <c r="G32" s="488">
        <v>54</v>
      </c>
      <c r="H32" s="488">
        <v>42</v>
      </c>
      <c r="I32" s="488">
        <v>180</v>
      </c>
      <c r="J32" s="488">
        <v>225</v>
      </c>
      <c r="K32" s="488">
        <v>95</v>
      </c>
      <c r="L32" s="488">
        <v>150</v>
      </c>
      <c r="M32" s="488">
        <v>136</v>
      </c>
      <c r="N32" s="488">
        <v>154</v>
      </c>
    </row>
    <row r="33" spans="2:14" ht="15.75" x14ac:dyDescent="0.25">
      <c r="B33" s="485" t="s">
        <v>7</v>
      </c>
      <c r="C33" s="486">
        <v>125</v>
      </c>
      <c r="D33" s="486">
        <v>190</v>
      </c>
      <c r="E33" s="486">
        <v>33</v>
      </c>
      <c r="F33" s="487">
        <v>67</v>
      </c>
      <c r="G33" s="486">
        <v>79</v>
      </c>
      <c r="H33" s="486">
        <v>61</v>
      </c>
      <c r="I33" s="486">
        <v>265</v>
      </c>
      <c r="J33" s="487">
        <v>331</v>
      </c>
      <c r="K33" s="486">
        <v>140</v>
      </c>
      <c r="L33" s="486">
        <v>1065</v>
      </c>
      <c r="M33" s="486">
        <v>620</v>
      </c>
      <c r="N33" s="487">
        <v>466</v>
      </c>
    </row>
    <row r="34" spans="2:14" x14ac:dyDescent="0.25">
      <c r="C34" s="99"/>
    </row>
    <row r="35" spans="2:14" x14ac:dyDescent="0.25">
      <c r="B35" s="39" t="s">
        <v>394</v>
      </c>
    </row>
    <row r="36" spans="2:14" ht="15.75" x14ac:dyDescent="0.25">
      <c r="B36" s="485" t="s">
        <v>40</v>
      </c>
      <c r="C36" s="486" t="s">
        <v>311</v>
      </c>
      <c r="D36" s="486" t="s">
        <v>312</v>
      </c>
      <c r="E36" s="486" t="s">
        <v>313</v>
      </c>
      <c r="F36" s="487" t="s">
        <v>314</v>
      </c>
      <c r="G36" s="486" t="s">
        <v>315</v>
      </c>
      <c r="H36" s="486" t="s">
        <v>316</v>
      </c>
      <c r="I36" s="486" t="s">
        <v>317</v>
      </c>
      <c r="J36" s="487" t="s">
        <v>318</v>
      </c>
      <c r="K36" s="486" t="s">
        <v>319</v>
      </c>
      <c r="L36" s="486" t="s">
        <v>324</v>
      </c>
      <c r="M36" s="486" t="s">
        <v>320</v>
      </c>
      <c r="N36" s="487" t="s">
        <v>321</v>
      </c>
    </row>
    <row r="37" spans="2:14" ht="15.75" x14ac:dyDescent="0.25">
      <c r="B37" s="153" t="s">
        <v>182</v>
      </c>
      <c r="C37" s="488">
        <v>671</v>
      </c>
      <c r="D37" s="488">
        <v>590</v>
      </c>
      <c r="E37" s="488">
        <v>275</v>
      </c>
      <c r="F37" s="488">
        <v>568</v>
      </c>
      <c r="G37" s="488">
        <v>363</v>
      </c>
      <c r="H37" s="488">
        <v>265</v>
      </c>
      <c r="I37" s="488">
        <v>301</v>
      </c>
      <c r="J37" s="488">
        <v>218</v>
      </c>
      <c r="K37" s="488">
        <v>181</v>
      </c>
      <c r="L37" s="488">
        <v>155</v>
      </c>
      <c r="M37" s="488">
        <v>123</v>
      </c>
      <c r="N37" s="488">
        <v>68</v>
      </c>
    </row>
    <row r="38" spans="2:14" ht="15.75" x14ac:dyDescent="0.25">
      <c r="B38" s="153" t="s">
        <v>183</v>
      </c>
      <c r="C38" s="488">
        <v>212</v>
      </c>
      <c r="D38" s="488">
        <v>318</v>
      </c>
      <c r="E38" s="488">
        <v>324</v>
      </c>
      <c r="F38" s="488">
        <v>244</v>
      </c>
      <c r="G38" s="488">
        <v>252</v>
      </c>
      <c r="H38" s="488">
        <v>254</v>
      </c>
      <c r="I38" s="488">
        <v>327</v>
      </c>
      <c r="J38" s="488">
        <v>428</v>
      </c>
      <c r="K38" s="488">
        <v>407</v>
      </c>
      <c r="L38" s="488">
        <v>470</v>
      </c>
      <c r="M38" s="488">
        <v>390</v>
      </c>
      <c r="N38" s="488">
        <v>346</v>
      </c>
    </row>
    <row r="39" spans="2:14" ht="15.75" x14ac:dyDescent="0.25">
      <c r="B39" s="485" t="s">
        <v>7</v>
      </c>
      <c r="C39" s="486">
        <v>883</v>
      </c>
      <c r="D39" s="486">
        <v>908</v>
      </c>
      <c r="E39" s="486">
        <v>599</v>
      </c>
      <c r="F39" s="487">
        <v>812</v>
      </c>
      <c r="G39" s="486">
        <v>615</v>
      </c>
      <c r="H39" s="486">
        <v>519</v>
      </c>
      <c r="I39" s="486">
        <v>628</v>
      </c>
      <c r="J39" s="487">
        <v>646</v>
      </c>
      <c r="K39" s="486">
        <v>588</v>
      </c>
      <c r="L39" s="486">
        <v>625</v>
      </c>
      <c r="M39" s="486">
        <v>513</v>
      </c>
      <c r="N39" s="487">
        <v>414</v>
      </c>
    </row>
    <row r="41" spans="2:14" x14ac:dyDescent="0.25">
      <c r="B41" s="39" t="s">
        <v>394</v>
      </c>
    </row>
    <row r="42" spans="2:14" ht="15.75" x14ac:dyDescent="0.25">
      <c r="B42" s="485" t="s">
        <v>40</v>
      </c>
      <c r="C42" s="486" t="s">
        <v>322</v>
      </c>
      <c r="D42" s="486" t="s">
        <v>323</v>
      </c>
      <c r="E42" s="486" t="s">
        <v>18</v>
      </c>
      <c r="F42" s="487" t="s">
        <v>19</v>
      </c>
      <c r="G42" s="486" t="s">
        <v>20</v>
      </c>
      <c r="H42" s="486" t="s">
        <v>21</v>
      </c>
      <c r="I42" s="486" t="s">
        <v>9</v>
      </c>
      <c r="J42" s="487" t="s">
        <v>10</v>
      </c>
      <c r="K42" s="486" t="s">
        <v>11</v>
      </c>
      <c r="L42" s="486" t="s">
        <v>22</v>
      </c>
      <c r="M42" s="486" t="s">
        <v>114</v>
      </c>
      <c r="N42" s="489" t="s">
        <v>442</v>
      </c>
    </row>
    <row r="43" spans="2:14" ht="15.75" x14ac:dyDescent="0.25">
      <c r="B43" s="153" t="s">
        <v>182</v>
      </c>
      <c r="C43" s="488">
        <v>23</v>
      </c>
      <c r="D43" s="488">
        <v>35</v>
      </c>
      <c r="E43" s="488">
        <v>44</v>
      </c>
      <c r="F43" s="488">
        <v>41</v>
      </c>
      <c r="G43" s="488">
        <v>20</v>
      </c>
      <c r="H43" s="488">
        <v>3</v>
      </c>
      <c r="I43" s="488">
        <v>21</v>
      </c>
      <c r="J43" s="488">
        <v>20</v>
      </c>
      <c r="K43" s="488">
        <v>6</v>
      </c>
      <c r="L43" s="488">
        <v>37</v>
      </c>
      <c r="M43" s="488">
        <v>21</v>
      </c>
      <c r="N43" s="488">
        <v>2</v>
      </c>
    </row>
    <row r="44" spans="2:14" ht="15.75" x14ac:dyDescent="0.25">
      <c r="B44" s="153" t="s">
        <v>183</v>
      </c>
      <c r="C44" s="488">
        <v>319</v>
      </c>
      <c r="D44" s="488">
        <v>557</v>
      </c>
      <c r="E44" s="488">
        <v>505</v>
      </c>
      <c r="F44" s="488">
        <v>496</v>
      </c>
      <c r="G44" s="488">
        <v>269</v>
      </c>
      <c r="H44" s="488">
        <v>211</v>
      </c>
      <c r="I44" s="488">
        <v>231</v>
      </c>
      <c r="J44" s="488">
        <v>293</v>
      </c>
      <c r="K44" s="488">
        <v>247</v>
      </c>
      <c r="L44" s="488">
        <v>253</v>
      </c>
      <c r="M44" s="488">
        <v>187</v>
      </c>
      <c r="N44" s="488">
        <v>52</v>
      </c>
    </row>
    <row r="45" spans="2:14" ht="15.75" x14ac:dyDescent="0.25">
      <c r="B45" s="485" t="s">
        <v>7</v>
      </c>
      <c r="C45" s="486">
        <v>342</v>
      </c>
      <c r="D45" s="486">
        <v>592</v>
      </c>
      <c r="E45" s="486">
        <v>549</v>
      </c>
      <c r="F45" s="487">
        <v>537</v>
      </c>
      <c r="G45" s="486">
        <v>289</v>
      </c>
      <c r="H45" s="486">
        <v>214</v>
      </c>
      <c r="I45" s="486">
        <v>252</v>
      </c>
      <c r="J45" s="487">
        <v>313</v>
      </c>
      <c r="K45" s="486">
        <v>253</v>
      </c>
      <c r="L45" s="486">
        <v>290</v>
      </c>
      <c r="M45" s="486">
        <v>208</v>
      </c>
      <c r="N45" s="486">
        <v>54</v>
      </c>
    </row>
    <row r="47" spans="2:14" s="139" customFormat="1" x14ac:dyDescent="0.25">
      <c r="B47" s="39" t="s">
        <v>394</v>
      </c>
    </row>
    <row r="48" spans="2:14" s="139" customFormat="1" ht="15.75" x14ac:dyDescent="0.25">
      <c r="B48" s="485" t="s">
        <v>40</v>
      </c>
      <c r="C48" s="489" t="s">
        <v>449</v>
      </c>
      <c r="D48" s="487" t="s">
        <v>562</v>
      </c>
    </row>
    <row r="49" spans="2:6" s="139" customFormat="1" ht="15.75" x14ac:dyDescent="0.25">
      <c r="B49" s="153" t="s">
        <v>182</v>
      </c>
      <c r="C49" s="488">
        <v>53</v>
      </c>
      <c r="D49" s="146">
        <v>109</v>
      </c>
    </row>
    <row r="50" spans="2:6" s="139" customFormat="1" ht="15.75" x14ac:dyDescent="0.25">
      <c r="B50" s="153" t="s">
        <v>183</v>
      </c>
      <c r="C50" s="488">
        <v>155</v>
      </c>
      <c r="D50" s="146">
        <v>101</v>
      </c>
    </row>
    <row r="51" spans="2:6" s="139" customFormat="1" ht="15.75" x14ac:dyDescent="0.25">
      <c r="B51" s="485" t="s">
        <v>7</v>
      </c>
      <c r="C51" s="486">
        <v>208</v>
      </c>
      <c r="D51" s="487">
        <f>SUM(D49:D50)</f>
        <v>210</v>
      </c>
      <c r="F51" s="247"/>
    </row>
    <row r="53" spans="2:6" x14ac:dyDescent="0.25">
      <c r="B53" s="243" t="s">
        <v>105</v>
      </c>
      <c r="C53" s="34"/>
    </row>
    <row r="54" spans="2:6" x14ac:dyDescent="0.25">
      <c r="B54" s="35"/>
      <c r="C54" s="34"/>
    </row>
    <row r="55" spans="2:6" x14ac:dyDescent="0.25">
      <c r="B55" s="141" t="s">
        <v>407</v>
      </c>
      <c r="C55" s="34"/>
    </row>
    <row r="56" spans="2:6" x14ac:dyDescent="0.25">
      <c r="B56" s="35"/>
      <c r="C56" s="34"/>
    </row>
    <row r="57" spans="2:6" x14ac:dyDescent="0.25">
      <c r="B57" s="35"/>
      <c r="C57" s="34"/>
    </row>
    <row r="58" spans="2:6" x14ac:dyDescent="0.25">
      <c r="B58" s="35"/>
      <c r="C58" s="34"/>
    </row>
    <row r="59" spans="2:6" x14ac:dyDescent="0.25">
      <c r="B59" s="35"/>
      <c r="C59" s="34"/>
    </row>
    <row r="60" spans="2:6" x14ac:dyDescent="0.25">
      <c r="B60" s="35"/>
      <c r="C60" s="34"/>
    </row>
    <row r="61" spans="2:6" x14ac:dyDescent="0.25">
      <c r="B61" s="35"/>
      <c r="C61" s="34"/>
    </row>
    <row r="62" spans="2:6" x14ac:dyDescent="0.25">
      <c r="B62" s="35"/>
      <c r="C62" s="34"/>
    </row>
    <row r="63" spans="2:6" x14ac:dyDescent="0.25">
      <c r="B63" s="35"/>
      <c r="C63" s="34"/>
    </row>
    <row r="64" spans="2:6" x14ac:dyDescent="0.25">
      <c r="B64" s="35"/>
      <c r="C64" s="34"/>
    </row>
    <row r="65" spans="2:5" s="139" customFormat="1" x14ac:dyDescent="0.25">
      <c r="B65" s="35"/>
      <c r="C65" s="34"/>
    </row>
    <row r="66" spans="2:5" x14ac:dyDescent="0.25">
      <c r="B66" s="35"/>
      <c r="C66" s="35"/>
      <c r="D66" s="35"/>
    </row>
    <row r="67" spans="2:5" s="139" customFormat="1" x14ac:dyDescent="0.25">
      <c r="B67" s="35"/>
      <c r="C67" s="35"/>
      <c r="D67" s="35"/>
    </row>
    <row r="70" spans="2:5" x14ac:dyDescent="0.25">
      <c r="B70" s="243"/>
      <c r="C70" s="244"/>
      <c r="D70" s="244"/>
      <c r="E70" s="244"/>
    </row>
    <row r="71" spans="2:5" x14ac:dyDescent="0.25">
      <c r="C71" s="12"/>
      <c r="D71" s="12"/>
      <c r="E71" s="12"/>
    </row>
  </sheetData>
  <hyperlinks>
    <hyperlink ref="B2" location="Contents!B6" display="Return to Contents Page"/>
    <hyperlink ref="B55" location="'User guidance agriculture'!B44" display="Link to user guidance for agriculture sector"/>
  </hyperlinks>
  <pageMargins left="0.25" right="0.25" top="0.75" bottom="0.75" header="0.3" footer="0.3"/>
  <pageSetup paperSize="9"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2"/>
  <sheetViews>
    <sheetView showGridLines="0" zoomScale="85" zoomScaleNormal="85" workbookViewId="0"/>
  </sheetViews>
  <sheetFormatPr defaultColWidth="11.42578125" defaultRowHeight="15" x14ac:dyDescent="0.25"/>
  <sheetData>
    <row r="1" spans="2:21" s="27" customFormat="1" x14ac:dyDescent="0.25">
      <c r="F1" s="29"/>
    </row>
    <row r="2" spans="2:21" s="27" customFormat="1" x14ac:dyDescent="0.25">
      <c r="B2" s="103" t="s">
        <v>2</v>
      </c>
    </row>
    <row r="3" spans="2:21" s="27" customFormat="1" x14ac:dyDescent="0.25">
      <c r="B3" s="25"/>
    </row>
    <row r="4" spans="2:21" s="27" customFormat="1" ht="21" x14ac:dyDescent="0.35">
      <c r="B4" s="152" t="s">
        <v>493</v>
      </c>
      <c r="I4" s="145"/>
      <c r="J4" s="145"/>
      <c r="K4" s="145"/>
      <c r="L4" s="145"/>
      <c r="M4" s="139"/>
      <c r="N4" s="139"/>
      <c r="O4" s="139"/>
      <c r="P4" s="139"/>
      <c r="Q4" s="139"/>
      <c r="R4" s="139"/>
      <c r="S4" s="139"/>
      <c r="T4" s="139"/>
      <c r="U4" s="139"/>
    </row>
    <row r="5" spans="2:21" s="27" customFormat="1" x14ac:dyDescent="0.25">
      <c r="B5" s="32"/>
      <c r="J5" s="139"/>
      <c r="K5" s="139"/>
      <c r="L5" s="139"/>
      <c r="M5" s="139"/>
      <c r="N5" s="139"/>
      <c r="O5" s="139"/>
      <c r="P5" s="139"/>
      <c r="Q5" s="139"/>
      <c r="R5" s="139"/>
      <c r="S5" s="139"/>
      <c r="T5" s="139"/>
      <c r="U5" s="139"/>
    </row>
    <row r="6" spans="2:21" s="27" customFormat="1" x14ac:dyDescent="0.25">
      <c r="J6" s="139"/>
      <c r="K6" s="392" t="s">
        <v>35</v>
      </c>
      <c r="L6" s="41"/>
      <c r="M6" s="189" t="s">
        <v>36</v>
      </c>
      <c r="N6" s="118"/>
      <c r="O6" s="189" t="s">
        <v>418</v>
      </c>
      <c r="P6" s="139"/>
      <c r="Q6" s="189" t="s">
        <v>419</v>
      </c>
      <c r="R6" s="139"/>
      <c r="S6" s="189" t="s">
        <v>39</v>
      </c>
      <c r="T6" s="139"/>
      <c r="U6" s="139"/>
    </row>
    <row r="7" spans="2:21" s="27" customFormat="1" x14ac:dyDescent="0.25">
      <c r="J7" s="139"/>
      <c r="K7" s="139"/>
      <c r="L7" s="139"/>
      <c r="M7" s="139"/>
      <c r="N7" s="139"/>
      <c r="O7" s="139"/>
      <c r="P7" s="139"/>
      <c r="Q7" s="139"/>
      <c r="R7" s="139"/>
      <c r="S7" s="139"/>
      <c r="T7" s="139"/>
      <c r="U7" s="139"/>
    </row>
    <row r="8" spans="2:21" s="27" customFormat="1" x14ac:dyDescent="0.25">
      <c r="J8" s="139"/>
      <c r="K8" s="38" t="s">
        <v>334</v>
      </c>
      <c r="L8" s="139"/>
      <c r="M8" s="139"/>
      <c r="N8" s="139"/>
      <c r="O8" s="139"/>
      <c r="P8" s="139"/>
      <c r="Q8" s="139"/>
      <c r="R8" s="139"/>
      <c r="S8" s="139"/>
      <c r="T8" s="139"/>
      <c r="U8" s="139"/>
    </row>
    <row r="9" spans="2:21" s="27" customFormat="1" x14ac:dyDescent="0.25">
      <c r="J9" s="139"/>
      <c r="K9" s="144" t="s">
        <v>566</v>
      </c>
      <c r="L9" s="139"/>
      <c r="M9" s="139"/>
      <c r="N9" s="139"/>
      <c r="O9" s="139"/>
      <c r="P9" s="139"/>
      <c r="Q9" s="139"/>
      <c r="R9" s="139"/>
      <c r="S9" s="139"/>
      <c r="T9" s="139"/>
      <c r="U9" s="139"/>
    </row>
    <row r="10" spans="2:21" s="27" customFormat="1" x14ac:dyDescent="0.25">
      <c r="J10" s="139"/>
      <c r="K10" s="139"/>
      <c r="L10" s="139"/>
      <c r="M10" s="139"/>
      <c r="N10" s="139"/>
      <c r="O10" s="139"/>
      <c r="P10" s="139"/>
      <c r="Q10" s="139"/>
      <c r="R10" s="139"/>
      <c r="S10" s="139"/>
      <c r="T10" s="139"/>
      <c r="U10" s="139"/>
    </row>
    <row r="11" spans="2:21" s="27" customFormat="1" x14ac:dyDescent="0.25">
      <c r="J11" s="139"/>
      <c r="K11" s="139"/>
      <c r="L11" s="139"/>
      <c r="M11" s="139"/>
      <c r="N11" s="139"/>
      <c r="O11" s="139"/>
      <c r="P11" s="139"/>
      <c r="Q11" s="139"/>
      <c r="R11" s="139"/>
      <c r="S11" s="139"/>
      <c r="T11" s="139"/>
      <c r="U11" s="247"/>
    </row>
    <row r="12" spans="2:21" s="27" customFormat="1" x14ac:dyDescent="0.25">
      <c r="J12" s="139"/>
      <c r="K12" s="139"/>
      <c r="L12" s="139"/>
      <c r="M12" s="139"/>
      <c r="N12" s="139"/>
      <c r="O12" s="139"/>
      <c r="P12" s="139"/>
      <c r="Q12" s="139"/>
      <c r="R12" s="139"/>
      <c r="S12" s="139"/>
      <c r="T12" s="139"/>
      <c r="U12" s="247"/>
    </row>
    <row r="13" spans="2:21" s="27" customFormat="1" x14ac:dyDescent="0.25">
      <c r="J13" s="139"/>
      <c r="K13" s="139"/>
      <c r="L13" s="139"/>
      <c r="M13" s="139"/>
      <c r="N13" s="139"/>
      <c r="O13" s="139"/>
      <c r="P13" s="139"/>
      <c r="Q13" s="139"/>
      <c r="R13" s="139"/>
      <c r="S13" s="139"/>
      <c r="T13" s="139"/>
      <c r="U13" s="247"/>
    </row>
    <row r="14" spans="2:21" s="27" customFormat="1" x14ac:dyDescent="0.25">
      <c r="J14" s="139"/>
      <c r="K14" s="139"/>
      <c r="L14" s="139"/>
      <c r="M14" s="139"/>
      <c r="N14" s="139"/>
      <c r="O14" s="139"/>
      <c r="P14" s="139"/>
      <c r="Q14" s="139"/>
      <c r="R14" s="139"/>
      <c r="S14" s="139"/>
      <c r="T14" s="139"/>
      <c r="U14" s="247"/>
    </row>
    <row r="15" spans="2:21" s="27" customFormat="1" x14ac:dyDescent="0.25">
      <c r="J15" s="139"/>
      <c r="K15" s="139"/>
      <c r="L15" s="139"/>
      <c r="M15" s="139"/>
      <c r="N15" s="139"/>
      <c r="O15" s="139"/>
      <c r="P15" s="139"/>
      <c r="Q15" s="139"/>
      <c r="R15" s="139"/>
      <c r="S15" s="139"/>
      <c r="T15" s="139"/>
      <c r="U15" s="247"/>
    </row>
    <row r="16" spans="2:21" s="27" customFormat="1" x14ac:dyDescent="0.25">
      <c r="J16" s="139"/>
      <c r="K16" s="139"/>
      <c r="L16" s="139"/>
      <c r="M16" s="139"/>
      <c r="N16" s="139"/>
      <c r="O16" s="139"/>
      <c r="P16" s="139"/>
      <c r="Q16" s="139"/>
      <c r="R16" s="139"/>
      <c r="S16" s="139"/>
      <c r="T16" s="139"/>
      <c r="U16" s="139"/>
    </row>
    <row r="17" spans="2:22" s="27" customFormat="1" x14ac:dyDescent="0.25">
      <c r="J17" s="139"/>
      <c r="K17" s="147" t="s">
        <v>335</v>
      </c>
      <c r="L17" s="139"/>
      <c r="M17" s="139"/>
      <c r="N17" s="139"/>
      <c r="O17" s="139"/>
      <c r="P17" s="139"/>
      <c r="Q17" s="139"/>
      <c r="R17" s="139"/>
      <c r="S17" s="139"/>
      <c r="T17" s="139"/>
      <c r="U17" s="139"/>
    </row>
    <row r="18" spans="2:22" x14ac:dyDescent="0.25">
      <c r="J18" s="139"/>
      <c r="K18" s="144" t="s">
        <v>482</v>
      </c>
      <c r="L18" s="139"/>
      <c r="M18" s="139"/>
      <c r="N18" s="139"/>
      <c r="O18" s="139"/>
      <c r="P18" s="139"/>
      <c r="Q18" s="139"/>
      <c r="R18" s="139"/>
      <c r="S18" s="139"/>
      <c r="T18" s="139"/>
      <c r="U18" s="139"/>
    </row>
    <row r="19" spans="2:22" x14ac:dyDescent="0.25">
      <c r="J19" s="139"/>
      <c r="K19" s="139"/>
      <c r="L19" s="139"/>
      <c r="M19" s="139"/>
      <c r="N19" s="139"/>
      <c r="O19" s="139"/>
      <c r="P19" s="139"/>
      <c r="Q19" s="139"/>
      <c r="R19" s="139"/>
      <c r="S19" s="139"/>
      <c r="T19" s="139"/>
      <c r="U19" s="139"/>
    </row>
    <row r="20" spans="2:22" x14ac:dyDescent="0.25">
      <c r="J20" s="139"/>
      <c r="K20" s="139"/>
      <c r="L20" s="139"/>
      <c r="M20" s="139"/>
      <c r="N20" s="139"/>
      <c r="O20" s="139"/>
      <c r="P20" s="139"/>
      <c r="Q20" s="139"/>
      <c r="R20" s="139"/>
      <c r="S20" s="139"/>
      <c r="T20" s="139"/>
      <c r="U20" s="247"/>
    </row>
    <row r="21" spans="2:22" x14ac:dyDescent="0.25">
      <c r="J21" s="139"/>
      <c r="K21" s="139"/>
      <c r="L21" s="139"/>
      <c r="M21" s="139"/>
      <c r="N21" s="139"/>
      <c r="O21" s="139"/>
      <c r="P21" s="139"/>
      <c r="Q21" s="139"/>
      <c r="R21" s="139"/>
      <c r="S21" s="139"/>
      <c r="T21" s="139"/>
      <c r="U21" s="247"/>
    </row>
    <row r="22" spans="2:22" x14ac:dyDescent="0.25">
      <c r="J22" s="139"/>
      <c r="K22" s="139"/>
      <c r="L22" s="139"/>
      <c r="M22" s="139"/>
      <c r="N22" s="139"/>
      <c r="O22" s="139"/>
      <c r="P22" s="139"/>
      <c r="Q22" s="139"/>
      <c r="R22" s="139"/>
      <c r="S22" s="139"/>
      <c r="T22" s="139"/>
      <c r="U22" s="247"/>
    </row>
    <row r="23" spans="2:22" ht="15.75" customHeight="1" x14ac:dyDescent="0.25">
      <c r="H23" s="89"/>
      <c r="I23" s="89"/>
      <c r="J23" s="89"/>
      <c r="K23" s="139"/>
      <c r="L23" s="139"/>
      <c r="M23" s="139"/>
      <c r="N23" s="139"/>
      <c r="O23" s="139"/>
      <c r="P23" s="139"/>
      <c r="Q23" s="139"/>
      <c r="R23" s="139"/>
      <c r="S23" s="139"/>
      <c r="T23" s="139"/>
      <c r="U23" s="247"/>
      <c r="V23" s="89"/>
    </row>
    <row r="24" spans="2:22" x14ac:dyDescent="0.25">
      <c r="H24" s="90"/>
      <c r="I24" s="249"/>
      <c r="J24" s="249"/>
      <c r="K24" s="139"/>
      <c r="L24" s="139"/>
      <c r="M24" s="139"/>
      <c r="N24" s="139"/>
      <c r="O24" s="139"/>
      <c r="P24" s="139"/>
      <c r="Q24" s="139"/>
      <c r="R24" s="139"/>
      <c r="S24" s="139"/>
      <c r="T24" s="139"/>
      <c r="U24" s="247"/>
      <c r="V24" s="208"/>
    </row>
    <row r="25" spans="2:22" x14ac:dyDescent="0.25">
      <c r="H25" s="89"/>
      <c r="I25" s="89"/>
      <c r="J25" s="89"/>
      <c r="K25" s="139"/>
      <c r="L25" s="116"/>
      <c r="M25" s="116"/>
      <c r="N25" s="139"/>
      <c r="O25" s="139"/>
      <c r="P25" s="139"/>
      <c r="Q25" s="139"/>
      <c r="R25" s="89"/>
      <c r="S25" s="139"/>
      <c r="T25" s="139"/>
      <c r="U25" s="139"/>
    </row>
    <row r="26" spans="2:22" x14ac:dyDescent="0.25">
      <c r="H26" s="91"/>
      <c r="I26" s="92"/>
      <c r="J26" s="137"/>
      <c r="K26" s="39"/>
      <c r="L26" s="139"/>
      <c r="M26" s="139"/>
      <c r="N26" s="139"/>
      <c r="O26" s="139"/>
      <c r="P26" s="139"/>
      <c r="Q26" s="116"/>
      <c r="R26" s="93"/>
      <c r="S26" s="139"/>
      <c r="T26" s="139"/>
      <c r="U26" s="139"/>
    </row>
    <row r="27" spans="2:22" s="139" customFormat="1" ht="15.75" x14ac:dyDescent="0.25">
      <c r="B27" s="169" t="s">
        <v>185</v>
      </c>
      <c r="C27" s="92"/>
      <c r="D27" s="92"/>
      <c r="E27" s="92"/>
      <c r="F27" s="93"/>
      <c r="G27" s="93"/>
      <c r="H27" s="93"/>
      <c r="I27" s="93"/>
      <c r="J27" s="93"/>
      <c r="K27" s="190"/>
      <c r="R27"/>
      <c r="S27"/>
      <c r="T27"/>
      <c r="U27"/>
    </row>
    <row r="28" spans="2:22" x14ac:dyDescent="0.25">
      <c r="B28" s="177" t="s">
        <v>565</v>
      </c>
      <c r="C28" s="92"/>
      <c r="D28" s="92"/>
      <c r="E28" s="92"/>
      <c r="F28" s="93"/>
      <c r="G28" s="93"/>
      <c r="H28" s="93"/>
      <c r="I28" s="93"/>
      <c r="J28" s="93"/>
      <c r="K28" s="39"/>
      <c r="L28" s="139"/>
      <c r="M28" s="139"/>
      <c r="N28" s="139"/>
      <c r="O28" s="139"/>
      <c r="P28" s="139"/>
      <c r="Q28" s="139"/>
    </row>
    <row r="29" spans="2:22" ht="15.75" x14ac:dyDescent="0.25">
      <c r="B29" s="485" t="s">
        <v>40</v>
      </c>
      <c r="C29" s="490"/>
      <c r="D29" s="491">
        <v>1990</v>
      </c>
      <c r="E29" s="491">
        <v>1991</v>
      </c>
      <c r="F29" s="491">
        <v>1992</v>
      </c>
      <c r="G29" s="491">
        <v>1993</v>
      </c>
      <c r="H29" s="491">
        <v>1994</v>
      </c>
      <c r="I29" s="491">
        <v>1995</v>
      </c>
      <c r="J29" s="491">
        <v>1996</v>
      </c>
      <c r="K29" s="491">
        <v>1997</v>
      </c>
      <c r="L29" s="491">
        <v>1998</v>
      </c>
      <c r="M29" s="491">
        <v>1999</v>
      </c>
      <c r="N29" s="491">
        <v>2000</v>
      </c>
      <c r="O29" s="491">
        <v>2001</v>
      </c>
      <c r="P29" s="491">
        <v>2002</v>
      </c>
      <c r="Q29" s="491">
        <v>2003</v>
      </c>
    </row>
    <row r="30" spans="2:22" ht="15.75" x14ac:dyDescent="0.25">
      <c r="B30" s="492" t="s">
        <v>35</v>
      </c>
      <c r="C30" s="153"/>
      <c r="D30" s="493">
        <v>16.3748572607483</v>
      </c>
      <c r="E30" s="493">
        <v>16.170258051980326</v>
      </c>
      <c r="F30" s="493">
        <v>18.103871074027861</v>
      </c>
      <c r="G30" s="493">
        <v>22.843759640989056</v>
      </c>
      <c r="H30" s="493">
        <v>18.492384914616494</v>
      </c>
      <c r="I30" s="493">
        <v>17.416052128549286</v>
      </c>
      <c r="J30" s="493">
        <v>20.40628690634146</v>
      </c>
      <c r="K30" s="493">
        <v>19.852252855187658</v>
      </c>
      <c r="L30" s="493">
        <v>20.258174829387503</v>
      </c>
      <c r="M30" s="493">
        <v>19.362827586667827</v>
      </c>
      <c r="N30" s="493">
        <v>23.300492805098727</v>
      </c>
      <c r="O30" s="493">
        <v>18.062173063465675</v>
      </c>
      <c r="P30" s="493">
        <v>19.184712396638627</v>
      </c>
      <c r="Q30" s="493">
        <v>17.240716360888566</v>
      </c>
    </row>
    <row r="31" spans="2:22" ht="15.75" x14ac:dyDescent="0.25">
      <c r="B31" s="492" t="s">
        <v>36</v>
      </c>
      <c r="C31" s="153"/>
      <c r="D31" s="493">
        <v>22.705952048559677</v>
      </c>
      <c r="E31" s="493">
        <v>24.305859737832293</v>
      </c>
      <c r="F31" s="493">
        <v>22.050431910284196</v>
      </c>
      <c r="G31" s="493">
        <v>29.590353355576436</v>
      </c>
      <c r="H31" s="493">
        <v>24.74942796201195</v>
      </c>
      <c r="I31" s="493">
        <v>24.78445602796025</v>
      </c>
      <c r="J31" s="493">
        <v>23.317494910234704</v>
      </c>
      <c r="K31" s="493">
        <v>25.096074810958282</v>
      </c>
      <c r="L31" s="493">
        <v>24.172304379976609</v>
      </c>
      <c r="M31" s="493">
        <v>24.169420988479413</v>
      </c>
      <c r="N31" s="493">
        <v>22.041454039953209</v>
      </c>
      <c r="O31" s="493">
        <v>28.810210074522182</v>
      </c>
      <c r="P31" s="493">
        <v>26.365810179656979</v>
      </c>
      <c r="Q31" s="493">
        <v>23.542485042451723</v>
      </c>
    </row>
    <row r="32" spans="2:22" ht="15.75" x14ac:dyDescent="0.25">
      <c r="B32" s="492" t="s">
        <v>418</v>
      </c>
      <c r="C32" s="153"/>
      <c r="D32" s="493">
        <v>14.632048431312349</v>
      </c>
      <c r="E32" s="493">
        <v>14.793460932515547</v>
      </c>
      <c r="F32" s="493">
        <v>15.648309334471696</v>
      </c>
      <c r="G32" s="493">
        <v>21.612387197410687</v>
      </c>
      <c r="H32" s="493">
        <v>15.587700695984703</v>
      </c>
      <c r="I32" s="493">
        <v>14.789353118316502</v>
      </c>
      <c r="J32" s="493">
        <v>15.2508619565278</v>
      </c>
      <c r="K32" s="493">
        <v>16.543214686712439</v>
      </c>
      <c r="L32" s="493">
        <v>18.3486122761839</v>
      </c>
      <c r="M32" s="493">
        <v>17.697243864019502</v>
      </c>
      <c r="N32" s="493">
        <v>15.307817009021782</v>
      </c>
      <c r="O32" s="493">
        <v>15.473275128790371</v>
      </c>
      <c r="P32" s="493">
        <v>24.07836407047218</v>
      </c>
      <c r="Q32" s="493">
        <v>20.128242131047426</v>
      </c>
    </row>
    <row r="33" spans="2:24" ht="15.75" x14ac:dyDescent="0.25">
      <c r="B33" s="492" t="s">
        <v>419</v>
      </c>
      <c r="C33" s="153"/>
      <c r="D33" s="493">
        <v>23.998522683876025</v>
      </c>
      <c r="E33" s="493">
        <v>20.861966238591911</v>
      </c>
      <c r="F33" s="493">
        <v>21.928619679038562</v>
      </c>
      <c r="G33" s="493">
        <v>30.87004314677305</v>
      </c>
      <c r="H33" s="493">
        <v>23.581605834174553</v>
      </c>
      <c r="I33" s="493">
        <v>23.951388851734396</v>
      </c>
      <c r="J33" s="493">
        <v>21.974189854378064</v>
      </c>
      <c r="K33" s="493">
        <v>23.080630464914123</v>
      </c>
      <c r="L33" s="493">
        <v>26.51109961905038</v>
      </c>
      <c r="M33" s="493">
        <v>25.447931869307105</v>
      </c>
      <c r="N33" s="493">
        <v>19.537752936116348</v>
      </c>
      <c r="O33" s="493">
        <v>24.311723814231797</v>
      </c>
      <c r="P33" s="493">
        <v>26.157898687669654</v>
      </c>
      <c r="Q33" s="493">
        <v>27.349616197539685</v>
      </c>
      <c r="V33" s="116"/>
      <c r="W33" s="116"/>
      <c r="X33" s="116"/>
    </row>
    <row r="34" spans="2:24" ht="15.75" x14ac:dyDescent="0.25">
      <c r="B34" s="492" t="s">
        <v>39</v>
      </c>
      <c r="C34" s="153"/>
      <c r="D34" s="493">
        <v>3.403745468497092</v>
      </c>
      <c r="E34" s="493">
        <v>3.1355630795483775</v>
      </c>
      <c r="F34" s="493">
        <v>3.3512102637402785</v>
      </c>
      <c r="G34" s="493">
        <v>3.2979104292448853</v>
      </c>
      <c r="H34" s="493">
        <v>2.6120413078660958</v>
      </c>
      <c r="I34" s="493">
        <v>2.922562555517024</v>
      </c>
      <c r="J34" s="493">
        <v>2.6018533909998149</v>
      </c>
      <c r="K34" s="493">
        <v>2.7810803202978676</v>
      </c>
      <c r="L34" s="493">
        <v>3.2307591255843811</v>
      </c>
      <c r="M34" s="493">
        <v>2.3283884089852163</v>
      </c>
      <c r="N34" s="493">
        <v>2.1370676972270957</v>
      </c>
      <c r="O34" s="493">
        <v>1.9797241620654193</v>
      </c>
      <c r="P34" s="493">
        <v>2.6099647903829091</v>
      </c>
      <c r="Q34" s="493">
        <v>2.062057689941649</v>
      </c>
      <c r="V34" s="116"/>
      <c r="W34" s="116"/>
      <c r="X34" s="116"/>
    </row>
    <row r="35" spans="2:24" x14ac:dyDescent="0.25">
      <c r="B35" s="92"/>
      <c r="C35" s="92"/>
      <c r="D35" s="92"/>
      <c r="E35" s="92"/>
      <c r="F35" s="92"/>
      <c r="G35" s="93"/>
      <c r="H35" s="93"/>
      <c r="I35" s="93"/>
      <c r="J35" s="93"/>
      <c r="K35" s="93"/>
      <c r="L35" s="93"/>
      <c r="V35" s="116"/>
      <c r="W35" s="116"/>
      <c r="X35" s="116"/>
    </row>
    <row r="36" spans="2:24" x14ac:dyDescent="0.25">
      <c r="B36" s="250" t="s">
        <v>394</v>
      </c>
      <c r="V36" s="116"/>
      <c r="W36" s="116"/>
      <c r="X36" s="116"/>
    </row>
    <row r="37" spans="2:24" ht="15.75" x14ac:dyDescent="0.25">
      <c r="B37" s="485" t="s">
        <v>40</v>
      </c>
      <c r="C37" s="485"/>
      <c r="D37" s="491">
        <v>2004</v>
      </c>
      <c r="E37" s="491">
        <v>2005</v>
      </c>
      <c r="F37" s="491">
        <v>2006</v>
      </c>
      <c r="G37" s="491">
        <v>2007</v>
      </c>
      <c r="H37" s="491">
        <v>2008</v>
      </c>
      <c r="I37" s="491">
        <v>2009</v>
      </c>
      <c r="J37" s="491">
        <v>2010</v>
      </c>
      <c r="K37" s="491">
        <v>2011</v>
      </c>
      <c r="L37" s="491">
        <v>2012</v>
      </c>
      <c r="M37" s="491">
        <v>2013</v>
      </c>
      <c r="N37" s="491">
        <v>2014</v>
      </c>
      <c r="O37" s="491">
        <v>2015</v>
      </c>
      <c r="P37" s="487">
        <v>2016</v>
      </c>
      <c r="V37" s="116"/>
      <c r="W37" s="116"/>
      <c r="X37" s="116"/>
    </row>
    <row r="38" spans="2:24" ht="15.75" x14ac:dyDescent="0.25">
      <c r="B38" s="492" t="s">
        <v>35</v>
      </c>
      <c r="C38" s="153"/>
      <c r="D38" s="493">
        <v>16.735928863324112</v>
      </c>
      <c r="E38" s="493">
        <v>19.55403556564081</v>
      </c>
      <c r="F38" s="493">
        <v>15.043081294710795</v>
      </c>
      <c r="G38" s="493">
        <v>23.534834834085782</v>
      </c>
      <c r="H38" s="493">
        <v>16.853550680963171</v>
      </c>
      <c r="I38" s="493">
        <v>15.039096627901028</v>
      </c>
      <c r="J38" s="493">
        <v>14.323594287308699</v>
      </c>
      <c r="K38" s="493">
        <v>16.388597002670259</v>
      </c>
      <c r="L38" s="493">
        <v>16.880805990470918</v>
      </c>
      <c r="M38" s="493">
        <v>16.843973328470959</v>
      </c>
      <c r="N38" s="494">
        <v>15.856655319541519</v>
      </c>
      <c r="O38" s="494">
        <v>16.168452473041825</v>
      </c>
      <c r="P38" s="495">
        <v>15.8447394418772</v>
      </c>
      <c r="R38" s="247"/>
      <c r="S38" s="116"/>
      <c r="T38" s="92"/>
    </row>
    <row r="39" spans="2:24" ht="15.75" x14ac:dyDescent="0.25">
      <c r="B39" s="492" t="s">
        <v>36</v>
      </c>
      <c r="C39" s="153"/>
      <c r="D39" s="493">
        <v>23.12968459022456</v>
      </c>
      <c r="E39" s="493">
        <v>23.737412005783685</v>
      </c>
      <c r="F39" s="493">
        <v>25.406338265308424</v>
      </c>
      <c r="G39" s="493">
        <v>24.440686059668671</v>
      </c>
      <c r="H39" s="493">
        <v>22.192834985380824</v>
      </c>
      <c r="I39" s="493">
        <v>24.177601049995754</v>
      </c>
      <c r="J39" s="493">
        <v>18.927353488247952</v>
      </c>
      <c r="K39" s="493">
        <v>21.402131600110089</v>
      </c>
      <c r="L39" s="493">
        <v>27.686069781145395</v>
      </c>
      <c r="M39" s="493">
        <v>21.624136156267348</v>
      </c>
      <c r="N39" s="494">
        <v>22.203082144914326</v>
      </c>
      <c r="O39" s="494">
        <v>22.792302816079442</v>
      </c>
      <c r="P39" s="495">
        <v>22.724948161983807</v>
      </c>
      <c r="R39" s="247"/>
      <c r="S39" s="116"/>
      <c r="T39" s="92"/>
    </row>
    <row r="40" spans="2:24" ht="15.75" x14ac:dyDescent="0.25">
      <c r="B40" s="492" t="s">
        <v>37</v>
      </c>
      <c r="C40" s="153"/>
      <c r="D40" s="493">
        <v>18.480879242322537</v>
      </c>
      <c r="E40" s="493">
        <v>21.016573765385424</v>
      </c>
      <c r="F40" s="493">
        <v>19.210735041900691</v>
      </c>
      <c r="G40" s="493">
        <v>18.457923465854741</v>
      </c>
      <c r="H40" s="493">
        <v>18.49705731182852</v>
      </c>
      <c r="I40" s="493">
        <v>20.337240402549412</v>
      </c>
      <c r="J40" s="493">
        <v>17.927653072999945</v>
      </c>
      <c r="K40" s="493">
        <v>16.820702237570938</v>
      </c>
      <c r="L40" s="493">
        <v>19.29324638544681</v>
      </c>
      <c r="M40" s="493">
        <v>19.272730578671659</v>
      </c>
      <c r="N40" s="494">
        <v>18.658093789646305</v>
      </c>
      <c r="O40" s="494">
        <v>18.973606108939276</v>
      </c>
      <c r="P40" s="495">
        <v>18.83046691579143</v>
      </c>
      <c r="R40" s="247"/>
      <c r="S40" s="116"/>
      <c r="T40" s="149"/>
    </row>
    <row r="41" spans="2:24" ht="15.75" x14ac:dyDescent="0.25">
      <c r="B41" s="492" t="s">
        <v>38</v>
      </c>
      <c r="C41" s="153"/>
      <c r="D41" s="493">
        <v>19.342387861023685</v>
      </c>
      <c r="E41" s="493">
        <v>24.426329956660194</v>
      </c>
      <c r="F41" s="493">
        <v>22.917394680073436</v>
      </c>
      <c r="G41" s="493">
        <v>24.682322142708728</v>
      </c>
      <c r="H41" s="493">
        <v>20.240106725837283</v>
      </c>
      <c r="I41" s="493">
        <v>22.007650962841101</v>
      </c>
      <c r="J41" s="493">
        <v>19.912675763365247</v>
      </c>
      <c r="K41" s="493">
        <v>20.456271306174379</v>
      </c>
      <c r="L41" s="493">
        <v>25.770489671977749</v>
      </c>
      <c r="M41" s="493">
        <v>20.657716446210724</v>
      </c>
      <c r="N41" s="494">
        <v>22.118117453778503</v>
      </c>
      <c r="O41" s="494">
        <v>20.587667764418836</v>
      </c>
      <c r="P41" s="495">
        <v>19.290090733460627</v>
      </c>
      <c r="R41" s="247"/>
      <c r="S41" s="116"/>
      <c r="T41" s="149"/>
    </row>
    <row r="42" spans="2:24" ht="15.75" x14ac:dyDescent="0.25">
      <c r="B42" s="492" t="s">
        <v>39</v>
      </c>
      <c r="C42" s="153"/>
      <c r="D42" s="493">
        <v>2.5686285908770161</v>
      </c>
      <c r="E42" s="493">
        <v>2.7671874035021324</v>
      </c>
      <c r="F42" s="493">
        <v>2.3104571643811131</v>
      </c>
      <c r="G42" s="493">
        <v>2.6293158253310116</v>
      </c>
      <c r="H42" s="493">
        <v>3.0674414546997015</v>
      </c>
      <c r="I42" s="493">
        <v>2.976155506593765</v>
      </c>
      <c r="J42" s="493">
        <v>2.4722000860321742</v>
      </c>
      <c r="K42" s="493">
        <v>2.1064527692178019</v>
      </c>
      <c r="L42" s="493">
        <v>2.8459787210406406</v>
      </c>
      <c r="M42" s="493">
        <v>3.0869211454432093</v>
      </c>
      <c r="N42" s="494">
        <v>2.8885269267197007</v>
      </c>
      <c r="O42" s="494">
        <v>2.4623216940152015</v>
      </c>
      <c r="P42" s="495">
        <v>2.6844988751474115</v>
      </c>
      <c r="R42" s="247"/>
      <c r="S42" s="116"/>
      <c r="T42" s="92"/>
    </row>
    <row r="43" spans="2:24" x14ac:dyDescent="0.25">
      <c r="B43" s="92"/>
    </row>
    <row r="44" spans="2:24" x14ac:dyDescent="0.25">
      <c r="B44" s="138" t="s">
        <v>451</v>
      </c>
      <c r="C44" s="92"/>
      <c r="D44" s="92"/>
      <c r="E44" s="92"/>
      <c r="F44" s="92"/>
      <c r="G44" s="93"/>
      <c r="H44" s="93"/>
      <c r="I44" s="93"/>
      <c r="J44" s="93"/>
      <c r="K44" s="93"/>
      <c r="L44" s="93"/>
    </row>
    <row r="45" spans="2:24" x14ac:dyDescent="0.25">
      <c r="B45" s="92"/>
      <c r="D45" s="92"/>
      <c r="E45" s="92"/>
      <c r="F45" s="92"/>
      <c r="G45" s="93"/>
      <c r="H45" s="93"/>
      <c r="I45" s="93"/>
      <c r="J45" s="93"/>
      <c r="K45" s="93"/>
      <c r="L45" s="93"/>
    </row>
    <row r="46" spans="2:24" x14ac:dyDescent="0.25">
      <c r="B46" s="141" t="s">
        <v>407</v>
      </c>
      <c r="C46" s="92"/>
      <c r="D46" s="92"/>
      <c r="E46" s="92"/>
      <c r="F46" s="92"/>
      <c r="G46" s="93"/>
      <c r="H46" s="93"/>
      <c r="I46" s="93"/>
      <c r="J46" s="93"/>
      <c r="K46" s="93"/>
      <c r="L46" s="93"/>
    </row>
    <row r="47" spans="2:24" x14ac:dyDescent="0.25">
      <c r="B47" s="92"/>
      <c r="C47" s="92"/>
      <c r="D47" s="92"/>
      <c r="E47" s="92"/>
      <c r="F47" s="92"/>
      <c r="G47" s="93"/>
      <c r="H47" s="93"/>
      <c r="I47" s="93"/>
      <c r="J47" s="93"/>
      <c r="K47" s="93"/>
      <c r="L47" s="93"/>
    </row>
    <row r="48" spans="2:24" s="139" customFormat="1" x14ac:dyDescent="0.25">
      <c r="B48" s="92"/>
      <c r="C48" s="92"/>
      <c r="D48" s="92"/>
      <c r="E48" s="92"/>
      <c r="F48" s="92"/>
      <c r="G48" s="93"/>
      <c r="H48" s="93"/>
      <c r="I48" s="93"/>
      <c r="J48" s="93"/>
      <c r="K48" s="93"/>
      <c r="L48" s="93"/>
    </row>
    <row r="49" spans="2:12" x14ac:dyDescent="0.25">
      <c r="B49" s="52"/>
      <c r="C49" s="52"/>
      <c r="D49" s="52"/>
      <c r="E49" s="52"/>
      <c r="F49" s="52"/>
      <c r="G49" s="94"/>
      <c r="H49" s="94"/>
      <c r="I49" s="94"/>
      <c r="J49" s="94"/>
      <c r="K49" s="94"/>
      <c r="L49" s="94"/>
    </row>
    <row r="50" spans="2:12" x14ac:dyDescent="0.25">
      <c r="H50" s="40"/>
      <c r="I50" s="40"/>
      <c r="J50" s="40"/>
      <c r="K50" s="40"/>
      <c r="L50" s="40"/>
    </row>
    <row r="51" spans="2:12" x14ac:dyDescent="0.25">
      <c r="H51" s="12"/>
      <c r="I51" s="12"/>
      <c r="J51" s="12"/>
      <c r="K51" s="12"/>
      <c r="L51" s="12"/>
    </row>
    <row r="52" spans="2:12" x14ac:dyDescent="0.25">
      <c r="H52" s="51"/>
      <c r="I52" s="51"/>
      <c r="J52" s="51"/>
      <c r="K52" s="51"/>
      <c r="L52" s="51"/>
    </row>
  </sheetData>
  <hyperlinks>
    <hyperlink ref="B2" location="Contents!B6" display="Return to Contents Page"/>
    <hyperlink ref="B46" location="'User guidance agriculture'!B35" display="Link to user guidance for agriculture sector"/>
  </hyperlinks>
  <pageMargins left="0.25" right="0.25" top="0.75" bottom="0.75" header="0.3" footer="0.3"/>
  <pageSetup paperSize="9" scale="62"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9"/>
  <sheetViews>
    <sheetView showGridLines="0" zoomScale="85" zoomScaleNormal="85" workbookViewId="0"/>
  </sheetViews>
  <sheetFormatPr defaultColWidth="11.42578125" defaultRowHeight="15" x14ac:dyDescent="0.25"/>
  <sheetData>
    <row r="1" spans="2:19" x14ac:dyDescent="0.25">
      <c r="E1" s="29"/>
    </row>
    <row r="2" spans="2:19" s="27" customFormat="1" ht="15" customHeight="1" x14ac:dyDescent="0.25">
      <c r="B2" s="103" t="s">
        <v>2</v>
      </c>
    </row>
    <row r="3" spans="2:19" s="27" customFormat="1" x14ac:dyDescent="0.25"/>
    <row r="4" spans="2:19" ht="21" x14ac:dyDescent="0.35">
      <c r="B4" s="152" t="s">
        <v>494</v>
      </c>
      <c r="J4" s="139"/>
      <c r="K4" s="139"/>
      <c r="L4" s="139"/>
    </row>
    <row r="5" spans="2:19" x14ac:dyDescent="0.25">
      <c r="J5" s="139"/>
      <c r="K5" s="139"/>
      <c r="L5" s="139"/>
      <c r="M5" s="139"/>
    </row>
    <row r="6" spans="2:19" x14ac:dyDescent="0.25">
      <c r="J6" s="139"/>
      <c r="K6" s="139"/>
      <c r="L6" s="139"/>
      <c r="M6" s="139"/>
      <c r="Q6" s="139"/>
      <c r="R6" s="139"/>
      <c r="S6" s="139"/>
    </row>
    <row r="7" spans="2:19" x14ac:dyDescent="0.25">
      <c r="J7" s="139"/>
      <c r="K7" s="38" t="s">
        <v>188</v>
      </c>
      <c r="L7" s="139"/>
      <c r="M7" s="139"/>
    </row>
    <row r="8" spans="2:19" x14ac:dyDescent="0.25">
      <c r="J8" s="139"/>
      <c r="K8" s="38" t="s">
        <v>327</v>
      </c>
      <c r="L8" s="139"/>
      <c r="M8" s="139"/>
    </row>
    <row r="9" spans="2:19" x14ac:dyDescent="0.25">
      <c r="J9" s="139"/>
      <c r="K9" s="139"/>
      <c r="L9" s="139"/>
      <c r="M9" s="139"/>
      <c r="P9" s="147"/>
    </row>
    <row r="10" spans="2:19" x14ac:dyDescent="0.25">
      <c r="J10" s="139"/>
      <c r="K10" s="139"/>
      <c r="L10" s="139"/>
      <c r="M10" s="139"/>
      <c r="O10" s="115"/>
    </row>
    <row r="11" spans="2:19" x14ac:dyDescent="0.25">
      <c r="J11" s="139"/>
      <c r="K11" s="139"/>
      <c r="L11" s="139"/>
      <c r="M11" s="139"/>
    </row>
    <row r="12" spans="2:19" x14ac:dyDescent="0.25">
      <c r="J12" s="139"/>
      <c r="K12" s="139"/>
      <c r="L12" s="139"/>
      <c r="M12" s="139"/>
    </row>
    <row r="13" spans="2:19" x14ac:dyDescent="0.25">
      <c r="J13" s="139"/>
      <c r="K13" s="139"/>
      <c r="L13" s="139"/>
      <c r="M13" s="139"/>
    </row>
    <row r="14" spans="2:19" x14ac:dyDescent="0.25">
      <c r="J14" s="139"/>
      <c r="K14" s="139"/>
      <c r="L14" s="139"/>
      <c r="M14" s="139"/>
    </row>
    <row r="15" spans="2:19" x14ac:dyDescent="0.25">
      <c r="J15" s="139"/>
      <c r="K15" s="139"/>
      <c r="L15" s="139"/>
      <c r="M15" s="139"/>
    </row>
    <row r="16" spans="2:19" x14ac:dyDescent="0.25">
      <c r="J16" s="139"/>
      <c r="K16" s="144" t="s">
        <v>485</v>
      </c>
      <c r="L16" s="139"/>
      <c r="M16" s="139"/>
    </row>
    <row r="17" spans="2:27" x14ac:dyDescent="0.25">
      <c r="J17" s="139"/>
      <c r="K17" s="139"/>
      <c r="L17" s="139"/>
      <c r="M17" s="139"/>
    </row>
    <row r="18" spans="2:27" x14ac:dyDescent="0.25">
      <c r="I18" s="132"/>
      <c r="J18" s="139"/>
      <c r="K18" s="147" t="s">
        <v>326</v>
      </c>
      <c r="L18" s="139"/>
      <c r="M18" s="139"/>
    </row>
    <row r="19" spans="2:27" x14ac:dyDescent="0.25">
      <c r="I19" s="132"/>
      <c r="J19" s="139"/>
      <c r="K19" s="139"/>
      <c r="L19" s="139"/>
      <c r="M19" s="139"/>
    </row>
    <row r="20" spans="2:27" s="27" customFormat="1" x14ac:dyDescent="0.25">
      <c r="J20" s="139"/>
      <c r="K20" s="139"/>
      <c r="L20" s="139"/>
      <c r="M20" s="139"/>
    </row>
    <row r="21" spans="2:27" s="27" customFormat="1" x14ac:dyDescent="0.25">
      <c r="J21" s="139"/>
      <c r="K21" s="139"/>
      <c r="L21" s="139"/>
      <c r="M21" s="139"/>
    </row>
    <row r="22" spans="2:27" s="27" customFormat="1" x14ac:dyDescent="0.25">
      <c r="J22" s="139"/>
      <c r="K22" s="139"/>
      <c r="L22" s="139"/>
      <c r="M22" s="139"/>
    </row>
    <row r="23" spans="2:27" ht="17.25" customHeight="1" x14ac:dyDescent="0.25">
      <c r="J23" s="139"/>
      <c r="K23" s="139"/>
      <c r="L23" s="139"/>
      <c r="M23" s="139"/>
    </row>
    <row r="24" spans="2:27" x14ac:dyDescent="0.25">
      <c r="J24" s="139"/>
      <c r="K24" s="139"/>
      <c r="L24" s="139"/>
      <c r="M24" s="139"/>
    </row>
    <row r="25" spans="2:27" x14ac:dyDescent="0.25">
      <c r="J25" s="139"/>
      <c r="K25" s="139"/>
      <c r="L25" s="139"/>
      <c r="M25" s="139"/>
    </row>
    <row r="26" spans="2:27" x14ac:dyDescent="0.25">
      <c r="J26" s="139"/>
      <c r="K26" s="144" t="s">
        <v>482</v>
      </c>
      <c r="L26" s="139"/>
      <c r="M26" s="139"/>
      <c r="AA26" s="51"/>
    </row>
    <row r="28" spans="2:27" ht="15.75" x14ac:dyDescent="0.25">
      <c r="B28" s="178" t="s">
        <v>408</v>
      </c>
      <c r="C28" s="62"/>
      <c r="D28" s="62"/>
      <c r="E28" s="62"/>
      <c r="F28" s="62"/>
      <c r="G28" s="62"/>
      <c r="H28" s="62"/>
      <c r="I28" s="62"/>
      <c r="J28" s="62"/>
      <c r="K28" s="62"/>
      <c r="L28" s="62"/>
      <c r="M28" s="62"/>
      <c r="N28" s="62"/>
      <c r="O28" s="62"/>
      <c r="P28" s="62"/>
      <c r="U28" s="62"/>
      <c r="V28" s="62"/>
      <c r="W28" s="62"/>
      <c r="X28" s="62"/>
      <c r="Y28" s="62"/>
      <c r="Z28" s="62"/>
    </row>
    <row r="29" spans="2:27" s="139" customFormat="1" x14ac:dyDescent="0.25">
      <c r="B29" s="39" t="s">
        <v>486</v>
      </c>
      <c r="C29" s="62"/>
      <c r="D29" s="62"/>
      <c r="E29" s="62"/>
      <c r="F29" s="62"/>
      <c r="G29" s="62"/>
      <c r="H29" s="62"/>
      <c r="I29" s="62"/>
      <c r="J29" s="62"/>
      <c r="K29" s="62"/>
      <c r="L29" s="62"/>
      <c r="M29" s="62"/>
      <c r="N29" s="62"/>
      <c r="O29" s="62"/>
      <c r="P29" s="62"/>
      <c r="U29" s="62"/>
      <c r="V29" s="62"/>
      <c r="W29" s="62"/>
      <c r="X29" s="62"/>
      <c r="Y29" s="62"/>
      <c r="Z29" s="62"/>
    </row>
    <row r="30" spans="2:27" ht="15.75" x14ac:dyDescent="0.25">
      <c r="B30" s="496"/>
      <c r="C30" s="170"/>
      <c r="D30" s="408">
        <v>1990</v>
      </c>
      <c r="E30" s="408">
        <f>D30+1</f>
        <v>1991</v>
      </c>
      <c r="F30" s="408">
        <v>1992</v>
      </c>
      <c r="G30" s="408">
        <v>1993</v>
      </c>
      <c r="H30" s="408">
        <v>1994</v>
      </c>
      <c r="I30" s="408">
        <v>1995</v>
      </c>
      <c r="J30" s="408">
        <v>1996</v>
      </c>
      <c r="K30" s="408">
        <v>1997</v>
      </c>
      <c r="L30" s="408">
        <v>1998</v>
      </c>
      <c r="M30" s="408">
        <v>1999</v>
      </c>
      <c r="N30" s="408">
        <v>2000</v>
      </c>
      <c r="O30" s="408">
        <v>2001</v>
      </c>
      <c r="Q30" s="139"/>
      <c r="R30" s="139"/>
      <c r="S30" s="139"/>
      <c r="T30" s="139"/>
    </row>
    <row r="31" spans="2:27" ht="15.75" x14ac:dyDescent="0.25">
      <c r="B31" s="432" t="s">
        <v>186</v>
      </c>
      <c r="C31" s="153"/>
      <c r="D31" s="435" t="s">
        <v>34</v>
      </c>
      <c r="E31" s="483">
        <v>166.80324122579401</v>
      </c>
      <c r="F31" s="483">
        <v>169.25557001394014</v>
      </c>
      <c r="G31" s="483">
        <v>178.33504179451208</v>
      </c>
      <c r="H31" s="483">
        <v>189.44207405557205</v>
      </c>
      <c r="I31" s="483">
        <v>196.01280775850685</v>
      </c>
      <c r="J31" s="483">
        <v>190.98555298449611</v>
      </c>
      <c r="K31" s="483">
        <v>182.74541081980979</v>
      </c>
      <c r="L31" s="483">
        <v>180.33819874205932</v>
      </c>
      <c r="M31" s="483">
        <v>180.90678245171139</v>
      </c>
      <c r="N31" s="483">
        <v>178.80977031362238</v>
      </c>
      <c r="O31" s="483">
        <v>175.41990795412414</v>
      </c>
      <c r="Q31" s="139"/>
      <c r="R31" s="139"/>
      <c r="S31" s="139"/>
      <c r="T31" s="139"/>
    </row>
    <row r="32" spans="2:27" ht="15.75" x14ac:dyDescent="0.25">
      <c r="B32" s="153" t="s">
        <v>187</v>
      </c>
      <c r="C32" s="153"/>
      <c r="D32" s="497" t="s">
        <v>34</v>
      </c>
      <c r="E32" s="484">
        <v>27.587566411535359</v>
      </c>
      <c r="F32" s="484">
        <v>27.602140200218141</v>
      </c>
      <c r="G32" s="484">
        <v>27.860637808999424</v>
      </c>
      <c r="H32" s="484">
        <v>29.072294769895233</v>
      </c>
      <c r="I32" s="484">
        <v>31.145150381744429</v>
      </c>
      <c r="J32" s="484">
        <v>32.308108301738137</v>
      </c>
      <c r="K32" s="484">
        <v>32.518483829361422</v>
      </c>
      <c r="L32" s="484">
        <v>31.907178181183156</v>
      </c>
      <c r="M32" s="484">
        <v>31.775972510008959</v>
      </c>
      <c r="N32" s="484">
        <v>31.443536627616989</v>
      </c>
      <c r="O32" s="484">
        <v>31.60907804692113</v>
      </c>
    </row>
    <row r="33" spans="2:26" ht="15.75" x14ac:dyDescent="0.25">
      <c r="B33" s="185" t="s">
        <v>188</v>
      </c>
      <c r="C33" s="170"/>
      <c r="D33" s="498" t="s">
        <v>34</v>
      </c>
      <c r="E33" s="498">
        <f>E31-E32</f>
        <v>139.21567481425865</v>
      </c>
      <c r="F33" s="498">
        <f t="shared" ref="F33:O33" si="0">F31-F32</f>
        <v>141.653429813722</v>
      </c>
      <c r="G33" s="498">
        <f t="shared" si="0"/>
        <v>150.47440398551265</v>
      </c>
      <c r="H33" s="498">
        <f t="shared" si="0"/>
        <v>160.36977928567683</v>
      </c>
      <c r="I33" s="498">
        <f t="shared" si="0"/>
        <v>164.86765737676242</v>
      </c>
      <c r="J33" s="498">
        <f t="shared" si="0"/>
        <v>158.67744468275797</v>
      </c>
      <c r="K33" s="498">
        <f t="shared" si="0"/>
        <v>150.22692699044836</v>
      </c>
      <c r="L33" s="498">
        <f t="shared" si="0"/>
        <v>148.43102056087616</v>
      </c>
      <c r="M33" s="498">
        <f t="shared" si="0"/>
        <v>149.13080994170244</v>
      </c>
      <c r="N33" s="498">
        <f t="shared" si="0"/>
        <v>147.36623368600539</v>
      </c>
      <c r="O33" s="498">
        <f t="shared" si="0"/>
        <v>143.81082990720301</v>
      </c>
      <c r="S33" s="116"/>
    </row>
    <row r="34" spans="2:26" x14ac:dyDescent="0.25">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2:26" s="139" customFormat="1" x14ac:dyDescent="0.25">
      <c r="B35" s="39" t="s">
        <v>394</v>
      </c>
      <c r="C35" s="62"/>
      <c r="D35" s="62"/>
      <c r="E35" s="62"/>
      <c r="F35" s="62"/>
      <c r="G35" s="62"/>
      <c r="H35" s="62"/>
      <c r="I35" s="62"/>
      <c r="J35" s="62"/>
      <c r="K35" s="62"/>
      <c r="L35" s="62"/>
      <c r="M35" s="62"/>
      <c r="N35" s="62"/>
      <c r="O35" s="62"/>
      <c r="P35" s="62"/>
      <c r="Q35" s="62"/>
      <c r="R35" s="62"/>
      <c r="S35" s="62"/>
      <c r="T35" s="62"/>
      <c r="U35" s="62"/>
      <c r="V35" s="62"/>
      <c r="W35" s="62"/>
      <c r="X35" s="62"/>
      <c r="Y35" s="62"/>
      <c r="Z35" s="62"/>
    </row>
    <row r="36" spans="2:26" s="139" customFormat="1" ht="15.75" x14ac:dyDescent="0.25">
      <c r="B36" s="170"/>
      <c r="C36" s="170"/>
      <c r="D36" s="408">
        <v>2002</v>
      </c>
      <c r="E36" s="408">
        <v>2003</v>
      </c>
      <c r="F36" s="408">
        <v>2004</v>
      </c>
      <c r="G36" s="408">
        <v>2005</v>
      </c>
      <c r="H36" s="408">
        <v>2006</v>
      </c>
      <c r="I36" s="408">
        <v>2007</v>
      </c>
      <c r="J36" s="408">
        <v>2008</v>
      </c>
      <c r="K36" s="408">
        <v>2009</v>
      </c>
      <c r="L36" s="408">
        <v>2010</v>
      </c>
      <c r="M36" s="408">
        <v>2011</v>
      </c>
      <c r="N36" s="408">
        <v>2012</v>
      </c>
      <c r="O36" s="408">
        <v>2013</v>
      </c>
      <c r="P36" s="62"/>
      <c r="Q36" s="62"/>
      <c r="R36" s="62"/>
      <c r="S36" s="62"/>
      <c r="T36" s="62"/>
      <c r="U36" s="62"/>
      <c r="V36" s="62"/>
      <c r="W36" s="62"/>
      <c r="X36" s="62"/>
      <c r="Y36" s="62"/>
      <c r="Z36" s="62"/>
    </row>
    <row r="37" spans="2:26" s="139" customFormat="1" ht="15.75" x14ac:dyDescent="0.25">
      <c r="B37" s="432" t="s">
        <v>186</v>
      </c>
      <c r="C37" s="153"/>
      <c r="D37" s="483">
        <v>176.52002685053361</v>
      </c>
      <c r="E37" s="483">
        <v>178.69597084848712</v>
      </c>
      <c r="F37" s="483">
        <v>176.60927490834771</v>
      </c>
      <c r="G37" s="483">
        <v>170.31686192484116</v>
      </c>
      <c r="H37" s="483">
        <v>165.61652569731797</v>
      </c>
      <c r="I37" s="483">
        <v>161.92383759501416</v>
      </c>
      <c r="J37" s="483">
        <v>154.08419843267319</v>
      </c>
      <c r="K37" s="483">
        <v>158.34396082010022</v>
      </c>
      <c r="L37" s="483">
        <v>156.45793176744672</v>
      </c>
      <c r="M37" s="483">
        <v>164.72434585185584</v>
      </c>
      <c r="N37" s="483">
        <v>167.53873311067989</v>
      </c>
      <c r="O37" s="483">
        <v>171.49344663664891</v>
      </c>
      <c r="P37" s="62"/>
      <c r="Q37" s="62"/>
      <c r="R37" s="62"/>
      <c r="S37" s="62"/>
      <c r="T37" s="62"/>
      <c r="U37" s="62"/>
      <c r="V37" s="62"/>
      <c r="W37" s="62"/>
      <c r="X37" s="62"/>
      <c r="Y37" s="62"/>
      <c r="Z37" s="62"/>
    </row>
    <row r="38" spans="2:26" s="139" customFormat="1" ht="15.75" x14ac:dyDescent="0.25">
      <c r="B38" s="153" t="s">
        <v>187</v>
      </c>
      <c r="C38" s="153"/>
      <c r="D38" s="484">
        <v>31.652844017086384</v>
      </c>
      <c r="E38" s="484">
        <v>32.413625828535004</v>
      </c>
      <c r="F38" s="484">
        <v>33.394758493983481</v>
      </c>
      <c r="G38" s="484">
        <v>34.345860666751229</v>
      </c>
      <c r="H38" s="484">
        <v>35.179662874545159</v>
      </c>
      <c r="I38" s="484">
        <v>35.453429964498682</v>
      </c>
      <c r="J38" s="484">
        <v>35.586464694349246</v>
      </c>
      <c r="K38" s="484">
        <v>35.847798725227079</v>
      </c>
      <c r="L38" s="484">
        <v>36.742369113985895</v>
      </c>
      <c r="M38" s="484">
        <v>37.737714548434475</v>
      </c>
      <c r="N38" s="484">
        <v>38.088642863006307</v>
      </c>
      <c r="O38" s="484">
        <v>38.589216819502539</v>
      </c>
      <c r="P38" s="62"/>
      <c r="Q38" s="62"/>
      <c r="R38" s="62"/>
      <c r="S38" s="62"/>
      <c r="T38" s="62"/>
      <c r="U38" s="62"/>
      <c r="V38" s="62"/>
      <c r="W38" s="62"/>
      <c r="X38" s="62"/>
      <c r="Y38" s="62"/>
      <c r="Z38" s="62"/>
    </row>
    <row r="39" spans="2:26" s="139" customFormat="1" ht="15.75" x14ac:dyDescent="0.25">
      <c r="B39" s="185" t="s">
        <v>188</v>
      </c>
      <c r="C39" s="170"/>
      <c r="D39" s="498">
        <f>D37-D38</f>
        <v>144.86718283344723</v>
      </c>
      <c r="E39" s="498">
        <f t="shared" ref="E39:O39" si="1">E37-E38</f>
        <v>146.28234501995212</v>
      </c>
      <c r="F39" s="498">
        <f t="shared" si="1"/>
        <v>143.21451641436423</v>
      </c>
      <c r="G39" s="498">
        <f t="shared" si="1"/>
        <v>135.97100125808993</v>
      </c>
      <c r="H39" s="498">
        <f t="shared" si="1"/>
        <v>130.43686282277281</v>
      </c>
      <c r="I39" s="498">
        <f t="shared" si="1"/>
        <v>126.47040763051548</v>
      </c>
      <c r="J39" s="498">
        <f t="shared" si="1"/>
        <v>118.49773373832394</v>
      </c>
      <c r="K39" s="498">
        <f t="shared" si="1"/>
        <v>122.49616209487314</v>
      </c>
      <c r="L39" s="498">
        <f t="shared" si="1"/>
        <v>119.71556265346084</v>
      </c>
      <c r="M39" s="498">
        <f t="shared" si="1"/>
        <v>126.98663130342138</v>
      </c>
      <c r="N39" s="498">
        <f t="shared" si="1"/>
        <v>129.45009024767359</v>
      </c>
      <c r="O39" s="498">
        <f t="shared" si="1"/>
        <v>132.90422981714636</v>
      </c>
      <c r="P39" s="62"/>
      <c r="Q39" s="62"/>
      <c r="R39" s="62"/>
      <c r="S39" s="62"/>
      <c r="T39" s="62"/>
      <c r="U39" s="62"/>
      <c r="V39" s="62"/>
      <c r="W39" s="62"/>
      <c r="X39" s="62"/>
      <c r="Y39" s="62"/>
      <c r="Z39" s="62"/>
    </row>
    <row r="40" spans="2:26" s="139" customFormat="1" x14ac:dyDescent="0.25">
      <c r="C40" s="62"/>
      <c r="D40" s="62"/>
      <c r="E40" s="62"/>
      <c r="F40" s="62"/>
      <c r="G40" s="62"/>
      <c r="H40" s="62"/>
      <c r="I40" s="62"/>
      <c r="J40" s="62"/>
      <c r="K40" s="62"/>
      <c r="L40" s="62"/>
      <c r="M40" s="62"/>
      <c r="N40" s="62"/>
      <c r="O40" s="62"/>
      <c r="P40" s="62"/>
      <c r="Q40" s="62"/>
      <c r="R40" s="62"/>
      <c r="S40" s="62"/>
      <c r="T40" s="62"/>
      <c r="U40" s="62"/>
      <c r="V40" s="62"/>
      <c r="W40" s="62"/>
      <c r="X40" s="62"/>
      <c r="Y40" s="62"/>
      <c r="Z40" s="62"/>
    </row>
    <row r="41" spans="2:26" s="139" customFormat="1" x14ac:dyDescent="0.25">
      <c r="B41" s="39" t="s">
        <v>394</v>
      </c>
      <c r="C41" s="62"/>
      <c r="D41" s="62"/>
      <c r="E41" s="62"/>
      <c r="F41" s="62"/>
      <c r="G41" s="62"/>
      <c r="H41" s="62"/>
      <c r="I41" s="62"/>
      <c r="J41" s="62"/>
      <c r="K41" s="62"/>
      <c r="L41" s="62"/>
      <c r="M41" s="62"/>
      <c r="N41" s="62"/>
      <c r="O41" s="62"/>
      <c r="P41" s="62"/>
      <c r="Q41" s="62"/>
      <c r="R41" s="62"/>
      <c r="S41" s="62"/>
      <c r="T41" s="62"/>
      <c r="U41" s="62"/>
      <c r="V41" s="62"/>
      <c r="W41" s="62"/>
      <c r="X41" s="62"/>
      <c r="Y41" s="62"/>
      <c r="Z41" s="62"/>
    </row>
    <row r="42" spans="2:26" s="139" customFormat="1" ht="15.75" x14ac:dyDescent="0.25">
      <c r="B42" s="170"/>
      <c r="C42" s="170"/>
      <c r="D42" s="408">
        <v>2014</v>
      </c>
      <c r="E42" s="408">
        <v>2015</v>
      </c>
      <c r="F42" s="408">
        <v>2016</v>
      </c>
      <c r="G42" s="258"/>
      <c r="H42" s="258"/>
      <c r="I42" s="258"/>
      <c r="J42" s="258"/>
      <c r="K42" s="258"/>
      <c r="L42" s="258"/>
      <c r="M42" s="258"/>
      <c r="N42" s="258"/>
      <c r="O42" s="258"/>
      <c r="P42" s="62"/>
      <c r="Q42" s="62"/>
      <c r="R42" s="62"/>
      <c r="S42" s="62"/>
      <c r="T42" s="62"/>
      <c r="U42" s="62"/>
      <c r="V42" s="62"/>
      <c r="W42" s="62"/>
      <c r="X42" s="62"/>
      <c r="Y42" s="62"/>
      <c r="Z42" s="62"/>
    </row>
    <row r="43" spans="2:26" s="139" customFormat="1" ht="15.75" x14ac:dyDescent="0.25">
      <c r="B43" s="432" t="s">
        <v>186</v>
      </c>
      <c r="C43" s="153"/>
      <c r="D43" s="483">
        <v>169.6368187506317</v>
      </c>
      <c r="E43" s="483">
        <v>167.75784303555858</v>
      </c>
      <c r="F43" s="483">
        <v>174.51642570415947</v>
      </c>
      <c r="G43" s="292"/>
      <c r="H43" s="292"/>
      <c r="I43" s="292"/>
      <c r="J43" s="292"/>
      <c r="K43" s="292"/>
      <c r="L43" s="292"/>
      <c r="M43" s="292"/>
      <c r="N43" s="292"/>
      <c r="O43" s="292"/>
      <c r="P43" s="62"/>
      <c r="Q43" s="62"/>
      <c r="R43" s="62"/>
      <c r="S43" s="62"/>
      <c r="T43" s="62"/>
      <c r="U43" s="62"/>
      <c r="V43" s="62"/>
      <c r="W43" s="62"/>
      <c r="X43" s="62"/>
      <c r="Y43" s="62"/>
      <c r="Z43" s="62"/>
    </row>
    <row r="44" spans="2:26" s="139" customFormat="1" ht="15.75" x14ac:dyDescent="0.25">
      <c r="B44" s="153" t="s">
        <v>187</v>
      </c>
      <c r="C44" s="153"/>
      <c r="D44" s="484">
        <v>39.536695334919386</v>
      </c>
      <c r="E44" s="484">
        <v>40.585013643192582</v>
      </c>
      <c r="F44" s="484">
        <v>41.408757182415833</v>
      </c>
      <c r="G44" s="293"/>
      <c r="H44" s="306"/>
      <c r="I44" s="304"/>
      <c r="J44" s="304"/>
      <c r="K44" s="293"/>
      <c r="L44" s="293"/>
      <c r="M44" s="293"/>
      <c r="N44" s="293"/>
      <c r="O44" s="293"/>
      <c r="P44" s="62"/>
      <c r="Q44" s="62"/>
      <c r="R44" s="62"/>
      <c r="S44" s="62"/>
      <c r="T44" s="62"/>
      <c r="U44" s="62"/>
      <c r="V44" s="62"/>
      <c r="W44" s="62"/>
      <c r="X44" s="62"/>
      <c r="Y44" s="62"/>
      <c r="Z44" s="62"/>
    </row>
    <row r="45" spans="2:26" s="139" customFormat="1" ht="15.75" x14ac:dyDescent="0.25">
      <c r="B45" s="185" t="s">
        <v>188</v>
      </c>
      <c r="C45" s="170"/>
      <c r="D45" s="498">
        <f>D43-D44</f>
        <v>130.10012341571232</v>
      </c>
      <c r="E45" s="498">
        <f t="shared" ref="E45" si="2">E43-E44</f>
        <v>127.172829392366</v>
      </c>
      <c r="F45" s="498">
        <f t="shared" ref="F45" si="3">F43-F44</f>
        <v>133.10766852174365</v>
      </c>
      <c r="G45" s="247"/>
      <c r="H45" s="305"/>
      <c r="I45" s="305"/>
      <c r="J45" s="305"/>
      <c r="K45" s="294"/>
      <c r="L45" s="294"/>
      <c r="M45" s="294"/>
      <c r="N45" s="294"/>
      <c r="O45" s="294"/>
      <c r="P45" s="62"/>
      <c r="Q45" s="62"/>
      <c r="R45" s="62"/>
      <c r="S45" s="62"/>
      <c r="T45" s="62"/>
      <c r="U45" s="62"/>
      <c r="V45" s="62"/>
      <c r="W45" s="62"/>
      <c r="X45" s="62"/>
      <c r="Y45" s="62"/>
      <c r="Z45" s="62"/>
    </row>
    <row r="46" spans="2:26" s="139" customFormat="1" x14ac:dyDescent="0.25">
      <c r="C46" s="62"/>
      <c r="D46" s="62"/>
      <c r="E46" s="62"/>
      <c r="F46" s="62"/>
      <c r="G46" s="62"/>
      <c r="H46" s="62"/>
      <c r="I46" s="62"/>
      <c r="J46" s="62"/>
      <c r="K46" s="62"/>
      <c r="L46" s="62"/>
      <c r="M46" s="62"/>
      <c r="N46" s="62"/>
      <c r="O46" s="62"/>
      <c r="P46" s="62"/>
      <c r="Q46" s="62"/>
      <c r="R46" s="62"/>
      <c r="S46" s="62"/>
      <c r="T46" s="62"/>
      <c r="U46" s="62"/>
      <c r="V46" s="62"/>
      <c r="W46" s="62"/>
      <c r="X46" s="62"/>
      <c r="Y46" s="62"/>
      <c r="Z46" s="62"/>
    </row>
    <row r="47" spans="2:26" x14ac:dyDescent="0.25">
      <c r="B47" s="138" t="s">
        <v>451</v>
      </c>
    </row>
    <row r="48" spans="2:26" x14ac:dyDescent="0.25">
      <c r="B48" s="138" t="s">
        <v>504</v>
      </c>
    </row>
    <row r="49" spans="2:2" x14ac:dyDescent="0.25">
      <c r="B49" s="141" t="s">
        <v>407</v>
      </c>
    </row>
  </sheetData>
  <hyperlinks>
    <hyperlink ref="B2" location="Contents!B6" display="Return to Contents Page"/>
    <hyperlink ref="B49" location="'User guidance agriculture'!B84" display="Link to user guidance for agriculture sector"/>
  </hyperlinks>
  <pageMargins left="0.25" right="0.25" top="0.75" bottom="0.75" header="0.3" footer="0.3"/>
  <pageSetup paperSize="9" scale="6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
  <sheetViews>
    <sheetView showGridLines="0" zoomScale="85" zoomScaleNormal="85" workbookViewId="0"/>
  </sheetViews>
  <sheetFormatPr defaultColWidth="11.42578125" defaultRowHeight="15" x14ac:dyDescent="0.25"/>
  <sheetData>
    <row r="1" spans="1:13" s="27" customFormat="1" x14ac:dyDescent="0.25">
      <c r="A1" s="138"/>
      <c r="E1" s="29"/>
    </row>
    <row r="2" spans="1:13" s="27" customFormat="1" x14ac:dyDescent="0.25">
      <c r="B2" s="103" t="s">
        <v>2</v>
      </c>
    </row>
    <row r="3" spans="1:13" s="27" customFormat="1" x14ac:dyDescent="0.25">
      <c r="B3" s="25"/>
    </row>
    <row r="4" spans="1:13" s="27" customFormat="1" ht="21" x14ac:dyDescent="0.35">
      <c r="B4" s="152" t="s">
        <v>495</v>
      </c>
    </row>
    <row r="5" spans="1:13" s="27" customFormat="1" x14ac:dyDescent="0.25">
      <c r="K5" s="38" t="s">
        <v>409</v>
      </c>
    </row>
    <row r="6" spans="1:13" s="27" customFormat="1" x14ac:dyDescent="0.25">
      <c r="K6" s="606" t="s">
        <v>326</v>
      </c>
      <c r="L6" s="607"/>
    </row>
    <row r="7" spans="1:13" s="27" customFormat="1" x14ac:dyDescent="0.25">
      <c r="K7" s="608"/>
      <c r="L7" s="607"/>
      <c r="M7" s="38"/>
    </row>
    <row r="8" spans="1:13" s="27" customFormat="1" x14ac:dyDescent="0.25">
      <c r="J8" s="73"/>
      <c r="K8" s="139"/>
    </row>
    <row r="9" spans="1:13" s="27" customFormat="1" x14ac:dyDescent="0.25">
      <c r="J9" s="73"/>
      <c r="K9" s="139"/>
    </row>
    <row r="10" spans="1:13" s="27" customFormat="1" x14ac:dyDescent="0.25">
      <c r="J10" s="73"/>
      <c r="K10" s="139"/>
    </row>
    <row r="11" spans="1:13" s="27" customFormat="1" x14ac:dyDescent="0.25">
      <c r="J11" s="73"/>
      <c r="K11" s="139"/>
    </row>
    <row r="12" spans="1:13" x14ac:dyDescent="0.25">
      <c r="J12" s="73"/>
      <c r="K12" s="139"/>
    </row>
    <row r="13" spans="1:13" x14ac:dyDescent="0.25">
      <c r="J13" s="73"/>
      <c r="K13" s="139"/>
    </row>
    <row r="14" spans="1:13" x14ac:dyDescent="0.25">
      <c r="J14" s="73"/>
      <c r="K14" s="144" t="s">
        <v>570</v>
      </c>
    </row>
    <row r="15" spans="1:13" x14ac:dyDescent="0.25">
      <c r="J15" s="73"/>
      <c r="K15" s="73"/>
    </row>
    <row r="20" spans="2:17" x14ac:dyDescent="0.25">
      <c r="L20" s="139"/>
      <c r="M20" s="139"/>
      <c r="N20" s="139"/>
      <c r="O20" s="139"/>
      <c r="Q20" s="141"/>
    </row>
    <row r="26" spans="2:17" ht="15.75" x14ac:dyDescent="0.25">
      <c r="B26" s="178" t="s">
        <v>410</v>
      </c>
    </row>
    <row r="27" spans="2:17" x14ac:dyDescent="0.25">
      <c r="B27" s="39" t="s">
        <v>588</v>
      </c>
    </row>
    <row r="28" spans="2:17" ht="15.75" x14ac:dyDescent="0.25">
      <c r="B28" s="170"/>
      <c r="C28" s="170"/>
      <c r="D28" s="170"/>
      <c r="E28" s="170"/>
      <c r="F28" s="176">
        <v>2011</v>
      </c>
      <c r="G28" s="176">
        <v>2012</v>
      </c>
      <c r="H28" s="408">
        <v>2013</v>
      </c>
      <c r="I28" s="176">
        <v>2014</v>
      </c>
      <c r="J28" s="408">
        <v>2015</v>
      </c>
      <c r="K28" s="176">
        <v>2016</v>
      </c>
      <c r="L28" s="408">
        <v>2017</v>
      </c>
    </row>
    <row r="29" spans="2:17" ht="15.75" x14ac:dyDescent="0.25">
      <c r="B29" s="432" t="s">
        <v>439</v>
      </c>
      <c r="C29" s="153"/>
      <c r="D29" s="153"/>
      <c r="E29" s="153"/>
      <c r="F29" s="417">
        <v>575</v>
      </c>
      <c r="G29" s="417">
        <v>2426</v>
      </c>
      <c r="H29" s="417">
        <v>3887</v>
      </c>
      <c r="I29" s="417">
        <v>6930</v>
      </c>
      <c r="J29" s="461">
        <v>13703.45</v>
      </c>
      <c r="K29" s="461">
        <v>16515.45</v>
      </c>
      <c r="L29" s="461">
        <v>22024</v>
      </c>
    </row>
    <row r="30" spans="2:17" ht="15.75" x14ac:dyDescent="0.25">
      <c r="B30" s="432" t="s">
        <v>409</v>
      </c>
      <c r="C30" s="153"/>
      <c r="D30" s="153"/>
      <c r="E30" s="153"/>
      <c r="F30" s="417">
        <v>2</v>
      </c>
      <c r="G30" s="417">
        <v>6</v>
      </c>
      <c r="H30" s="417">
        <v>9</v>
      </c>
      <c r="I30" s="417">
        <v>16</v>
      </c>
      <c r="J30" s="153">
        <v>30</v>
      </c>
      <c r="K30" s="153">
        <v>37</v>
      </c>
      <c r="L30" s="418">
        <v>48</v>
      </c>
      <c r="M30" s="247"/>
    </row>
    <row r="32" spans="2:17" x14ac:dyDescent="0.25">
      <c r="B32" s="138" t="s">
        <v>451</v>
      </c>
    </row>
    <row r="33" spans="2:2" x14ac:dyDescent="0.25">
      <c r="B33" s="138"/>
    </row>
    <row r="34" spans="2:2" x14ac:dyDescent="0.25">
      <c r="B34" s="138" t="s">
        <v>189</v>
      </c>
    </row>
    <row r="35" spans="2:2" x14ac:dyDescent="0.25">
      <c r="B35" s="141" t="s">
        <v>621</v>
      </c>
    </row>
    <row r="36" spans="2:2" s="139" customFormat="1" x14ac:dyDescent="0.25">
      <c r="B36" s="141"/>
    </row>
    <row r="37" spans="2:2" x14ac:dyDescent="0.25">
      <c r="B37" s="138" t="s">
        <v>504</v>
      </c>
    </row>
    <row r="38" spans="2:2" x14ac:dyDescent="0.25">
      <c r="B38" s="141" t="s">
        <v>407</v>
      </c>
    </row>
  </sheetData>
  <mergeCells count="1">
    <mergeCell ref="K6:L7"/>
  </mergeCells>
  <hyperlinks>
    <hyperlink ref="B2" location="Contents!B6" display="Return to Contents Page"/>
    <hyperlink ref="B35" r:id="rId1" location="page=130"/>
    <hyperlink ref="B38" location="'User guidance agriculture'!B108" display="Link to user guidance for agriculture sector"/>
  </hyperlinks>
  <pageMargins left="0.25" right="0.25" top="0.75" bottom="0.75" header="0.3" footer="0.3"/>
  <pageSetup paperSize="9" scale="87"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7"/>
  <sheetViews>
    <sheetView showGridLines="0" zoomScale="85" zoomScaleNormal="85" workbookViewId="0"/>
  </sheetViews>
  <sheetFormatPr defaultColWidth="11.42578125" defaultRowHeight="15" x14ac:dyDescent="0.25"/>
  <cols>
    <col min="1" max="16384" width="11.42578125" style="27"/>
  </cols>
  <sheetData>
    <row r="1" spans="2:17" x14ac:dyDescent="0.25">
      <c r="E1" s="29"/>
    </row>
    <row r="2" spans="2:17" x14ac:dyDescent="0.25">
      <c r="B2" s="103" t="s">
        <v>2</v>
      </c>
    </row>
    <row r="3" spans="2:17" x14ac:dyDescent="0.25">
      <c r="B3" s="33"/>
    </row>
    <row r="4" spans="2:17" ht="21" x14ac:dyDescent="0.35">
      <c r="B4" s="152" t="s">
        <v>496</v>
      </c>
    </row>
    <row r="5" spans="2:17" ht="15" customHeight="1" x14ac:dyDescent="0.35">
      <c r="B5" s="46"/>
      <c r="L5" s="73"/>
      <c r="M5" s="73"/>
    </row>
    <row r="6" spans="2:17" x14ac:dyDescent="0.25">
      <c r="K6" s="188" t="s">
        <v>46</v>
      </c>
      <c r="L6" s="41"/>
      <c r="M6" s="189" t="s">
        <v>47</v>
      </c>
    </row>
    <row r="7" spans="2:17" x14ac:dyDescent="0.25">
      <c r="K7" s="139"/>
      <c r="L7" s="139"/>
      <c r="M7" s="139"/>
    </row>
    <row r="8" spans="2:17" x14ac:dyDescent="0.25">
      <c r="K8" s="38" t="s">
        <v>334</v>
      </c>
      <c r="L8" s="139"/>
      <c r="M8" s="139"/>
      <c r="Q8" s="22"/>
    </row>
    <row r="9" spans="2:17" x14ac:dyDescent="0.25">
      <c r="K9" s="144" t="s">
        <v>569</v>
      </c>
      <c r="L9" s="139"/>
      <c r="M9" s="139"/>
    </row>
    <row r="10" spans="2:17" x14ac:dyDescent="0.25">
      <c r="K10" s="139"/>
      <c r="L10" s="139"/>
      <c r="M10" s="139"/>
    </row>
    <row r="11" spans="2:17" x14ac:dyDescent="0.25">
      <c r="K11" s="139"/>
      <c r="L11" s="139"/>
      <c r="M11" s="139"/>
    </row>
    <row r="12" spans="2:17" x14ac:dyDescent="0.25">
      <c r="K12" s="139"/>
      <c r="L12" s="139"/>
      <c r="M12" s="139"/>
    </row>
    <row r="13" spans="2:17" x14ac:dyDescent="0.25">
      <c r="K13" s="139"/>
      <c r="L13" s="139"/>
      <c r="M13" s="139"/>
    </row>
    <row r="14" spans="2:17" x14ac:dyDescent="0.25">
      <c r="K14" s="139"/>
      <c r="L14" s="139"/>
      <c r="M14" s="139"/>
    </row>
    <row r="15" spans="2:17" x14ac:dyDescent="0.25">
      <c r="K15" s="139"/>
      <c r="L15" s="139"/>
      <c r="M15" s="139"/>
    </row>
    <row r="16" spans="2:17" x14ac:dyDescent="0.25">
      <c r="K16" s="139"/>
      <c r="L16" s="139"/>
      <c r="M16" s="139"/>
    </row>
    <row r="17" spans="2:17" x14ac:dyDescent="0.25">
      <c r="K17" s="147" t="s">
        <v>335</v>
      </c>
      <c r="L17" s="139"/>
      <c r="M17" s="139"/>
    </row>
    <row r="18" spans="2:17" x14ac:dyDescent="0.25">
      <c r="K18" s="144" t="s">
        <v>570</v>
      </c>
      <c r="L18" s="139"/>
      <c r="M18" s="139"/>
    </row>
    <row r="19" spans="2:17" x14ac:dyDescent="0.25">
      <c r="K19" s="139"/>
      <c r="L19" s="139"/>
      <c r="M19" s="139"/>
    </row>
    <row r="20" spans="2:17" x14ac:dyDescent="0.25">
      <c r="K20" s="139"/>
      <c r="L20" s="139"/>
      <c r="M20" s="139"/>
    </row>
    <row r="21" spans="2:17" x14ac:dyDescent="0.25">
      <c r="K21" s="139"/>
      <c r="L21" s="139"/>
      <c r="M21" s="139"/>
    </row>
    <row r="22" spans="2:17" x14ac:dyDescent="0.25">
      <c r="K22" s="139"/>
      <c r="L22" s="139"/>
      <c r="M22" s="139"/>
    </row>
    <row r="23" spans="2:17" s="139" customFormat="1" x14ac:dyDescent="0.25"/>
    <row r="24" spans="2:17" x14ac:dyDescent="0.25">
      <c r="K24" s="139"/>
      <c r="L24" s="139"/>
      <c r="M24" s="139"/>
    </row>
    <row r="25" spans="2:17" x14ac:dyDescent="0.25">
      <c r="K25" s="139"/>
      <c r="L25" s="116"/>
      <c r="M25" s="116"/>
      <c r="N25" s="138"/>
    </row>
    <row r="26" spans="2:17" x14ac:dyDescent="0.25">
      <c r="K26" s="144" t="s">
        <v>162</v>
      </c>
      <c r="N26" s="138"/>
    </row>
    <row r="29" spans="2:17" s="73" customFormat="1" ht="15.75" x14ac:dyDescent="0.25">
      <c r="B29" s="178" t="s">
        <v>411</v>
      </c>
      <c r="C29" s="27"/>
      <c r="D29" s="27"/>
      <c r="E29" s="27"/>
      <c r="F29" s="27"/>
      <c r="G29" s="27"/>
      <c r="H29" s="27"/>
      <c r="I29" s="27"/>
      <c r="J29" s="27"/>
      <c r="K29" s="27"/>
      <c r="L29" s="27"/>
    </row>
    <row r="30" spans="2:17" x14ac:dyDescent="0.25">
      <c r="B30" s="39" t="s">
        <v>577</v>
      </c>
      <c r="C30" s="139"/>
      <c r="D30" s="139"/>
      <c r="E30" s="139"/>
      <c r="F30" s="139"/>
      <c r="G30" s="139"/>
      <c r="H30" s="139"/>
      <c r="I30" s="139"/>
      <c r="J30" s="139"/>
      <c r="K30" s="139"/>
      <c r="L30" s="139"/>
    </row>
    <row r="31" spans="2:17" s="139" customFormat="1" ht="15.75" x14ac:dyDescent="0.25">
      <c r="B31" s="496"/>
      <c r="C31" s="170"/>
      <c r="D31" s="408">
        <v>2005</v>
      </c>
      <c r="E31" s="408">
        <v>2006</v>
      </c>
      <c r="F31" s="408">
        <v>2007</v>
      </c>
      <c r="G31" s="408">
        <v>2008</v>
      </c>
      <c r="H31" s="408">
        <v>2009</v>
      </c>
      <c r="I31" s="408">
        <v>2010</v>
      </c>
      <c r="J31" s="408">
        <v>2011</v>
      </c>
      <c r="K31" s="408">
        <v>2012</v>
      </c>
      <c r="L31" s="408">
        <v>2013</v>
      </c>
      <c r="M31" s="408">
        <v>2014</v>
      </c>
      <c r="N31" s="408">
        <v>2015</v>
      </c>
      <c r="O31" s="408">
        <v>2016</v>
      </c>
      <c r="P31" s="482">
        <v>2017</v>
      </c>
    </row>
    <row r="32" spans="2:17" ht="15.75" x14ac:dyDescent="0.25">
      <c r="B32" s="296" t="s">
        <v>46</v>
      </c>
      <c r="C32" s="499"/>
      <c r="D32" s="500">
        <v>38.9</v>
      </c>
      <c r="E32" s="500">
        <v>39.9</v>
      </c>
      <c r="F32" s="500">
        <v>38.1</v>
      </c>
      <c r="G32" s="500">
        <v>37.700000000000003</v>
      </c>
      <c r="H32" s="500">
        <v>35.5</v>
      </c>
      <c r="I32" s="500">
        <v>35.700000000000003</v>
      </c>
      <c r="J32" s="500">
        <v>27.6</v>
      </c>
      <c r="K32" s="500">
        <v>25</v>
      </c>
      <c r="L32" s="500">
        <v>30.4</v>
      </c>
      <c r="M32" s="500">
        <v>30.2</v>
      </c>
      <c r="N32" s="500">
        <v>25.1</v>
      </c>
      <c r="O32" s="500">
        <v>27.7</v>
      </c>
      <c r="P32" s="501">
        <v>25.7</v>
      </c>
      <c r="Q32" s="247"/>
    </row>
    <row r="33" spans="2:17" ht="15.75" x14ac:dyDescent="0.25">
      <c r="B33" s="296" t="s">
        <v>415</v>
      </c>
      <c r="C33" s="499"/>
      <c r="D33" s="500">
        <v>49.2</v>
      </c>
      <c r="E33" s="500">
        <v>49.5</v>
      </c>
      <c r="F33" s="500">
        <v>49.3</v>
      </c>
      <c r="G33" s="500">
        <v>47.1</v>
      </c>
      <c r="H33" s="500">
        <v>43.3</v>
      </c>
      <c r="I33" s="500">
        <v>46.5</v>
      </c>
      <c r="J33" s="500">
        <v>30.2</v>
      </c>
      <c r="K33" s="500">
        <v>26.7</v>
      </c>
      <c r="L33" s="500">
        <v>27.1</v>
      </c>
      <c r="M33" s="500">
        <v>29.1</v>
      </c>
      <c r="N33" s="500">
        <v>28.5</v>
      </c>
      <c r="O33" s="500">
        <v>27.7</v>
      </c>
      <c r="P33" s="501">
        <v>24</v>
      </c>
      <c r="Q33" s="247"/>
    </row>
    <row r="34" spans="2:17" ht="15.75" x14ac:dyDescent="0.25">
      <c r="B34" s="296" t="s">
        <v>48</v>
      </c>
      <c r="C34" s="499"/>
      <c r="D34" s="500">
        <v>46.9</v>
      </c>
      <c r="E34" s="500">
        <v>48.6</v>
      </c>
      <c r="F34" s="500">
        <v>43.1</v>
      </c>
      <c r="G34" s="500">
        <v>42.3</v>
      </c>
      <c r="H34" s="500">
        <v>41.6</v>
      </c>
      <c r="I34" s="500">
        <v>44.1</v>
      </c>
      <c r="J34" s="500">
        <v>38.6</v>
      </c>
      <c r="K34" s="500">
        <v>33.799999999999997</v>
      </c>
      <c r="L34" s="500">
        <v>40.4</v>
      </c>
      <c r="M34" s="500">
        <v>39.1</v>
      </c>
      <c r="N34" s="500">
        <v>38.799999999999997</v>
      </c>
      <c r="O34" s="500">
        <v>35.299999999999997</v>
      </c>
      <c r="P34" s="501">
        <v>34.9</v>
      </c>
      <c r="Q34" s="247"/>
    </row>
    <row r="35" spans="2:17" ht="15.75" x14ac:dyDescent="0.25">
      <c r="B35" s="296" t="s">
        <v>41</v>
      </c>
      <c r="C35" s="499"/>
      <c r="D35" s="500">
        <v>6.7</v>
      </c>
      <c r="E35" s="500">
        <v>6.3</v>
      </c>
      <c r="F35" s="500">
        <v>6.7</v>
      </c>
      <c r="G35" s="500">
        <v>7.5</v>
      </c>
      <c r="H35" s="500">
        <v>8.4</v>
      </c>
      <c r="I35" s="500">
        <v>9.6</v>
      </c>
      <c r="J35" s="500">
        <v>3.2</v>
      </c>
      <c r="K35" s="500">
        <v>2</v>
      </c>
      <c r="L35" s="500">
        <v>2.4</v>
      </c>
      <c r="M35" s="500">
        <v>2.5</v>
      </c>
      <c r="N35" s="500">
        <v>3</v>
      </c>
      <c r="O35" s="500">
        <v>2.6</v>
      </c>
      <c r="P35" s="501">
        <v>2</v>
      </c>
      <c r="Q35" s="247"/>
    </row>
    <row r="36" spans="2:17" x14ac:dyDescent="0.25">
      <c r="B36" s="95"/>
      <c r="C36" s="95"/>
      <c r="D36" s="96"/>
      <c r="E36" s="96"/>
      <c r="F36" s="96"/>
      <c r="G36" s="96"/>
      <c r="H36" s="96"/>
      <c r="I36" s="96"/>
      <c r="J36" s="96"/>
      <c r="K36" s="96"/>
      <c r="L36" s="96"/>
      <c r="Q36" s="247"/>
    </row>
    <row r="37" spans="2:17" ht="15.75" x14ac:dyDescent="0.25">
      <c r="B37" s="178" t="s">
        <v>412</v>
      </c>
      <c r="C37" s="178"/>
      <c r="Q37" s="247"/>
    </row>
    <row r="38" spans="2:17" x14ac:dyDescent="0.25">
      <c r="B38" s="39" t="s">
        <v>577</v>
      </c>
      <c r="C38" s="39"/>
      <c r="D38" s="139"/>
      <c r="E38" s="139"/>
      <c r="F38" s="139"/>
      <c r="G38" s="139"/>
      <c r="H38" s="139"/>
      <c r="I38" s="139"/>
      <c r="J38" s="139"/>
      <c r="K38" s="139"/>
      <c r="L38" s="139"/>
      <c r="Q38" s="247"/>
    </row>
    <row r="39" spans="2:17" ht="15.75" x14ac:dyDescent="0.25">
      <c r="B39" s="170"/>
      <c r="C39" s="170"/>
      <c r="D39" s="408">
        <v>2005</v>
      </c>
      <c r="E39" s="408">
        <v>2006</v>
      </c>
      <c r="F39" s="408">
        <v>2007</v>
      </c>
      <c r="G39" s="408">
        <v>2008</v>
      </c>
      <c r="H39" s="408">
        <v>2009</v>
      </c>
      <c r="I39" s="408">
        <v>2010</v>
      </c>
      <c r="J39" s="408">
        <v>2011</v>
      </c>
      <c r="K39" s="408">
        <v>2012</v>
      </c>
      <c r="L39" s="408">
        <v>2013</v>
      </c>
      <c r="M39" s="408">
        <v>2014</v>
      </c>
      <c r="N39" s="408">
        <v>2015</v>
      </c>
      <c r="O39" s="408">
        <v>2016</v>
      </c>
      <c r="P39" s="408">
        <v>2017</v>
      </c>
      <c r="Q39" s="247"/>
    </row>
    <row r="40" spans="2:17" ht="15.75" x14ac:dyDescent="0.25">
      <c r="B40" s="296" t="s">
        <v>47</v>
      </c>
      <c r="C40" s="499"/>
      <c r="D40" s="500">
        <v>65.7</v>
      </c>
      <c r="E40" s="500">
        <v>64.099999999999994</v>
      </c>
      <c r="F40" s="500">
        <v>65.7</v>
      </c>
      <c r="G40" s="500">
        <v>61.5</v>
      </c>
      <c r="H40" s="500">
        <v>56.9</v>
      </c>
      <c r="I40" s="500">
        <v>61.2</v>
      </c>
      <c r="J40" s="500">
        <v>51</v>
      </c>
      <c r="K40" s="500">
        <v>48.4</v>
      </c>
      <c r="L40" s="500">
        <v>48.5</v>
      </c>
      <c r="M40" s="500">
        <v>49.9</v>
      </c>
      <c r="N40" s="500">
        <v>47.2</v>
      </c>
      <c r="O40" s="500">
        <v>45.1</v>
      </c>
      <c r="P40" s="501">
        <v>43.3</v>
      </c>
      <c r="Q40" s="247"/>
    </row>
    <row r="41" spans="2:17" ht="15.75" x14ac:dyDescent="0.25">
      <c r="B41" s="296" t="s">
        <v>415</v>
      </c>
      <c r="C41" s="499"/>
      <c r="D41" s="500">
        <v>49.6</v>
      </c>
      <c r="E41" s="500">
        <v>50.5</v>
      </c>
      <c r="F41" s="500">
        <v>54.4</v>
      </c>
      <c r="G41" s="500">
        <v>50.9</v>
      </c>
      <c r="H41" s="500">
        <v>45.8</v>
      </c>
      <c r="I41" s="500">
        <v>48.5</v>
      </c>
      <c r="J41" s="500">
        <v>34.5</v>
      </c>
      <c r="K41" s="500">
        <v>31.4</v>
      </c>
      <c r="L41" s="500">
        <v>30</v>
      </c>
      <c r="M41" s="500">
        <v>32.4</v>
      </c>
      <c r="N41" s="500">
        <v>33.4</v>
      </c>
      <c r="O41" s="500">
        <v>31.2</v>
      </c>
      <c r="P41" s="501">
        <v>28.6</v>
      </c>
    </row>
    <row r="42" spans="2:17" ht="15.75" x14ac:dyDescent="0.25">
      <c r="B42" s="296" t="s">
        <v>49</v>
      </c>
      <c r="C42" s="499"/>
      <c r="D42" s="500">
        <v>73.3</v>
      </c>
      <c r="E42" s="500">
        <v>72.3</v>
      </c>
      <c r="F42" s="500">
        <v>73.099999999999994</v>
      </c>
      <c r="G42" s="500">
        <v>69.8</v>
      </c>
      <c r="H42" s="500">
        <v>67</v>
      </c>
      <c r="I42" s="500">
        <v>70.599999999999994</v>
      </c>
      <c r="J42" s="500">
        <v>60.7</v>
      </c>
      <c r="K42" s="500">
        <v>58.2</v>
      </c>
      <c r="L42" s="500">
        <v>56.7</v>
      </c>
      <c r="M42" s="500">
        <v>57.9</v>
      </c>
      <c r="N42" s="500">
        <v>55.4</v>
      </c>
      <c r="O42" s="500">
        <v>54.9</v>
      </c>
      <c r="P42" s="501">
        <v>55.2</v>
      </c>
    </row>
    <row r="43" spans="2:17" ht="15.75" x14ac:dyDescent="0.25">
      <c r="B43" s="296" t="s">
        <v>41</v>
      </c>
      <c r="C43" s="499"/>
      <c r="D43" s="500">
        <v>7.3</v>
      </c>
      <c r="E43" s="500">
        <v>6.3</v>
      </c>
      <c r="F43" s="500">
        <v>7.3</v>
      </c>
      <c r="G43" s="500">
        <v>5.4</v>
      </c>
      <c r="H43" s="500">
        <v>4.3</v>
      </c>
      <c r="I43" s="500">
        <v>5.5</v>
      </c>
      <c r="J43" s="500">
        <v>2.7</v>
      </c>
      <c r="K43" s="500">
        <v>2.6</v>
      </c>
      <c r="L43" s="500">
        <v>2.4</v>
      </c>
      <c r="M43" s="500">
        <v>2.9</v>
      </c>
      <c r="N43" s="500">
        <v>2.6</v>
      </c>
      <c r="O43" s="500">
        <v>2.1</v>
      </c>
      <c r="P43" s="501">
        <v>1.8</v>
      </c>
    </row>
    <row r="44" spans="2:17" x14ac:dyDescent="0.25">
      <c r="C44" s="62"/>
      <c r="D44" s="62"/>
      <c r="E44" s="62"/>
      <c r="F44" s="62"/>
      <c r="G44" s="62"/>
      <c r="H44" s="62"/>
      <c r="I44" s="62"/>
      <c r="J44" s="62"/>
      <c r="K44" s="62"/>
    </row>
    <row r="45" spans="2:17" x14ac:dyDescent="0.25">
      <c r="B45" s="138" t="s">
        <v>451</v>
      </c>
    </row>
    <row r="46" spans="2:17" x14ac:dyDescent="0.25">
      <c r="B46" s="138"/>
    </row>
    <row r="47" spans="2:17" x14ac:dyDescent="0.25">
      <c r="B47" s="141" t="s">
        <v>407</v>
      </c>
    </row>
  </sheetData>
  <hyperlinks>
    <hyperlink ref="B2" location="Contents!B6" display="Return to Contents Page"/>
    <hyperlink ref="B47" location="'User guidance agriculture'!B130" display="Link to user guidance for agriculture sector"/>
  </hyperlinks>
  <pageMargins left="0.25" right="0.25" top="0.75" bottom="0.75" header="0.3" footer="0.3"/>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3"/>
  <sheetViews>
    <sheetView showGridLines="0" zoomScale="70" zoomScaleNormal="70" workbookViewId="0"/>
  </sheetViews>
  <sheetFormatPr defaultRowHeight="15" x14ac:dyDescent="0.25"/>
  <cols>
    <col min="1" max="1" width="8.5703125" style="73" customWidth="1"/>
    <col min="2" max="2" width="21.140625" style="21" customWidth="1"/>
    <col min="3" max="10" width="20" customWidth="1"/>
    <col min="11" max="11" width="11.28515625" customWidth="1"/>
  </cols>
  <sheetData>
    <row r="1" spans="1:32" s="73" customFormat="1" ht="15" customHeight="1" x14ac:dyDescent="0.25">
      <c r="B1" s="21"/>
    </row>
    <row r="2" spans="1:32" ht="27.75" x14ac:dyDescent="0.25">
      <c r="B2" s="346" t="s">
        <v>33</v>
      </c>
    </row>
    <row r="3" spans="1:32" s="27" customFormat="1" ht="15" customHeight="1" x14ac:dyDescent="0.25">
      <c r="A3" s="73"/>
      <c r="B3" s="138"/>
    </row>
    <row r="4" spans="1:32" s="104" customFormat="1" ht="21" x14ac:dyDescent="0.35">
      <c r="B4" s="347" t="s">
        <v>209</v>
      </c>
      <c r="D4" s="107"/>
      <c r="E4" s="107"/>
      <c r="F4" s="107"/>
      <c r="G4" s="107"/>
      <c r="H4" s="107"/>
      <c r="I4" s="107"/>
      <c r="J4" s="107"/>
      <c r="K4" s="105"/>
    </row>
    <row r="5" spans="1:32" s="104" customFormat="1" ht="21" x14ac:dyDescent="0.35">
      <c r="B5" s="148" t="s">
        <v>208</v>
      </c>
      <c r="C5" s="127"/>
      <c r="D5" s="127"/>
      <c r="E5" s="127"/>
      <c r="F5" s="127"/>
      <c r="G5" s="127"/>
      <c r="H5" s="127"/>
      <c r="I5" s="107"/>
      <c r="J5" s="107"/>
      <c r="K5" s="105"/>
    </row>
    <row r="6" spans="1:32" s="73" customFormat="1" ht="21" x14ac:dyDescent="0.25">
      <c r="B6" s="163" t="s">
        <v>213</v>
      </c>
      <c r="C6" s="138"/>
      <c r="D6" s="348"/>
      <c r="E6" s="348"/>
      <c r="F6" s="1"/>
      <c r="G6" s="82"/>
      <c r="H6" s="82"/>
      <c r="I6" s="82"/>
      <c r="J6" s="82"/>
      <c r="K6" s="102"/>
    </row>
    <row r="7" spans="1:32" s="73" customFormat="1" ht="15" customHeight="1" x14ac:dyDescent="0.25">
      <c r="B7" s="157"/>
      <c r="C7" s="138"/>
      <c r="D7" s="348"/>
      <c r="E7" s="348"/>
      <c r="F7" s="1"/>
      <c r="G7" s="82"/>
      <c r="H7" s="82"/>
      <c r="I7" s="82"/>
      <c r="J7" s="82"/>
      <c r="K7" s="102"/>
    </row>
    <row r="8" spans="1:32" s="48" customFormat="1" ht="21" x14ac:dyDescent="0.35">
      <c r="A8" s="75"/>
      <c r="B8" s="151" t="s">
        <v>42</v>
      </c>
      <c r="C8" s="152" t="s">
        <v>210</v>
      </c>
      <c r="D8" s="152" t="s">
        <v>214</v>
      </c>
      <c r="E8" s="153"/>
      <c r="F8" s="153"/>
      <c r="G8" s="153"/>
    </row>
    <row r="9" spans="1:32" s="48" customFormat="1" ht="15" customHeight="1" x14ac:dyDescent="0.3">
      <c r="A9" s="75"/>
      <c r="B9" s="154"/>
      <c r="C9" s="155"/>
      <c r="D9" s="155"/>
      <c r="E9" s="153"/>
      <c r="F9" s="153"/>
      <c r="G9" s="153"/>
    </row>
    <row r="10" spans="1:32" s="146" customFormat="1" ht="15.75" x14ac:dyDescent="0.25">
      <c r="A10" s="153"/>
      <c r="B10" s="156" t="s">
        <v>194</v>
      </c>
      <c r="C10" s="153" t="s">
        <v>195</v>
      </c>
      <c r="D10" s="153"/>
      <c r="E10" s="153"/>
      <c r="F10" s="153"/>
      <c r="G10" s="153"/>
    </row>
    <row r="11" spans="1:32" s="48" customFormat="1" ht="15.75" x14ac:dyDescent="0.25">
      <c r="A11" s="153"/>
      <c r="B11" s="156" t="s">
        <v>56</v>
      </c>
      <c r="C11" s="153" t="s">
        <v>56</v>
      </c>
      <c r="D11" s="153"/>
      <c r="E11" s="153"/>
      <c r="F11" s="153"/>
      <c r="G11" s="153"/>
    </row>
    <row r="12" spans="1:32" s="146" customFormat="1" ht="15.75" x14ac:dyDescent="0.25">
      <c r="A12" s="153"/>
      <c r="B12" s="156" t="s">
        <v>500</v>
      </c>
      <c r="C12" s="153" t="s">
        <v>499</v>
      </c>
      <c r="D12" s="153"/>
      <c r="E12" s="153"/>
      <c r="F12" s="153"/>
      <c r="G12" s="153"/>
    </row>
    <row r="13" spans="1:32" s="48" customFormat="1" ht="15" customHeight="1" x14ac:dyDescent="0.25">
      <c r="A13" s="153"/>
      <c r="B13" s="157"/>
      <c r="C13" s="153"/>
      <c r="D13" s="153"/>
      <c r="E13" s="153"/>
      <c r="F13" s="153"/>
      <c r="G13" s="153"/>
    </row>
    <row r="14" spans="1:32" s="48" customFormat="1" ht="15.75" x14ac:dyDescent="0.25">
      <c r="A14" s="349"/>
      <c r="B14" s="158">
        <v>1.1000000000000001</v>
      </c>
      <c r="C14" s="159" t="s">
        <v>50</v>
      </c>
      <c r="D14" s="121" t="s">
        <v>202</v>
      </c>
      <c r="E14" s="160"/>
      <c r="F14" s="160"/>
      <c r="G14" s="160"/>
      <c r="I14" s="158"/>
      <c r="J14" s="179"/>
      <c r="K14" s="295"/>
      <c r="L14" s="296"/>
      <c r="M14" s="296"/>
      <c r="N14" s="296"/>
      <c r="O14" s="175"/>
      <c r="P14" s="175"/>
      <c r="Q14" s="175"/>
      <c r="R14" s="175"/>
      <c r="S14" s="175"/>
      <c r="T14" s="175"/>
      <c r="U14" s="175"/>
      <c r="V14" s="175"/>
      <c r="W14" s="175"/>
      <c r="X14" s="175"/>
      <c r="Y14" s="175"/>
      <c r="Z14" s="175"/>
      <c r="AA14" s="175"/>
      <c r="AB14" s="175"/>
      <c r="AC14" s="175"/>
      <c r="AD14" s="175"/>
      <c r="AE14" s="175"/>
      <c r="AF14" s="175"/>
    </row>
    <row r="15" spans="1:32" s="48" customFormat="1" ht="15.75" x14ac:dyDescent="0.25">
      <c r="A15" s="153"/>
      <c r="B15" s="156">
        <v>1.2</v>
      </c>
      <c r="C15" s="159" t="s">
        <v>50</v>
      </c>
      <c r="D15" s="161" t="s">
        <v>331</v>
      </c>
      <c r="E15" s="153"/>
      <c r="F15" s="153"/>
      <c r="G15" s="153"/>
      <c r="I15" s="156"/>
      <c r="J15" s="179"/>
      <c r="K15" s="297"/>
      <c r="L15" s="296"/>
      <c r="M15" s="296"/>
      <c r="N15" s="296"/>
      <c r="O15" s="175"/>
      <c r="P15" s="175"/>
      <c r="Q15" s="175"/>
      <c r="R15" s="175"/>
      <c r="S15" s="175"/>
      <c r="T15" s="175"/>
      <c r="U15" s="175"/>
      <c r="V15" s="175"/>
      <c r="W15" s="175"/>
      <c r="X15" s="175"/>
      <c r="Y15" s="175"/>
      <c r="Z15" s="175"/>
      <c r="AA15" s="175"/>
      <c r="AB15" s="175"/>
      <c r="AC15" s="175"/>
      <c r="AD15" s="175"/>
      <c r="AE15" s="175"/>
      <c r="AF15" s="175"/>
    </row>
    <row r="16" spans="1:32" s="48" customFormat="1" ht="15" customHeight="1" x14ac:dyDescent="0.25">
      <c r="A16" s="153"/>
      <c r="B16" s="157"/>
      <c r="C16" s="159"/>
      <c r="D16" s="162"/>
      <c r="E16" s="153"/>
      <c r="F16" s="153"/>
      <c r="G16" s="153"/>
      <c r="I16" s="157"/>
      <c r="J16" s="179"/>
      <c r="K16" s="179"/>
      <c r="L16" s="296"/>
      <c r="M16" s="296"/>
      <c r="N16" s="296"/>
      <c r="O16" s="175"/>
      <c r="P16" s="175"/>
      <c r="Q16" s="175"/>
      <c r="R16" s="175"/>
      <c r="S16" s="175"/>
      <c r="T16" s="175"/>
      <c r="U16" s="175"/>
      <c r="V16" s="175"/>
      <c r="W16" s="175"/>
      <c r="X16" s="175"/>
      <c r="Y16" s="175"/>
      <c r="Z16" s="175"/>
      <c r="AA16" s="175"/>
      <c r="AB16" s="175"/>
      <c r="AC16" s="175"/>
      <c r="AD16" s="175"/>
      <c r="AE16" s="175"/>
      <c r="AF16" s="175"/>
    </row>
    <row r="17" spans="1:32" s="48" customFormat="1" ht="15.75" x14ac:dyDescent="0.25">
      <c r="A17" s="349"/>
      <c r="B17" s="158">
        <v>2.1</v>
      </c>
      <c r="C17" s="159" t="s">
        <v>52</v>
      </c>
      <c r="D17" s="122" t="s">
        <v>339</v>
      </c>
      <c r="E17" s="160"/>
      <c r="F17" s="160"/>
      <c r="G17" s="160"/>
      <c r="I17" s="158"/>
      <c r="J17" s="179"/>
      <c r="K17" s="298"/>
      <c r="L17" s="296"/>
      <c r="M17" s="296"/>
      <c r="N17" s="296"/>
      <c r="O17" s="175"/>
      <c r="P17" s="175"/>
      <c r="Q17" s="175"/>
      <c r="R17" s="175"/>
      <c r="S17" s="175"/>
      <c r="T17" s="175"/>
      <c r="U17" s="175"/>
      <c r="V17" s="175"/>
      <c r="W17" s="175"/>
      <c r="X17" s="175"/>
      <c r="Y17" s="175"/>
      <c r="Z17" s="175"/>
      <c r="AA17" s="175"/>
      <c r="AB17" s="175"/>
      <c r="AC17" s="175"/>
      <c r="AD17" s="175"/>
      <c r="AE17" s="175"/>
      <c r="AF17" s="175"/>
    </row>
    <row r="18" spans="1:32" s="48" customFormat="1" ht="15.75" x14ac:dyDescent="0.25">
      <c r="A18" s="153"/>
      <c r="B18" s="156">
        <v>2.2000000000000002</v>
      </c>
      <c r="C18" s="159" t="s">
        <v>52</v>
      </c>
      <c r="D18" s="162" t="s">
        <v>59</v>
      </c>
      <c r="E18" s="153"/>
      <c r="F18" s="153"/>
      <c r="G18" s="153"/>
      <c r="I18" s="156"/>
      <c r="J18" s="179"/>
      <c r="K18" s="179"/>
      <c r="L18" s="296"/>
      <c r="M18" s="296"/>
      <c r="N18" s="296"/>
      <c r="O18" s="175"/>
      <c r="P18" s="175"/>
      <c r="Q18" s="175"/>
      <c r="R18" s="175"/>
      <c r="S18" s="175"/>
      <c r="T18" s="175"/>
      <c r="U18" s="175"/>
      <c r="V18" s="175"/>
      <c r="W18" s="175"/>
      <c r="X18" s="175"/>
      <c r="Y18" s="175"/>
      <c r="Z18" s="175"/>
      <c r="AA18" s="175"/>
      <c r="AB18" s="175"/>
      <c r="AC18" s="175"/>
      <c r="AD18" s="175"/>
      <c r="AE18" s="175"/>
      <c r="AF18" s="175"/>
    </row>
    <row r="19" spans="1:32" s="48" customFormat="1" ht="15.75" x14ac:dyDescent="0.25">
      <c r="A19" s="153"/>
      <c r="B19" s="156">
        <v>2.2999999999999998</v>
      </c>
      <c r="C19" s="159" t="s">
        <v>52</v>
      </c>
      <c r="D19" s="162" t="s">
        <v>200</v>
      </c>
      <c r="E19" s="153"/>
      <c r="F19" s="153"/>
      <c r="G19" s="153"/>
      <c r="I19" s="156"/>
      <c r="J19" s="179"/>
      <c r="K19" s="179"/>
      <c r="L19" s="296"/>
      <c r="M19" s="296"/>
      <c r="N19" s="296"/>
      <c r="O19" s="175"/>
      <c r="P19" s="175"/>
      <c r="Q19" s="175"/>
      <c r="R19" s="175"/>
      <c r="S19" s="175"/>
      <c r="T19" s="175"/>
      <c r="U19" s="175"/>
      <c r="V19" s="175"/>
      <c r="W19" s="175"/>
      <c r="X19" s="175"/>
      <c r="Y19" s="175"/>
      <c r="Z19" s="175"/>
      <c r="AA19" s="175"/>
      <c r="AB19" s="175"/>
      <c r="AC19" s="175"/>
      <c r="AD19" s="175"/>
      <c r="AE19" s="175"/>
      <c r="AF19" s="175"/>
    </row>
    <row r="20" spans="1:32" s="48" customFormat="1" ht="15.75" x14ac:dyDescent="0.25">
      <c r="A20" s="153"/>
      <c r="B20" s="156">
        <v>2.4</v>
      </c>
      <c r="C20" s="159" t="s">
        <v>52</v>
      </c>
      <c r="D20" s="162" t="s">
        <v>489</v>
      </c>
      <c r="E20" s="153"/>
      <c r="F20" s="153"/>
      <c r="G20" s="153"/>
      <c r="I20" s="156"/>
      <c r="J20" s="179"/>
      <c r="K20" s="179"/>
      <c r="L20" s="296"/>
      <c r="M20" s="296"/>
      <c r="N20" s="296"/>
      <c r="O20" s="175"/>
      <c r="P20" s="175"/>
      <c r="Q20" s="175"/>
      <c r="R20" s="175"/>
      <c r="S20" s="175"/>
      <c r="T20" s="175"/>
      <c r="U20" s="175"/>
      <c r="V20" s="175"/>
      <c r="W20" s="175"/>
      <c r="X20" s="175"/>
      <c r="Y20" s="175"/>
      <c r="Z20" s="175"/>
      <c r="AA20" s="175"/>
      <c r="AB20" s="175"/>
      <c r="AC20" s="175"/>
      <c r="AD20" s="175"/>
      <c r="AE20" s="175"/>
      <c r="AF20" s="175"/>
    </row>
    <row r="21" spans="1:32" s="48" customFormat="1" ht="15.75" x14ac:dyDescent="0.25">
      <c r="A21" s="153"/>
      <c r="B21" s="156">
        <v>2.5</v>
      </c>
      <c r="C21" s="159" t="s">
        <v>52</v>
      </c>
      <c r="D21" s="162" t="s">
        <v>201</v>
      </c>
      <c r="E21" s="153"/>
      <c r="F21" s="153"/>
      <c r="G21" s="153"/>
      <c r="I21" s="156"/>
      <c r="J21" s="179"/>
      <c r="K21" s="179"/>
      <c r="L21" s="296"/>
      <c r="M21" s="296"/>
      <c r="N21" s="296"/>
      <c r="O21" s="175"/>
      <c r="P21" s="175"/>
      <c r="Q21" s="175"/>
      <c r="R21" s="175"/>
      <c r="S21" s="175"/>
      <c r="T21" s="175"/>
      <c r="U21" s="175"/>
      <c r="V21" s="175"/>
      <c r="W21" s="175"/>
      <c r="X21" s="175"/>
      <c r="Y21" s="175"/>
      <c r="Z21" s="175"/>
      <c r="AA21" s="175"/>
      <c r="AB21" s="175"/>
      <c r="AC21" s="175"/>
      <c r="AD21" s="175"/>
      <c r="AE21" s="175"/>
      <c r="AF21" s="175"/>
    </row>
    <row r="22" spans="1:32" s="48" customFormat="1" ht="15.75" x14ac:dyDescent="0.25">
      <c r="A22" s="153"/>
      <c r="B22" s="156">
        <v>2.6</v>
      </c>
      <c r="C22" s="159" t="s">
        <v>52</v>
      </c>
      <c r="D22" s="161" t="s">
        <v>125</v>
      </c>
      <c r="E22" s="153"/>
      <c r="F22" s="153"/>
      <c r="G22" s="153"/>
      <c r="I22" s="156"/>
      <c r="J22" s="179"/>
      <c r="K22" s="297"/>
      <c r="L22" s="296"/>
      <c r="M22" s="296"/>
      <c r="N22" s="296"/>
      <c r="O22" s="175"/>
      <c r="P22" s="175"/>
      <c r="Q22" s="175"/>
      <c r="R22" s="175"/>
      <c r="S22" s="175"/>
      <c r="T22" s="175"/>
      <c r="U22" s="175"/>
      <c r="V22" s="175"/>
      <c r="W22" s="175"/>
      <c r="X22" s="175"/>
      <c r="Y22" s="175"/>
      <c r="Z22" s="175"/>
      <c r="AA22" s="175"/>
      <c r="AB22" s="175"/>
      <c r="AC22" s="175"/>
      <c r="AD22" s="175"/>
      <c r="AE22" s="175"/>
      <c r="AF22" s="175"/>
    </row>
    <row r="23" spans="1:32" s="48" customFormat="1" ht="15" customHeight="1" x14ac:dyDescent="0.25">
      <c r="A23" s="153"/>
      <c r="B23" s="157"/>
      <c r="C23" s="162"/>
      <c r="D23" s="162"/>
      <c r="E23" s="153"/>
      <c r="F23" s="153"/>
      <c r="G23" s="153"/>
      <c r="I23" s="157"/>
      <c r="J23" s="179"/>
      <c r="K23" s="179"/>
      <c r="L23" s="296"/>
      <c r="M23" s="296"/>
      <c r="N23" s="296"/>
      <c r="O23" s="175"/>
      <c r="P23" s="175"/>
      <c r="Q23" s="175"/>
      <c r="R23" s="175"/>
      <c r="S23" s="175"/>
      <c r="T23" s="175"/>
      <c r="U23" s="175"/>
      <c r="V23" s="175"/>
      <c r="W23" s="175"/>
      <c r="X23" s="175"/>
      <c r="Y23" s="175"/>
      <c r="Z23" s="175"/>
      <c r="AA23" s="175"/>
      <c r="AB23" s="175"/>
      <c r="AC23" s="175"/>
      <c r="AD23" s="175"/>
      <c r="AE23" s="175"/>
      <c r="AF23" s="175"/>
    </row>
    <row r="24" spans="1:32" s="75" customFormat="1" ht="15.75" x14ac:dyDescent="0.25">
      <c r="A24" s="153"/>
      <c r="B24" s="156">
        <v>3.1</v>
      </c>
      <c r="C24" s="162" t="s">
        <v>51</v>
      </c>
      <c r="D24" s="161" t="s">
        <v>149</v>
      </c>
      <c r="E24" s="153"/>
      <c r="F24" s="153"/>
      <c r="G24" s="153"/>
      <c r="H24" s="53"/>
      <c r="I24" s="156"/>
      <c r="J24" s="179"/>
      <c r="K24" s="297"/>
      <c r="L24" s="296"/>
      <c r="M24" s="296"/>
      <c r="N24" s="296"/>
      <c r="O24" s="299"/>
      <c r="P24" s="175"/>
      <c r="Q24" s="175"/>
      <c r="R24" s="175"/>
      <c r="S24" s="175"/>
      <c r="T24" s="175"/>
      <c r="U24" s="175"/>
      <c r="V24" s="175"/>
      <c r="W24" s="175"/>
      <c r="X24" s="175"/>
      <c r="Y24" s="175"/>
      <c r="Z24" s="175"/>
      <c r="AA24" s="175"/>
      <c r="AB24" s="175"/>
      <c r="AC24" s="175"/>
      <c r="AD24" s="175"/>
      <c r="AE24" s="175"/>
      <c r="AF24" s="175"/>
    </row>
    <row r="25" spans="1:32" s="75" customFormat="1" ht="18.75" x14ac:dyDescent="0.25">
      <c r="A25" s="153"/>
      <c r="B25" s="156">
        <v>3.2</v>
      </c>
      <c r="C25" s="162" t="s">
        <v>51</v>
      </c>
      <c r="D25" s="161" t="s">
        <v>212</v>
      </c>
      <c r="E25" s="153"/>
      <c r="F25" s="153"/>
      <c r="G25" s="153"/>
      <c r="H25" s="53"/>
      <c r="I25" s="156"/>
      <c r="J25" s="179"/>
      <c r="K25" s="297"/>
      <c r="L25" s="296"/>
      <c r="M25" s="296"/>
      <c r="N25" s="296"/>
      <c r="O25" s="299"/>
      <c r="P25" s="175"/>
      <c r="Q25" s="175"/>
      <c r="R25" s="175"/>
      <c r="S25" s="175"/>
      <c r="T25" s="175"/>
      <c r="U25" s="175"/>
      <c r="V25" s="175"/>
      <c r="W25" s="175"/>
      <c r="X25" s="175"/>
      <c r="Y25" s="175"/>
      <c r="Z25" s="175"/>
      <c r="AA25" s="175"/>
      <c r="AB25" s="175"/>
      <c r="AC25" s="175"/>
      <c r="AD25" s="175"/>
      <c r="AE25" s="175"/>
      <c r="AF25" s="175"/>
    </row>
    <row r="26" spans="1:32" s="75" customFormat="1" ht="15" customHeight="1" x14ac:dyDescent="0.25">
      <c r="A26" s="153"/>
      <c r="B26" s="157"/>
      <c r="C26" s="162"/>
      <c r="D26" s="162"/>
      <c r="E26" s="153"/>
      <c r="F26" s="153"/>
      <c r="G26" s="153"/>
      <c r="I26" s="157"/>
      <c r="J26" s="179"/>
      <c r="K26" s="179"/>
      <c r="L26" s="296"/>
      <c r="M26" s="296"/>
      <c r="N26" s="296"/>
      <c r="O26" s="175"/>
      <c r="P26" s="175"/>
      <c r="Q26" s="175"/>
      <c r="R26" s="175"/>
      <c r="S26" s="175"/>
      <c r="T26" s="175"/>
      <c r="U26" s="175"/>
      <c r="V26" s="175"/>
      <c r="W26" s="175"/>
      <c r="X26" s="175"/>
      <c r="Y26" s="175"/>
      <c r="Z26" s="175"/>
      <c r="AA26" s="175"/>
      <c r="AB26" s="175"/>
      <c r="AC26" s="175"/>
      <c r="AD26" s="175"/>
      <c r="AE26" s="175"/>
      <c r="AF26" s="175"/>
    </row>
    <row r="27" spans="1:32" s="48" customFormat="1" ht="15" customHeight="1" x14ac:dyDescent="0.25">
      <c r="A27" s="153"/>
      <c r="B27" s="156">
        <v>4.0999999999999996</v>
      </c>
      <c r="C27" s="159" t="s">
        <v>54</v>
      </c>
      <c r="D27" s="123" t="s">
        <v>421</v>
      </c>
      <c r="E27" s="160"/>
      <c r="F27" s="160"/>
      <c r="G27" s="160"/>
      <c r="I27" s="156"/>
      <c r="J27" s="179"/>
      <c r="K27" s="300"/>
      <c r="L27" s="296"/>
      <c r="M27" s="296"/>
      <c r="N27" s="296"/>
      <c r="O27" s="175"/>
      <c r="P27" s="175"/>
      <c r="Q27" s="175"/>
      <c r="R27" s="175"/>
      <c r="S27" s="175"/>
      <c r="T27" s="175"/>
      <c r="U27" s="175"/>
      <c r="V27" s="175"/>
      <c r="W27" s="175"/>
      <c r="X27" s="175"/>
      <c r="Y27" s="175"/>
      <c r="Z27" s="175"/>
      <c r="AA27" s="175"/>
      <c r="AB27" s="175"/>
      <c r="AC27" s="175"/>
      <c r="AD27" s="175"/>
      <c r="AE27" s="175"/>
      <c r="AF27" s="175"/>
    </row>
    <row r="28" spans="1:32" s="48" customFormat="1" ht="15" customHeight="1" x14ac:dyDescent="0.25">
      <c r="A28" s="153"/>
      <c r="B28" s="156">
        <v>4.2</v>
      </c>
      <c r="C28" s="159" t="s">
        <v>54</v>
      </c>
      <c r="D28" s="161" t="s">
        <v>662</v>
      </c>
      <c r="E28" s="153"/>
      <c r="F28" s="153"/>
      <c r="G28" s="153"/>
      <c r="I28" s="156"/>
      <c r="J28" s="179"/>
      <c r="K28" s="297"/>
      <c r="L28" s="296"/>
      <c r="M28" s="296"/>
      <c r="N28" s="296"/>
      <c r="O28" s="175"/>
      <c r="P28" s="175"/>
      <c r="Q28" s="175"/>
      <c r="R28" s="175"/>
      <c r="S28" s="175"/>
      <c r="T28" s="175"/>
      <c r="U28" s="175"/>
      <c r="V28" s="175"/>
      <c r="W28" s="175"/>
      <c r="X28" s="175"/>
      <c r="Y28" s="175"/>
      <c r="Z28" s="175"/>
      <c r="AA28" s="175"/>
      <c r="AB28" s="175"/>
      <c r="AC28" s="175"/>
      <c r="AD28" s="175"/>
      <c r="AE28" s="175"/>
      <c r="AF28" s="175"/>
    </row>
    <row r="29" spans="1:32" s="48" customFormat="1" ht="15" customHeight="1" x14ac:dyDescent="0.25">
      <c r="A29" s="153"/>
      <c r="B29" s="156">
        <v>4.3</v>
      </c>
      <c r="C29" s="159" t="s">
        <v>54</v>
      </c>
      <c r="D29" s="162" t="s">
        <v>367</v>
      </c>
      <c r="E29" s="153"/>
      <c r="F29" s="153"/>
      <c r="G29" s="153"/>
      <c r="I29" s="156"/>
      <c r="J29" s="179"/>
      <c r="K29" s="179"/>
      <c r="L29" s="296"/>
      <c r="M29" s="296"/>
      <c r="N29" s="296"/>
      <c r="O29" s="175"/>
      <c r="P29" s="175"/>
      <c r="Q29" s="175"/>
      <c r="R29" s="175"/>
      <c r="S29" s="175"/>
      <c r="T29" s="175"/>
      <c r="U29" s="175"/>
      <c r="V29" s="175"/>
      <c r="W29" s="175"/>
      <c r="X29" s="175"/>
      <c r="Y29" s="175"/>
      <c r="Z29" s="175"/>
      <c r="AA29" s="175"/>
      <c r="AB29" s="175"/>
      <c r="AC29" s="175"/>
      <c r="AD29" s="175"/>
      <c r="AE29" s="175"/>
      <c r="AF29" s="175"/>
    </row>
    <row r="30" spans="1:32" s="48" customFormat="1" ht="15" customHeight="1" x14ac:dyDescent="0.25">
      <c r="A30" s="153"/>
      <c r="B30" s="156">
        <v>4.4000000000000004</v>
      </c>
      <c r="C30" s="159" t="s">
        <v>54</v>
      </c>
      <c r="D30" s="162" t="s">
        <v>199</v>
      </c>
      <c r="E30" s="153"/>
      <c r="F30" s="153"/>
      <c r="G30" s="153"/>
      <c r="I30" s="156"/>
      <c r="J30" s="179"/>
      <c r="K30" s="179"/>
      <c r="L30" s="296"/>
      <c r="M30" s="296"/>
      <c r="N30" s="296"/>
      <c r="O30" s="175"/>
      <c r="P30" s="175"/>
      <c r="Q30" s="175"/>
      <c r="R30" s="175"/>
      <c r="S30" s="175"/>
      <c r="T30" s="175"/>
      <c r="U30" s="175"/>
      <c r="V30" s="175"/>
      <c r="W30" s="175"/>
      <c r="X30" s="175"/>
      <c r="Y30" s="175"/>
      <c r="Z30" s="175"/>
      <c r="AA30" s="175"/>
      <c r="AB30" s="175"/>
      <c r="AC30" s="175"/>
      <c r="AD30" s="175"/>
      <c r="AE30" s="175"/>
      <c r="AF30" s="175"/>
    </row>
    <row r="31" spans="1:32" s="48" customFormat="1" ht="15" customHeight="1" x14ac:dyDescent="0.25">
      <c r="A31" s="153"/>
      <c r="B31" s="156">
        <v>4.5</v>
      </c>
      <c r="C31" s="159" t="s">
        <v>54</v>
      </c>
      <c r="D31" s="162" t="s">
        <v>382</v>
      </c>
      <c r="E31" s="153"/>
      <c r="F31" s="153"/>
      <c r="G31" s="153"/>
      <c r="I31" s="156"/>
      <c r="J31" s="179"/>
      <c r="K31" s="179"/>
      <c r="L31" s="296"/>
      <c r="M31" s="296"/>
      <c r="N31" s="296"/>
      <c r="O31" s="175"/>
      <c r="P31" s="175"/>
      <c r="Q31" s="175"/>
      <c r="R31" s="175"/>
      <c r="S31" s="175"/>
      <c r="T31" s="175"/>
      <c r="U31" s="175"/>
      <c r="V31" s="175"/>
      <c r="W31" s="175"/>
      <c r="X31" s="175"/>
      <c r="Y31" s="175"/>
      <c r="Z31" s="175"/>
      <c r="AA31" s="175"/>
      <c r="AB31" s="175"/>
      <c r="AC31" s="175"/>
      <c r="AD31" s="175"/>
      <c r="AE31" s="175"/>
      <c r="AF31" s="175"/>
    </row>
    <row r="32" spans="1:32" s="48" customFormat="1" ht="15" customHeight="1" x14ac:dyDescent="0.25">
      <c r="A32" s="153"/>
      <c r="B32" s="156">
        <v>4.5999999999999996</v>
      </c>
      <c r="C32" s="159" t="s">
        <v>54</v>
      </c>
      <c r="D32" s="162" t="s">
        <v>381</v>
      </c>
      <c r="E32" s="153"/>
      <c r="F32" s="153"/>
      <c r="G32" s="153"/>
      <c r="I32" s="156"/>
      <c r="J32" s="179"/>
      <c r="K32" s="179"/>
      <c r="L32" s="296"/>
      <c r="M32" s="296"/>
      <c r="N32" s="296"/>
      <c r="O32" s="175"/>
      <c r="P32" s="175"/>
      <c r="Q32" s="175"/>
      <c r="R32" s="175"/>
      <c r="S32" s="175"/>
      <c r="T32" s="175"/>
      <c r="U32" s="175"/>
      <c r="V32" s="175"/>
      <c r="W32" s="175"/>
      <c r="X32" s="175"/>
      <c r="Y32" s="175"/>
      <c r="Z32" s="175"/>
      <c r="AA32" s="175"/>
      <c r="AB32" s="175"/>
      <c r="AC32" s="175"/>
      <c r="AD32" s="175"/>
      <c r="AE32" s="175"/>
      <c r="AF32" s="175"/>
    </row>
    <row r="33" spans="1:32" s="48" customFormat="1" ht="15" customHeight="1" x14ac:dyDescent="0.25">
      <c r="A33" s="153"/>
      <c r="B33" s="156">
        <v>4.7</v>
      </c>
      <c r="C33" s="159" t="s">
        <v>54</v>
      </c>
      <c r="D33" s="162" t="s">
        <v>86</v>
      </c>
      <c r="E33" s="153"/>
      <c r="F33" s="153"/>
      <c r="G33" s="153"/>
      <c r="I33" s="156"/>
      <c r="J33" s="179"/>
      <c r="K33" s="179"/>
      <c r="L33" s="296"/>
      <c r="M33" s="296"/>
      <c r="N33" s="296"/>
      <c r="O33" s="175"/>
      <c r="P33" s="175"/>
      <c r="Q33" s="175"/>
      <c r="R33" s="175"/>
      <c r="S33" s="175"/>
      <c r="T33" s="175"/>
      <c r="U33" s="175"/>
      <c r="V33" s="175"/>
      <c r="W33" s="175"/>
      <c r="X33" s="175"/>
      <c r="Y33" s="175"/>
      <c r="Z33" s="175"/>
      <c r="AA33" s="175"/>
      <c r="AB33" s="175"/>
      <c r="AC33" s="175"/>
      <c r="AD33" s="175"/>
      <c r="AE33" s="175"/>
      <c r="AF33" s="175"/>
    </row>
    <row r="34" spans="1:32" s="48" customFormat="1" ht="15" customHeight="1" x14ac:dyDescent="0.25">
      <c r="A34" s="153"/>
      <c r="B34" s="156">
        <v>4.8</v>
      </c>
      <c r="C34" s="159" t="s">
        <v>54</v>
      </c>
      <c r="D34" s="162" t="s">
        <v>454</v>
      </c>
      <c r="E34" s="153"/>
      <c r="F34" s="153"/>
      <c r="G34" s="153"/>
      <c r="I34" s="156"/>
      <c r="J34" s="179"/>
      <c r="K34" s="179"/>
      <c r="L34" s="296"/>
      <c r="M34" s="296"/>
      <c r="N34" s="296"/>
      <c r="O34" s="175"/>
      <c r="P34" s="175"/>
      <c r="Q34" s="175"/>
      <c r="R34" s="175"/>
      <c r="S34" s="175"/>
      <c r="T34" s="175"/>
      <c r="U34" s="175"/>
      <c r="V34" s="175"/>
      <c r="W34" s="175"/>
      <c r="X34" s="175"/>
      <c r="Y34" s="175"/>
      <c r="Z34" s="175"/>
      <c r="AA34" s="175"/>
      <c r="AB34" s="175"/>
      <c r="AC34" s="175"/>
      <c r="AD34" s="175"/>
      <c r="AE34" s="175"/>
      <c r="AF34" s="175"/>
    </row>
    <row r="35" spans="1:32" s="75" customFormat="1" ht="15" customHeight="1" x14ac:dyDescent="0.25">
      <c r="A35" s="153"/>
      <c r="B35" s="157"/>
      <c r="C35" s="159"/>
      <c r="D35" s="162"/>
      <c r="E35" s="153"/>
      <c r="F35" s="153"/>
      <c r="G35" s="153"/>
      <c r="I35" s="157"/>
      <c r="J35" s="179"/>
      <c r="K35" s="179"/>
      <c r="L35" s="296"/>
      <c r="M35" s="296"/>
      <c r="N35" s="296"/>
      <c r="O35" s="175"/>
      <c r="P35" s="175"/>
      <c r="Q35" s="175"/>
      <c r="R35" s="175"/>
      <c r="S35" s="175"/>
      <c r="T35" s="175"/>
      <c r="U35" s="175"/>
      <c r="V35" s="175"/>
      <c r="W35" s="175"/>
      <c r="X35" s="175"/>
      <c r="Y35" s="175"/>
      <c r="Z35" s="175"/>
      <c r="AA35" s="175"/>
      <c r="AB35" s="175"/>
      <c r="AC35" s="175"/>
      <c r="AD35" s="175"/>
      <c r="AE35" s="175"/>
      <c r="AF35" s="175"/>
    </row>
    <row r="36" spans="1:32" s="146" customFormat="1" ht="15.75" x14ac:dyDescent="0.25">
      <c r="A36" s="153"/>
      <c r="B36" s="156">
        <v>5.0999999999999996</v>
      </c>
      <c r="C36" s="159" t="s">
        <v>55</v>
      </c>
      <c r="D36" s="566" t="s">
        <v>476</v>
      </c>
      <c r="E36" s="566"/>
      <c r="F36" s="566"/>
      <c r="G36" s="566"/>
      <c r="I36" s="157"/>
      <c r="J36" s="179"/>
      <c r="K36" s="179"/>
      <c r="L36" s="296"/>
      <c r="M36" s="296"/>
      <c r="N36" s="296"/>
      <c r="O36" s="175"/>
      <c r="P36" s="175"/>
      <c r="Q36" s="175"/>
      <c r="R36" s="175"/>
      <c r="S36" s="175"/>
      <c r="T36" s="175"/>
      <c r="U36" s="175"/>
      <c r="V36" s="175"/>
      <c r="W36" s="175"/>
      <c r="X36" s="175"/>
      <c r="Y36" s="175"/>
      <c r="Z36" s="175"/>
      <c r="AA36" s="175"/>
      <c r="AB36" s="175"/>
      <c r="AC36" s="175"/>
      <c r="AD36" s="175"/>
      <c r="AE36" s="175"/>
      <c r="AF36" s="175"/>
    </row>
    <row r="37" spans="1:32" s="48" customFormat="1" ht="15.75" x14ac:dyDescent="0.25">
      <c r="A37" s="153"/>
      <c r="B37" s="156">
        <v>5.2</v>
      </c>
      <c r="C37" s="159" t="s">
        <v>55</v>
      </c>
      <c r="D37" s="162" t="s">
        <v>128</v>
      </c>
      <c r="E37" s="153"/>
      <c r="F37" s="153"/>
      <c r="G37" s="153"/>
      <c r="I37" s="156"/>
      <c r="J37" s="179"/>
      <c r="K37" s="179"/>
      <c r="L37" s="296"/>
      <c r="M37" s="296"/>
      <c r="N37" s="296"/>
      <c r="O37" s="175"/>
      <c r="P37" s="175"/>
      <c r="Q37" s="175"/>
      <c r="R37" s="175"/>
      <c r="S37" s="175"/>
      <c r="T37" s="175"/>
      <c r="U37" s="175"/>
      <c r="V37" s="175"/>
      <c r="W37" s="175"/>
      <c r="X37" s="175"/>
      <c r="Y37" s="175"/>
      <c r="Z37" s="175"/>
      <c r="AA37" s="175"/>
      <c r="AB37" s="175"/>
      <c r="AC37" s="175"/>
      <c r="AD37" s="175"/>
      <c r="AE37" s="175"/>
      <c r="AF37" s="175"/>
    </row>
    <row r="38" spans="1:32" s="48" customFormat="1" ht="15.75" x14ac:dyDescent="0.25">
      <c r="A38" s="153"/>
      <c r="B38" s="156">
        <v>5.3</v>
      </c>
      <c r="C38" s="159" t="s">
        <v>55</v>
      </c>
      <c r="D38" s="162" t="s">
        <v>203</v>
      </c>
      <c r="E38" s="153"/>
      <c r="F38" s="153"/>
      <c r="G38" s="153"/>
      <c r="I38" s="156"/>
      <c r="J38" s="179"/>
      <c r="K38" s="179"/>
      <c r="L38" s="296"/>
      <c r="M38" s="296"/>
      <c r="N38" s="296"/>
      <c r="O38" s="175"/>
      <c r="P38" s="175"/>
      <c r="Q38" s="175"/>
      <c r="R38" s="175"/>
      <c r="S38" s="175"/>
      <c r="T38" s="175"/>
      <c r="U38" s="175"/>
      <c r="V38" s="175"/>
      <c r="W38" s="175"/>
      <c r="X38" s="175"/>
      <c r="Y38" s="175"/>
      <c r="Z38" s="175"/>
      <c r="AA38" s="175"/>
      <c r="AB38" s="175"/>
      <c r="AC38" s="175"/>
      <c r="AD38" s="175"/>
      <c r="AE38" s="175"/>
      <c r="AF38" s="175"/>
    </row>
    <row r="39" spans="1:32" s="48" customFormat="1" ht="15.75" x14ac:dyDescent="0.25">
      <c r="A39" s="153"/>
      <c r="B39" s="156">
        <v>5.4</v>
      </c>
      <c r="C39" s="159" t="s">
        <v>55</v>
      </c>
      <c r="D39" s="162" t="s">
        <v>204</v>
      </c>
      <c r="E39" s="153"/>
      <c r="F39" s="153"/>
      <c r="G39" s="153"/>
      <c r="I39" s="156"/>
      <c r="J39" s="179"/>
      <c r="K39" s="179"/>
      <c r="L39" s="296"/>
      <c r="M39" s="296"/>
      <c r="N39" s="296"/>
      <c r="O39" s="175"/>
      <c r="P39" s="175"/>
      <c r="Q39" s="175"/>
      <c r="R39" s="175"/>
      <c r="S39" s="175"/>
      <c r="T39" s="175"/>
      <c r="U39" s="175"/>
      <c r="V39" s="175"/>
      <c r="W39" s="175"/>
      <c r="X39" s="175"/>
      <c r="Y39" s="175"/>
      <c r="Z39" s="175"/>
      <c r="AA39" s="175"/>
      <c r="AB39" s="175"/>
      <c r="AC39" s="175"/>
      <c r="AD39" s="175"/>
      <c r="AE39" s="175"/>
      <c r="AF39" s="175"/>
    </row>
    <row r="40" spans="1:32" s="48" customFormat="1" ht="15.75" x14ac:dyDescent="0.25">
      <c r="A40" s="153"/>
      <c r="B40" s="156">
        <v>5.5</v>
      </c>
      <c r="C40" s="159" t="s">
        <v>55</v>
      </c>
      <c r="D40" s="162" t="s">
        <v>205</v>
      </c>
      <c r="E40" s="153"/>
      <c r="F40" s="153"/>
      <c r="G40" s="153"/>
      <c r="I40" s="156"/>
      <c r="J40" s="179"/>
      <c r="K40" s="179"/>
      <c r="L40" s="296"/>
      <c r="M40" s="296"/>
      <c r="N40" s="296"/>
      <c r="O40" s="175"/>
      <c r="P40" s="175"/>
      <c r="Q40" s="175"/>
      <c r="R40" s="175"/>
      <c r="S40" s="175"/>
      <c r="T40" s="175"/>
      <c r="U40" s="175"/>
      <c r="V40" s="175"/>
      <c r="W40" s="175"/>
      <c r="X40" s="175"/>
      <c r="Y40" s="175"/>
      <c r="Z40" s="175"/>
      <c r="AA40" s="175"/>
      <c r="AB40" s="175"/>
      <c r="AC40" s="175"/>
      <c r="AD40" s="175"/>
      <c r="AE40" s="175"/>
      <c r="AF40" s="175"/>
    </row>
    <row r="41" spans="1:32" s="48" customFormat="1" ht="15.75" x14ac:dyDescent="0.25">
      <c r="A41" s="153"/>
      <c r="B41" s="156">
        <v>5.6</v>
      </c>
      <c r="C41" s="159" t="s">
        <v>55</v>
      </c>
      <c r="D41" s="162" t="s">
        <v>206</v>
      </c>
      <c r="E41" s="153"/>
      <c r="F41" s="153"/>
      <c r="G41" s="153"/>
      <c r="I41" s="156"/>
      <c r="J41" s="179"/>
      <c r="K41" s="179"/>
      <c r="L41" s="296"/>
      <c r="M41" s="296"/>
      <c r="N41" s="296"/>
      <c r="O41" s="175"/>
      <c r="P41" s="175"/>
      <c r="Q41" s="175"/>
      <c r="R41" s="175"/>
      <c r="S41" s="175"/>
      <c r="T41" s="175"/>
      <c r="U41" s="175"/>
      <c r="V41" s="175"/>
      <c r="W41" s="175"/>
      <c r="X41" s="175"/>
      <c r="Y41" s="175"/>
      <c r="Z41" s="175"/>
      <c r="AA41" s="175"/>
      <c r="AB41" s="175"/>
      <c r="AC41" s="175"/>
      <c r="AD41" s="175"/>
      <c r="AE41" s="175"/>
      <c r="AF41" s="175"/>
    </row>
    <row r="42" spans="1:32" s="48" customFormat="1" ht="15.75" x14ac:dyDescent="0.25">
      <c r="A42" s="153"/>
      <c r="B42" s="156">
        <v>5.7</v>
      </c>
      <c r="C42" s="159" t="s">
        <v>55</v>
      </c>
      <c r="D42" s="162" t="s">
        <v>58</v>
      </c>
      <c r="E42" s="153"/>
      <c r="F42" s="153"/>
      <c r="G42" s="153"/>
      <c r="I42" s="156"/>
      <c r="J42" s="179"/>
      <c r="K42" s="179"/>
      <c r="L42" s="296"/>
      <c r="M42" s="296"/>
      <c r="N42" s="296"/>
      <c r="O42" s="175"/>
      <c r="P42" s="175"/>
      <c r="Q42" s="175"/>
      <c r="R42" s="175"/>
      <c r="S42" s="175"/>
      <c r="T42" s="175"/>
      <c r="U42" s="175"/>
      <c r="V42" s="175"/>
      <c r="W42" s="175"/>
      <c r="X42" s="175"/>
      <c r="Y42" s="175"/>
      <c r="Z42" s="175"/>
      <c r="AA42" s="175"/>
      <c r="AB42" s="175"/>
      <c r="AC42" s="175"/>
      <c r="AD42" s="175"/>
      <c r="AE42" s="175"/>
      <c r="AF42" s="175"/>
    </row>
    <row r="43" spans="1:32" s="48" customFormat="1" ht="15.75" x14ac:dyDescent="0.25">
      <c r="A43" s="153"/>
      <c r="B43" s="156">
        <v>5.8</v>
      </c>
      <c r="C43" s="159" t="s">
        <v>55</v>
      </c>
      <c r="D43" s="162" t="s">
        <v>126</v>
      </c>
      <c r="E43" s="153"/>
      <c r="F43" s="153"/>
      <c r="G43" s="153"/>
      <c r="I43" s="156"/>
      <c r="J43" s="179"/>
      <c r="K43" s="179"/>
      <c r="L43" s="296"/>
      <c r="M43" s="296"/>
      <c r="N43" s="296"/>
      <c r="O43" s="175"/>
      <c r="P43" s="175"/>
      <c r="Q43" s="175"/>
      <c r="R43" s="175"/>
      <c r="S43" s="175"/>
      <c r="T43" s="175"/>
      <c r="U43" s="175"/>
      <c r="V43" s="175"/>
      <c r="W43" s="175"/>
      <c r="X43" s="175"/>
      <c r="Y43" s="175"/>
      <c r="Z43" s="175"/>
      <c r="AA43" s="175"/>
      <c r="AB43" s="175"/>
      <c r="AC43" s="175"/>
      <c r="AD43" s="175"/>
      <c r="AE43" s="175"/>
      <c r="AF43" s="175"/>
    </row>
    <row r="44" spans="1:32" s="48" customFormat="1" ht="15" customHeight="1" x14ac:dyDescent="0.25">
      <c r="A44" s="153"/>
      <c r="B44" s="157"/>
      <c r="C44" s="159"/>
      <c r="D44" s="162"/>
      <c r="E44" s="153"/>
      <c r="F44" s="153"/>
      <c r="G44" s="153"/>
      <c r="I44" s="156"/>
      <c r="J44" s="179"/>
      <c r="K44" s="298"/>
      <c r="L44" s="296"/>
      <c r="M44" s="296"/>
      <c r="N44" s="296"/>
      <c r="O44" s="301"/>
      <c r="P44" s="175"/>
      <c r="Q44" s="175"/>
      <c r="R44" s="175"/>
      <c r="S44" s="175"/>
      <c r="T44" s="175"/>
      <c r="U44" s="175"/>
      <c r="V44" s="175"/>
      <c r="W44" s="175"/>
      <c r="X44" s="175"/>
      <c r="Y44" s="175"/>
      <c r="Z44" s="175"/>
      <c r="AA44" s="175"/>
      <c r="AB44" s="175"/>
      <c r="AC44" s="175"/>
      <c r="AD44" s="175"/>
      <c r="AE44" s="175"/>
      <c r="AF44" s="175"/>
    </row>
    <row r="45" spans="1:32" s="48" customFormat="1" ht="15.75" x14ac:dyDescent="0.25">
      <c r="A45" s="153"/>
      <c r="B45" s="156">
        <v>6.1</v>
      </c>
      <c r="C45" s="159" t="s">
        <v>53</v>
      </c>
      <c r="D45" s="122" t="s">
        <v>403</v>
      </c>
      <c r="E45" s="160"/>
      <c r="F45" s="160"/>
      <c r="G45" s="160"/>
      <c r="H45" s="302"/>
      <c r="I45" s="156"/>
      <c r="J45" s="179"/>
      <c r="K45" s="297"/>
      <c r="L45" s="296"/>
      <c r="M45" s="296"/>
      <c r="N45" s="296"/>
      <c r="O45" s="175"/>
      <c r="P45" s="175"/>
      <c r="Q45" s="175"/>
      <c r="R45" s="175"/>
      <c r="S45" s="175"/>
      <c r="T45" s="175"/>
      <c r="U45" s="175"/>
      <c r="V45" s="175"/>
      <c r="W45" s="175"/>
      <c r="X45" s="175"/>
      <c r="Y45" s="175"/>
      <c r="Z45" s="175"/>
      <c r="AA45" s="175"/>
      <c r="AB45" s="175"/>
      <c r="AC45" s="175"/>
      <c r="AD45" s="175"/>
      <c r="AE45" s="175"/>
      <c r="AF45" s="175"/>
    </row>
    <row r="46" spans="1:32" s="48" customFormat="1" ht="15.75" x14ac:dyDescent="0.25">
      <c r="A46" s="153"/>
      <c r="B46" s="156">
        <v>6.2</v>
      </c>
      <c r="C46" s="159" t="s">
        <v>53</v>
      </c>
      <c r="D46" s="161" t="s">
        <v>127</v>
      </c>
      <c r="E46" s="153"/>
      <c r="F46" s="153"/>
      <c r="G46" s="153"/>
      <c r="I46" s="157"/>
      <c r="J46" s="179"/>
      <c r="K46" s="297"/>
      <c r="L46" s="296"/>
      <c r="M46" s="296"/>
      <c r="N46" s="296"/>
      <c r="O46" s="175"/>
      <c r="P46" s="175"/>
      <c r="Q46" s="175"/>
      <c r="R46" s="175"/>
      <c r="S46" s="175"/>
      <c r="T46" s="175"/>
      <c r="U46" s="175"/>
      <c r="V46" s="175"/>
      <c r="W46" s="175"/>
      <c r="X46" s="175"/>
      <c r="Y46" s="175"/>
      <c r="Z46" s="175"/>
      <c r="AA46" s="175"/>
      <c r="AB46" s="175"/>
      <c r="AC46" s="175"/>
      <c r="AD46" s="175"/>
      <c r="AE46" s="175"/>
      <c r="AF46" s="175"/>
    </row>
    <row r="47" spans="1:32" s="48" customFormat="1" ht="15" customHeight="1" x14ac:dyDescent="0.25">
      <c r="A47" s="153"/>
      <c r="B47" s="157"/>
      <c r="C47" s="159"/>
      <c r="D47" s="161"/>
      <c r="E47" s="153"/>
      <c r="F47" s="153"/>
      <c r="G47" s="153"/>
      <c r="I47" s="156"/>
      <c r="J47" s="179"/>
      <c r="K47" s="298"/>
      <c r="L47" s="296"/>
      <c r="M47" s="296"/>
      <c r="N47" s="296"/>
      <c r="O47" s="175"/>
      <c r="P47" s="175"/>
      <c r="Q47" s="175"/>
      <c r="R47" s="175"/>
      <c r="S47" s="175"/>
      <c r="T47" s="175"/>
      <c r="U47" s="175"/>
      <c r="V47" s="175"/>
      <c r="W47" s="175"/>
      <c r="X47" s="175"/>
      <c r="Y47" s="175"/>
      <c r="Z47" s="175"/>
      <c r="AA47" s="175"/>
      <c r="AB47" s="175"/>
      <c r="AC47" s="175"/>
      <c r="AD47" s="175"/>
      <c r="AE47" s="175"/>
      <c r="AF47" s="175"/>
    </row>
    <row r="48" spans="1:32" s="48" customFormat="1" ht="15.75" x14ac:dyDescent="0.25">
      <c r="A48" s="153"/>
      <c r="B48" s="156">
        <v>7.1</v>
      </c>
      <c r="C48" s="159" t="s">
        <v>102</v>
      </c>
      <c r="D48" s="122" t="s">
        <v>402</v>
      </c>
      <c r="E48" s="160"/>
      <c r="F48" s="160"/>
      <c r="G48" s="160"/>
      <c r="I48" s="156"/>
      <c r="J48" s="179"/>
      <c r="K48" s="298"/>
      <c r="L48" s="296"/>
      <c r="M48" s="296"/>
      <c r="N48" s="246"/>
      <c r="O48" s="77"/>
      <c r="P48" s="175"/>
      <c r="Q48" s="175"/>
      <c r="R48" s="175"/>
      <c r="S48" s="175"/>
      <c r="T48" s="175"/>
      <c r="U48" s="175"/>
      <c r="V48" s="175"/>
      <c r="W48" s="175"/>
      <c r="X48" s="175"/>
      <c r="Y48" s="175"/>
      <c r="Z48" s="175"/>
      <c r="AA48" s="175"/>
      <c r="AB48" s="175"/>
      <c r="AC48" s="175"/>
      <c r="AD48" s="175"/>
      <c r="AE48" s="175"/>
      <c r="AF48" s="175"/>
    </row>
    <row r="49" spans="1:32" ht="15.75" x14ac:dyDescent="0.25">
      <c r="A49" s="138"/>
      <c r="B49" s="156">
        <v>7.2</v>
      </c>
      <c r="C49" s="162" t="s">
        <v>102</v>
      </c>
      <c r="D49" s="122" t="s">
        <v>207</v>
      </c>
      <c r="E49" s="160"/>
      <c r="F49" s="160"/>
      <c r="G49" s="303"/>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ht="15" customHeight="1" x14ac:dyDescent="0.25">
      <c r="A50" s="138"/>
      <c r="B50" s="157"/>
      <c r="C50" s="162"/>
      <c r="D50" s="162"/>
      <c r="E50" s="138"/>
      <c r="F50" s="138"/>
      <c r="G50" s="138"/>
      <c r="J50" s="77"/>
      <c r="K50" s="77"/>
      <c r="L50" s="77"/>
      <c r="M50" s="77"/>
      <c r="N50" s="77"/>
      <c r="O50" s="77"/>
      <c r="P50" s="77"/>
      <c r="Q50" s="77"/>
      <c r="R50" s="77"/>
      <c r="S50" s="77"/>
      <c r="T50" s="77"/>
      <c r="U50" s="77"/>
      <c r="V50" s="77"/>
      <c r="W50" s="77"/>
      <c r="X50" s="77"/>
      <c r="Y50" s="77"/>
      <c r="Z50" s="77"/>
      <c r="AA50" s="77"/>
      <c r="AB50" s="77"/>
      <c r="AC50" s="77"/>
      <c r="AD50" s="77"/>
      <c r="AE50" s="77"/>
      <c r="AF50" s="77"/>
    </row>
    <row r="51" spans="1:32" ht="15.75" x14ac:dyDescent="0.25">
      <c r="A51" s="138"/>
      <c r="B51" s="156" t="s">
        <v>176</v>
      </c>
      <c r="C51" s="162" t="s">
        <v>57</v>
      </c>
      <c r="D51" s="162"/>
      <c r="E51" s="138"/>
      <c r="F51" s="138"/>
      <c r="G51" s="138"/>
      <c r="J51" s="77"/>
      <c r="K51" s="77"/>
      <c r="L51" s="77"/>
      <c r="M51" s="77"/>
      <c r="N51" s="77"/>
      <c r="O51" s="77"/>
      <c r="P51" s="77"/>
      <c r="Q51" s="77"/>
      <c r="R51" s="77"/>
      <c r="S51" s="77"/>
      <c r="T51" s="77"/>
      <c r="U51" s="77"/>
      <c r="V51" s="77"/>
      <c r="W51" s="77"/>
      <c r="X51" s="77"/>
      <c r="Y51" s="77"/>
      <c r="Z51" s="77"/>
      <c r="AA51" s="77"/>
      <c r="AB51" s="77"/>
      <c r="AC51" s="77"/>
      <c r="AD51" s="77"/>
      <c r="AE51" s="77"/>
      <c r="AF51" s="77"/>
    </row>
    <row r="52" spans="1:32" ht="15" customHeight="1" x14ac:dyDescent="0.25">
      <c r="B52" s="310"/>
      <c r="C52" s="49"/>
      <c r="D52" s="39"/>
      <c r="E52" s="39"/>
    </row>
    <row r="53" spans="1:32" x14ac:dyDescent="0.25">
      <c r="B53" s="310"/>
    </row>
  </sheetData>
  <mergeCells count="1">
    <mergeCell ref="D36:G36"/>
  </mergeCells>
  <hyperlinks>
    <hyperlink ref="B11" location="Introduction!A1" display="Introduction"/>
    <hyperlink ref="B14" location="'1.1'!A1" display="'1.1'!A1"/>
    <hyperlink ref="B15" location="'1.2'!A1" display="'1.2'!A1"/>
    <hyperlink ref="B22" location="'2.6'!A1" display="'2.6'!A1"/>
    <hyperlink ref="B17" location="'2.1'!A1" display="'2.1'!A1"/>
    <hyperlink ref="B18" location="'2.2'!A1" display="'2.2'!A1"/>
    <hyperlink ref="B19" location="'2.3'!A1" display="'2.3'!A1"/>
    <hyperlink ref="B20" location="'2.4'!A1" display="'2.4'!A1"/>
    <hyperlink ref="B21" location="'2.5'!A1" display="'2.5'!A1"/>
    <hyperlink ref="B24" location="'3.1'!A1" display="'3.1'!A1"/>
    <hyperlink ref="B27" location="'4.1'!A1" display="'4.1'!A1"/>
    <hyperlink ref="B28" location="'4.2'!A1" display="'4.2'!A1"/>
    <hyperlink ref="B29" location="'4.3'!A1" display="'4.3'!A1"/>
    <hyperlink ref="B30" location="'4.4'!A1" display="'4.4'!A1"/>
    <hyperlink ref="B31" location="'4.5'!A1" display="'4.5'!A1"/>
    <hyperlink ref="B32" location="'4.6'!A1" display="'4.6'!A1"/>
    <hyperlink ref="B33" location="'4.7'!A1" display="'4.7'!A1"/>
    <hyperlink ref="B34" location="'4.8'!A1" display="'4.8'!A1"/>
    <hyperlink ref="B45" location="'6.1'!A1" display="'6.1'!A1"/>
    <hyperlink ref="B46" location="'6.2'!A1" display="'6.2'!A1"/>
    <hyperlink ref="B48" location="'7.1'!A1" display="'7.1'!A1"/>
    <hyperlink ref="B49" location="'7.2'!A1" display="'7.2'!A1"/>
    <hyperlink ref="B51" location="'User guidance'!A1" display="User guidance"/>
    <hyperlink ref="B25" location="'3.2'!A1" display="'3.2'!A1"/>
    <hyperlink ref="B10" location="Cover!A1" display="Cover"/>
    <hyperlink ref="B36" location="'5.1'!A1" display="'5.1'!A1"/>
    <hyperlink ref="B37:B43" location="'5.8'!A1" display="'5.8'!A1"/>
    <hyperlink ref="B37" location="'5.2'!A1" display="'5.2'!A1"/>
    <hyperlink ref="B38" location="'5.3'!A1" display="'5.3'!A1"/>
    <hyperlink ref="B39" location="'5.4'!A1" display="'5.4'!A1"/>
    <hyperlink ref="B40" location="'5.5'!A1" display="'5.5'!A1"/>
    <hyperlink ref="B41" location="'5.6'!A1" display="'5.6'!A1"/>
    <hyperlink ref="B42" location="'5.7'!A1" display="'5.7'!A1"/>
    <hyperlink ref="B43" location="'5.8'!A1" display="'5.8'!A1"/>
    <hyperlink ref="B12" location="'Summary of Changes'!A1" display="Summary of Changes"/>
  </hyperlinks>
  <pageMargins left="0.7" right="0.7" top="0.75" bottom="0.75" header="0.3" footer="0.3"/>
  <pageSetup paperSize="9" scale="6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5"/>
  <sheetViews>
    <sheetView showGridLines="0" zoomScale="85" zoomScaleNormal="85" workbookViewId="0"/>
  </sheetViews>
  <sheetFormatPr defaultColWidth="11.42578125" defaultRowHeight="15" x14ac:dyDescent="0.25"/>
  <sheetData>
    <row r="1" spans="2:14" s="27" customFormat="1" x14ac:dyDescent="0.25">
      <c r="E1" s="29"/>
    </row>
    <row r="2" spans="2:14" x14ac:dyDescent="0.25">
      <c r="B2" s="103" t="s">
        <v>2</v>
      </c>
      <c r="E2" s="27"/>
    </row>
    <row r="3" spans="2:14" s="27" customFormat="1" x14ac:dyDescent="0.25">
      <c r="B3" s="33"/>
    </row>
    <row r="4" spans="2:14" ht="21" x14ac:dyDescent="0.35">
      <c r="B4" s="152" t="s">
        <v>497</v>
      </c>
    </row>
    <row r="6" spans="2:14" x14ac:dyDescent="0.25">
      <c r="K6" s="188" t="s">
        <v>46</v>
      </c>
      <c r="L6" s="41"/>
      <c r="M6" s="189" t="s">
        <v>47</v>
      </c>
      <c r="N6" s="139"/>
    </row>
    <row r="7" spans="2:14" x14ac:dyDescent="0.25">
      <c r="K7" s="139"/>
      <c r="L7" s="139"/>
      <c r="M7" s="139"/>
      <c r="N7" s="139"/>
    </row>
    <row r="8" spans="2:14" x14ac:dyDescent="0.25">
      <c r="K8" s="38" t="s">
        <v>334</v>
      </c>
      <c r="L8" s="139"/>
      <c r="M8" s="139"/>
      <c r="N8" s="139"/>
    </row>
    <row r="9" spans="2:14" x14ac:dyDescent="0.25">
      <c r="K9" s="144" t="s">
        <v>569</v>
      </c>
      <c r="L9" s="139"/>
      <c r="M9" s="139"/>
      <c r="N9" s="139"/>
    </row>
    <row r="10" spans="2:14" x14ac:dyDescent="0.25">
      <c r="K10" s="139"/>
      <c r="L10" s="139"/>
      <c r="M10" s="139"/>
      <c r="N10" s="139"/>
    </row>
    <row r="11" spans="2:14" x14ac:dyDescent="0.25">
      <c r="K11" s="139"/>
      <c r="L11" s="139"/>
      <c r="M11" s="139"/>
      <c r="N11" s="139"/>
    </row>
    <row r="12" spans="2:14" x14ac:dyDescent="0.25">
      <c r="K12" s="139"/>
      <c r="L12" s="139"/>
      <c r="M12" s="139"/>
      <c r="N12" s="139"/>
    </row>
    <row r="13" spans="2:14" x14ac:dyDescent="0.25">
      <c r="K13" s="139"/>
      <c r="L13" s="139"/>
      <c r="M13" s="139"/>
      <c r="N13" s="139"/>
    </row>
    <row r="14" spans="2:14" x14ac:dyDescent="0.25">
      <c r="K14" s="139"/>
      <c r="L14" s="139"/>
      <c r="M14" s="139"/>
      <c r="N14" s="139"/>
    </row>
    <row r="15" spans="2:14" x14ac:dyDescent="0.25">
      <c r="K15" s="139"/>
      <c r="L15" s="139"/>
      <c r="M15" s="139"/>
      <c r="N15" s="139"/>
    </row>
    <row r="16" spans="2:14" x14ac:dyDescent="0.25">
      <c r="K16" s="139"/>
      <c r="L16" s="139"/>
      <c r="M16" s="139"/>
      <c r="N16" s="139"/>
    </row>
    <row r="17" spans="2:18" x14ac:dyDescent="0.25">
      <c r="K17" s="147" t="s">
        <v>335</v>
      </c>
      <c r="L17" s="139"/>
      <c r="M17" s="139"/>
      <c r="N17" s="139"/>
    </row>
    <row r="18" spans="2:18" x14ac:dyDescent="0.25">
      <c r="K18" s="144" t="s">
        <v>570</v>
      </c>
      <c r="L18" s="139"/>
      <c r="M18" s="139"/>
      <c r="N18" s="139"/>
    </row>
    <row r="19" spans="2:18" x14ac:dyDescent="0.25">
      <c r="K19" s="139"/>
      <c r="L19" s="139"/>
      <c r="M19" s="139"/>
      <c r="N19" s="139"/>
    </row>
    <row r="20" spans="2:18" x14ac:dyDescent="0.25">
      <c r="K20" s="139"/>
      <c r="L20" s="139"/>
      <c r="M20" s="139"/>
      <c r="N20" s="139"/>
    </row>
    <row r="21" spans="2:18" x14ac:dyDescent="0.25">
      <c r="K21" s="139"/>
      <c r="L21" s="139"/>
      <c r="M21" s="139"/>
      <c r="N21" s="139"/>
    </row>
    <row r="22" spans="2:18" x14ac:dyDescent="0.25">
      <c r="K22" s="139"/>
      <c r="L22" s="139"/>
      <c r="M22" s="139"/>
      <c r="N22" s="139"/>
    </row>
    <row r="23" spans="2:18" x14ac:dyDescent="0.25">
      <c r="K23" s="139"/>
      <c r="L23" s="139"/>
      <c r="M23" s="139"/>
      <c r="N23" s="139"/>
    </row>
    <row r="24" spans="2:18" x14ac:dyDescent="0.25">
      <c r="K24" s="139"/>
      <c r="L24" s="139"/>
      <c r="M24" s="139"/>
      <c r="N24" s="139"/>
    </row>
    <row r="25" spans="2:18" x14ac:dyDescent="0.25">
      <c r="K25" s="139"/>
      <c r="L25" s="116"/>
      <c r="M25" s="116"/>
      <c r="N25" s="138"/>
    </row>
    <row r="26" spans="2:18" x14ac:dyDescent="0.25">
      <c r="K26" s="139"/>
      <c r="L26" s="139"/>
      <c r="M26" s="139"/>
      <c r="N26" s="138"/>
    </row>
    <row r="27" spans="2:18" ht="15.75" x14ac:dyDescent="0.25">
      <c r="B27" s="178" t="s">
        <v>413</v>
      </c>
      <c r="L27" s="139"/>
      <c r="M27" s="139"/>
      <c r="N27" s="139"/>
    </row>
    <row r="28" spans="2:18" s="139" customFormat="1" x14ac:dyDescent="0.25">
      <c r="B28" s="39" t="s">
        <v>577</v>
      </c>
    </row>
    <row r="29" spans="2:18" ht="15.75" x14ac:dyDescent="0.25">
      <c r="B29" s="170"/>
      <c r="C29" s="170"/>
      <c r="D29" s="408">
        <v>2005</v>
      </c>
      <c r="E29" s="408">
        <v>2006</v>
      </c>
      <c r="F29" s="408">
        <v>2007</v>
      </c>
      <c r="G29" s="408">
        <v>2008</v>
      </c>
      <c r="H29" s="408">
        <v>2009</v>
      </c>
      <c r="I29" s="408">
        <v>2010</v>
      </c>
      <c r="J29" s="408">
        <v>2011</v>
      </c>
      <c r="K29" s="408">
        <v>2012</v>
      </c>
      <c r="L29" s="408">
        <v>2013</v>
      </c>
      <c r="M29" s="408">
        <v>2014</v>
      </c>
      <c r="N29" s="408">
        <v>2015</v>
      </c>
      <c r="O29" s="408">
        <v>2016</v>
      </c>
      <c r="P29" s="408">
        <v>2017</v>
      </c>
    </row>
    <row r="30" spans="2:18" ht="15.75" x14ac:dyDescent="0.25">
      <c r="B30" s="296" t="s">
        <v>46</v>
      </c>
      <c r="C30" s="432"/>
      <c r="D30" s="502">
        <v>0.45</v>
      </c>
      <c r="E30" s="502">
        <v>0.44</v>
      </c>
      <c r="F30" s="502">
        <v>0.45</v>
      </c>
      <c r="G30" s="502">
        <v>0.45</v>
      </c>
      <c r="H30" s="502">
        <v>0.45</v>
      </c>
      <c r="I30" s="502">
        <v>0.43</v>
      </c>
      <c r="J30" s="502">
        <v>0.45</v>
      </c>
      <c r="K30" s="502">
        <v>0.46</v>
      </c>
      <c r="L30" s="502">
        <v>0.45</v>
      </c>
      <c r="M30" s="502">
        <v>0.45</v>
      </c>
      <c r="N30" s="502">
        <v>0.45</v>
      </c>
      <c r="O30" s="502">
        <v>0.47</v>
      </c>
      <c r="P30" s="501">
        <v>0.47</v>
      </c>
      <c r="Q30" s="247"/>
      <c r="R30" s="247"/>
    </row>
    <row r="31" spans="2:18" ht="15.75" x14ac:dyDescent="0.25">
      <c r="B31" s="296" t="s">
        <v>415</v>
      </c>
      <c r="C31" s="432"/>
      <c r="D31" s="502">
        <v>0.43</v>
      </c>
      <c r="E31" s="502">
        <v>0.42</v>
      </c>
      <c r="F31" s="502">
        <v>0.42</v>
      </c>
      <c r="G31" s="502">
        <v>0.42</v>
      </c>
      <c r="H31" s="502">
        <v>0.42</v>
      </c>
      <c r="I31" s="502">
        <v>0.41</v>
      </c>
      <c r="J31" s="502">
        <v>0.43</v>
      </c>
      <c r="K31" s="502">
        <v>0.43</v>
      </c>
      <c r="L31" s="502">
        <v>0.42</v>
      </c>
      <c r="M31" s="502">
        <v>0.42</v>
      </c>
      <c r="N31" s="502">
        <v>0.44</v>
      </c>
      <c r="O31" s="502">
        <v>0.45</v>
      </c>
      <c r="P31" s="501">
        <v>0.45</v>
      </c>
      <c r="Q31" s="247"/>
    </row>
    <row r="32" spans="2:18" ht="15.75" x14ac:dyDescent="0.25">
      <c r="B32" s="296" t="s">
        <v>48</v>
      </c>
      <c r="C32" s="432"/>
      <c r="D32" s="502">
        <v>0.47</v>
      </c>
      <c r="E32" s="502">
        <v>0.46</v>
      </c>
      <c r="F32" s="502">
        <v>0.47</v>
      </c>
      <c r="G32" s="502">
        <v>0.48</v>
      </c>
      <c r="H32" s="502">
        <v>0.48</v>
      </c>
      <c r="I32" s="502">
        <v>0.47</v>
      </c>
      <c r="J32" s="502">
        <v>0.49</v>
      </c>
      <c r="K32" s="502">
        <v>0.5</v>
      </c>
      <c r="L32" s="502">
        <v>0.48</v>
      </c>
      <c r="M32" s="502">
        <v>0.48</v>
      </c>
      <c r="N32" s="502">
        <v>0.49</v>
      </c>
      <c r="O32" s="502">
        <v>0.51</v>
      </c>
      <c r="P32" s="501">
        <v>0.51</v>
      </c>
      <c r="Q32" s="247"/>
    </row>
    <row r="33" spans="2:18" ht="15.75" x14ac:dyDescent="0.25">
      <c r="B33" s="296" t="s">
        <v>41</v>
      </c>
      <c r="C33" s="432"/>
      <c r="D33" s="502">
        <v>0.4</v>
      </c>
      <c r="E33" s="502">
        <v>0.38</v>
      </c>
      <c r="F33" s="502">
        <v>0.38</v>
      </c>
      <c r="G33" s="502">
        <v>0.39</v>
      </c>
      <c r="H33" s="502">
        <v>0.39</v>
      </c>
      <c r="I33" s="502">
        <v>0.4</v>
      </c>
      <c r="J33" s="502">
        <v>0.39</v>
      </c>
      <c r="K33" s="502">
        <v>0.39</v>
      </c>
      <c r="L33" s="502">
        <v>0.38</v>
      </c>
      <c r="M33" s="502">
        <v>0.38</v>
      </c>
      <c r="N33" s="502">
        <v>0.39</v>
      </c>
      <c r="O33" s="502">
        <v>0.4</v>
      </c>
      <c r="P33" s="503">
        <v>0.4</v>
      </c>
      <c r="Q33" s="247"/>
    </row>
    <row r="34" spans="2:18" x14ac:dyDescent="0.25">
      <c r="B34" s="45"/>
      <c r="D34" s="44"/>
      <c r="E34" s="44"/>
      <c r="F34" s="44"/>
      <c r="G34" s="44"/>
      <c r="H34" s="44"/>
      <c r="I34" s="44"/>
      <c r="J34" s="44"/>
      <c r="K34" s="44"/>
      <c r="L34" s="44"/>
      <c r="M34" s="44"/>
      <c r="N34" s="44"/>
      <c r="O34" s="44"/>
      <c r="P34" s="398"/>
    </row>
    <row r="35" spans="2:18" ht="15.75" x14ac:dyDescent="0.25">
      <c r="B35" s="178" t="s">
        <v>414</v>
      </c>
      <c r="M35" s="139"/>
      <c r="N35" s="139"/>
      <c r="O35" s="139"/>
    </row>
    <row r="36" spans="2:18" s="139" customFormat="1" x14ac:dyDescent="0.25">
      <c r="B36" s="39" t="s">
        <v>577</v>
      </c>
    </row>
    <row r="37" spans="2:18" ht="15.75" x14ac:dyDescent="0.25">
      <c r="B37" s="170"/>
      <c r="C37" s="170"/>
      <c r="D37" s="408">
        <v>2005</v>
      </c>
      <c r="E37" s="408">
        <v>2006</v>
      </c>
      <c r="F37" s="408">
        <v>2007</v>
      </c>
      <c r="G37" s="408">
        <v>2008</v>
      </c>
      <c r="H37" s="408">
        <v>2009</v>
      </c>
      <c r="I37" s="408">
        <v>2010</v>
      </c>
      <c r="J37" s="408">
        <v>2011</v>
      </c>
      <c r="K37" s="408">
        <v>2012</v>
      </c>
      <c r="L37" s="408">
        <v>2013</v>
      </c>
      <c r="M37" s="408">
        <v>2014</v>
      </c>
      <c r="N37" s="408">
        <v>2015</v>
      </c>
      <c r="O37" s="408">
        <v>2016</v>
      </c>
      <c r="P37" s="408">
        <v>2017</v>
      </c>
    </row>
    <row r="38" spans="2:18" ht="15.75" x14ac:dyDescent="0.25">
      <c r="B38" s="296" t="s">
        <v>47</v>
      </c>
      <c r="C38" s="432"/>
      <c r="D38" s="502">
        <v>0.41</v>
      </c>
      <c r="E38" s="502">
        <v>0.41</v>
      </c>
      <c r="F38" s="502">
        <v>0.41</v>
      </c>
      <c r="G38" s="502">
        <v>0.4</v>
      </c>
      <c r="H38" s="502">
        <v>0.39</v>
      </c>
      <c r="I38" s="502">
        <v>0.4</v>
      </c>
      <c r="J38" s="502">
        <v>0.41</v>
      </c>
      <c r="K38" s="502">
        <v>0.42</v>
      </c>
      <c r="L38" s="502">
        <v>0.41</v>
      </c>
      <c r="M38" s="502">
        <v>0.41</v>
      </c>
      <c r="N38" s="502">
        <v>0.43</v>
      </c>
      <c r="O38" s="502">
        <v>0.43</v>
      </c>
      <c r="P38" s="501">
        <v>0.42</v>
      </c>
      <c r="Q38" s="247"/>
      <c r="R38" s="247"/>
    </row>
    <row r="39" spans="2:18" ht="15.75" x14ac:dyDescent="0.25">
      <c r="B39" s="296" t="s">
        <v>415</v>
      </c>
      <c r="C39" s="432"/>
      <c r="D39" s="502">
        <v>0.38</v>
      </c>
      <c r="E39" s="502">
        <v>0.38</v>
      </c>
      <c r="F39" s="502">
        <v>0.38</v>
      </c>
      <c r="G39" s="502">
        <v>0.37</v>
      </c>
      <c r="H39" s="502">
        <v>0.36</v>
      </c>
      <c r="I39" s="502">
        <v>0.36</v>
      </c>
      <c r="J39" s="502">
        <v>0.38</v>
      </c>
      <c r="K39" s="502">
        <v>0.38</v>
      </c>
      <c r="L39" s="502">
        <v>0.37</v>
      </c>
      <c r="M39" s="502">
        <v>0.38</v>
      </c>
      <c r="N39" s="502">
        <v>0.4</v>
      </c>
      <c r="O39" s="502">
        <v>0.4</v>
      </c>
      <c r="P39" s="503">
        <v>0.4</v>
      </c>
    </row>
    <row r="40" spans="2:18" ht="15.75" x14ac:dyDescent="0.25">
      <c r="B40" s="296" t="s">
        <v>49</v>
      </c>
      <c r="C40" s="432"/>
      <c r="D40" s="502">
        <v>0.42</v>
      </c>
      <c r="E40" s="502">
        <v>0.42</v>
      </c>
      <c r="F40" s="502">
        <v>0.43</v>
      </c>
      <c r="G40" s="502">
        <v>0.42</v>
      </c>
      <c r="H40" s="502">
        <v>0.42</v>
      </c>
      <c r="I40" s="502">
        <v>0.42</v>
      </c>
      <c r="J40" s="502">
        <v>0.43</v>
      </c>
      <c r="K40" s="502">
        <v>0.44</v>
      </c>
      <c r="L40" s="502">
        <v>0.43</v>
      </c>
      <c r="M40" s="502">
        <v>0.43</v>
      </c>
      <c r="N40" s="502">
        <v>0.44</v>
      </c>
      <c r="O40" s="502">
        <v>0.45</v>
      </c>
      <c r="P40" s="501">
        <v>0.45</v>
      </c>
    </row>
    <row r="41" spans="2:18" ht="15.75" x14ac:dyDescent="0.25">
      <c r="B41" s="296" t="s">
        <v>41</v>
      </c>
      <c r="C41" s="432"/>
      <c r="D41" s="502">
        <v>0.34</v>
      </c>
      <c r="E41" s="502">
        <v>0.31</v>
      </c>
      <c r="F41" s="502">
        <v>0.31</v>
      </c>
      <c r="G41" s="502">
        <v>0.3</v>
      </c>
      <c r="H41" s="502">
        <v>0.3</v>
      </c>
      <c r="I41" s="502">
        <v>0.3</v>
      </c>
      <c r="J41" s="502">
        <v>0.31</v>
      </c>
      <c r="K41" s="502">
        <v>0.31</v>
      </c>
      <c r="L41" s="502">
        <v>0.31</v>
      </c>
      <c r="M41" s="502">
        <v>0.32</v>
      </c>
      <c r="N41" s="502">
        <v>0.32</v>
      </c>
      <c r="O41" s="502">
        <v>0.32</v>
      </c>
      <c r="P41" s="501">
        <v>0.31</v>
      </c>
    </row>
    <row r="42" spans="2:18" s="139" customFormat="1" x14ac:dyDescent="0.25">
      <c r="B42" s="246"/>
      <c r="C42" s="142"/>
      <c r="D42" s="248"/>
      <c r="E42" s="248"/>
      <c r="F42" s="248"/>
      <c r="G42" s="248"/>
      <c r="H42" s="248"/>
      <c r="I42" s="248"/>
      <c r="J42" s="248"/>
      <c r="K42" s="248"/>
      <c r="L42" s="248"/>
    </row>
    <row r="43" spans="2:18" x14ac:dyDescent="0.25">
      <c r="B43" s="585" t="s">
        <v>451</v>
      </c>
      <c r="C43" s="585"/>
      <c r="D43" s="585"/>
      <c r="E43" s="585"/>
      <c r="F43" s="585"/>
      <c r="G43" s="585"/>
      <c r="H43" s="585"/>
      <c r="I43" s="585"/>
      <c r="J43" s="585"/>
      <c r="K43" s="585"/>
      <c r="L43" s="585"/>
      <c r="M43" s="585"/>
      <c r="N43" s="585"/>
      <c r="O43" s="585"/>
      <c r="P43" s="585"/>
    </row>
    <row r="45" spans="2:18" x14ac:dyDescent="0.25">
      <c r="B45" s="141" t="s">
        <v>407</v>
      </c>
    </row>
  </sheetData>
  <mergeCells count="1">
    <mergeCell ref="B43:P43"/>
  </mergeCells>
  <hyperlinks>
    <hyperlink ref="B2" location="Contents!B6" display="Return to Contents Page"/>
    <hyperlink ref="B45" location="'User guidance agriculture'!B153" display="Link to user guidance for agriculture sector"/>
  </hyperlinks>
  <pageMargins left="0.25" right="0.25" top="0.75" bottom="0.75" header="0.3" footer="0.3"/>
  <pageSetup paperSize="9"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8"/>
  <sheetViews>
    <sheetView showGridLines="0" zoomScale="85" zoomScaleNormal="85" workbookViewId="0"/>
  </sheetViews>
  <sheetFormatPr defaultColWidth="11.42578125" defaultRowHeight="15" x14ac:dyDescent="0.25"/>
  <cols>
    <col min="3" max="3" width="11.42578125" style="27"/>
  </cols>
  <sheetData>
    <row r="1" spans="2:12" s="27" customFormat="1" x14ac:dyDescent="0.25">
      <c r="D1" s="29"/>
    </row>
    <row r="2" spans="2:12" s="27" customFormat="1" x14ac:dyDescent="0.25">
      <c r="B2" s="103" t="s">
        <v>2</v>
      </c>
    </row>
    <row r="3" spans="2:12" s="27" customFormat="1" x14ac:dyDescent="0.25">
      <c r="B3" s="33"/>
    </row>
    <row r="4" spans="2:12" ht="21" x14ac:dyDescent="0.35">
      <c r="B4" s="152" t="s">
        <v>498</v>
      </c>
    </row>
    <row r="6" spans="2:12" x14ac:dyDescent="0.25">
      <c r="J6" s="139"/>
      <c r="K6" s="139"/>
      <c r="L6" s="38" t="s">
        <v>327</v>
      </c>
    </row>
    <row r="7" spans="2:12" x14ac:dyDescent="0.25">
      <c r="J7" s="139"/>
      <c r="K7" s="139"/>
      <c r="L7" s="139"/>
    </row>
    <row r="8" spans="2:12" x14ac:dyDescent="0.25">
      <c r="J8" s="139"/>
      <c r="K8" s="139"/>
      <c r="L8" s="139"/>
    </row>
    <row r="9" spans="2:12" x14ac:dyDescent="0.25">
      <c r="J9" s="139"/>
      <c r="K9" s="139"/>
      <c r="L9" s="139"/>
    </row>
    <row r="10" spans="2:12" x14ac:dyDescent="0.25">
      <c r="J10" s="139"/>
      <c r="K10" s="139"/>
      <c r="L10" s="139"/>
    </row>
    <row r="11" spans="2:12" x14ac:dyDescent="0.25">
      <c r="J11" s="139"/>
      <c r="K11" s="139"/>
      <c r="L11" s="139"/>
    </row>
    <row r="12" spans="2:12" x14ac:dyDescent="0.25">
      <c r="J12" s="139"/>
      <c r="K12" s="139"/>
      <c r="L12" s="139"/>
    </row>
    <row r="13" spans="2:12" x14ac:dyDescent="0.25">
      <c r="J13" s="139"/>
      <c r="K13" s="139"/>
      <c r="L13" s="139"/>
    </row>
    <row r="14" spans="2:12" x14ac:dyDescent="0.25">
      <c r="J14" s="139"/>
      <c r="K14" s="139"/>
      <c r="L14" s="144" t="s">
        <v>619</v>
      </c>
    </row>
    <row r="15" spans="2:12" x14ac:dyDescent="0.25">
      <c r="J15" s="139"/>
      <c r="K15" s="139"/>
      <c r="L15" s="147" t="s">
        <v>417</v>
      </c>
    </row>
    <row r="16" spans="2:12" x14ac:dyDescent="0.25">
      <c r="J16" s="139"/>
      <c r="K16" s="139"/>
    </row>
    <row r="17" spans="2:22" x14ac:dyDescent="0.25">
      <c r="J17" s="139"/>
      <c r="K17" s="139"/>
      <c r="L17" s="147" t="s">
        <v>326</v>
      </c>
    </row>
    <row r="18" spans="2:22" x14ac:dyDescent="0.25">
      <c r="J18" s="139"/>
      <c r="K18" s="139"/>
      <c r="L18" s="139"/>
    </row>
    <row r="19" spans="2:22" x14ac:dyDescent="0.25">
      <c r="J19" s="139"/>
      <c r="K19" s="139"/>
      <c r="L19" s="139"/>
    </row>
    <row r="20" spans="2:22" x14ac:dyDescent="0.25">
      <c r="J20" s="139"/>
      <c r="K20" s="139"/>
      <c r="L20" s="139"/>
    </row>
    <row r="21" spans="2:22" x14ac:dyDescent="0.25">
      <c r="J21" s="139"/>
      <c r="K21" s="139"/>
      <c r="L21" s="139"/>
    </row>
    <row r="22" spans="2:22" x14ac:dyDescent="0.25">
      <c r="J22" s="139"/>
      <c r="K22" s="139"/>
      <c r="L22" s="139"/>
    </row>
    <row r="23" spans="2:22" x14ac:dyDescent="0.25">
      <c r="J23" s="139"/>
      <c r="K23" s="139"/>
      <c r="L23" s="139"/>
      <c r="V23" s="12"/>
    </row>
    <row r="24" spans="2:22" x14ac:dyDescent="0.25">
      <c r="J24" s="139"/>
      <c r="K24" s="139"/>
      <c r="L24" s="139"/>
    </row>
    <row r="25" spans="2:22" x14ac:dyDescent="0.25">
      <c r="J25" s="139"/>
      <c r="K25" s="139"/>
      <c r="L25" s="144" t="s">
        <v>570</v>
      </c>
    </row>
    <row r="26" spans="2:22" s="139" customFormat="1" x14ac:dyDescent="0.25">
      <c r="L26" s="147" t="s">
        <v>417</v>
      </c>
    </row>
    <row r="27" spans="2:22" ht="15.75" x14ac:dyDescent="0.25">
      <c r="B27" s="169" t="s">
        <v>416</v>
      </c>
      <c r="C27" s="97"/>
      <c r="D27" s="68"/>
      <c r="E27" s="97"/>
      <c r="F27" s="97"/>
      <c r="G27" s="97"/>
      <c r="H27" s="97"/>
      <c r="I27" s="97"/>
      <c r="J27" s="97"/>
      <c r="L27" s="97"/>
      <c r="M27" s="97"/>
      <c r="N27" s="97"/>
      <c r="O27" s="97"/>
      <c r="P27" s="97"/>
      <c r="Q27" s="97"/>
      <c r="R27" s="97"/>
      <c r="S27" s="97"/>
      <c r="T27" s="97"/>
    </row>
    <row r="28" spans="2:22" s="139" customFormat="1" x14ac:dyDescent="0.25">
      <c r="B28" s="177" t="s">
        <v>618</v>
      </c>
      <c r="C28" s="97"/>
      <c r="D28" s="142"/>
      <c r="E28" s="97"/>
      <c r="F28" s="97"/>
      <c r="G28" s="97"/>
      <c r="H28" s="97"/>
      <c r="I28" s="97"/>
      <c r="J28" s="97"/>
      <c r="K28" s="97"/>
      <c r="L28" s="97"/>
      <c r="M28" s="97"/>
      <c r="N28" s="97"/>
      <c r="O28" s="97"/>
      <c r="P28" s="97"/>
      <c r="Q28" s="97"/>
      <c r="R28" s="97"/>
      <c r="S28" s="97"/>
      <c r="T28" s="97"/>
    </row>
    <row r="29" spans="2:22" x14ac:dyDescent="0.25">
      <c r="B29" s="193" t="s">
        <v>40</v>
      </c>
      <c r="C29" s="50"/>
      <c r="D29" s="50"/>
      <c r="E29" s="199">
        <v>1997</v>
      </c>
      <c r="F29" s="199">
        <v>1998</v>
      </c>
      <c r="G29" s="199">
        <v>1999</v>
      </c>
      <c r="H29" s="199">
        <v>2000</v>
      </c>
      <c r="I29" s="199">
        <v>2001</v>
      </c>
      <c r="J29" s="199">
        <v>2002</v>
      </c>
      <c r="K29" s="199">
        <v>2003</v>
      </c>
      <c r="L29" s="199">
        <v>2004</v>
      </c>
      <c r="M29" s="199">
        <v>2005</v>
      </c>
      <c r="N29" s="199">
        <v>2006</v>
      </c>
      <c r="O29" s="199">
        <v>2007</v>
      </c>
      <c r="P29" s="258"/>
      <c r="Q29" s="258"/>
      <c r="R29" s="258"/>
      <c r="S29" s="258"/>
      <c r="T29" s="258"/>
    </row>
    <row r="30" spans="2:22" x14ac:dyDescent="0.25">
      <c r="B30" s="363" t="s">
        <v>190</v>
      </c>
      <c r="C30" s="380"/>
      <c r="D30" s="138"/>
      <c r="E30" s="381">
        <v>11.081228414552101</v>
      </c>
      <c r="F30" s="381">
        <v>10.811244768232475</v>
      </c>
      <c r="G30" s="381">
        <v>10.672648160700566</v>
      </c>
      <c r="H30" s="381">
        <v>10.606373428477831</v>
      </c>
      <c r="I30" s="381">
        <v>10.452553086352969</v>
      </c>
      <c r="J30" s="381">
        <v>10.344105643897207</v>
      </c>
      <c r="K30" s="381">
        <v>10.368758214474571</v>
      </c>
      <c r="L30" s="381">
        <v>10.460358279703904</v>
      </c>
      <c r="M30" s="381">
        <v>10.571766705770253</v>
      </c>
      <c r="N30" s="381">
        <v>10.563159818069982</v>
      </c>
      <c r="O30" s="106">
        <v>10.589567882576608</v>
      </c>
      <c r="P30" s="379"/>
      <c r="Q30" s="379"/>
      <c r="R30" s="379"/>
      <c r="S30" s="379"/>
      <c r="T30" s="379"/>
    </row>
    <row r="31" spans="2:22" s="139" customFormat="1" x14ac:dyDescent="0.25">
      <c r="K31" s="147"/>
      <c r="O31" s="77"/>
      <c r="P31" s="77"/>
      <c r="Q31" s="77"/>
      <c r="R31" s="77"/>
      <c r="S31" s="77"/>
      <c r="T31" s="77"/>
    </row>
    <row r="32" spans="2:22" s="139" customFormat="1" ht="15.75" x14ac:dyDescent="0.25">
      <c r="B32" s="169" t="s">
        <v>416</v>
      </c>
      <c r="C32" s="97"/>
      <c r="D32" s="142"/>
      <c r="E32" s="97"/>
      <c r="F32" s="97"/>
      <c r="G32" s="97"/>
      <c r="H32" s="97"/>
      <c r="I32" s="97"/>
      <c r="J32" s="97"/>
      <c r="L32" s="97"/>
      <c r="M32" s="97"/>
      <c r="N32" s="97"/>
      <c r="O32" s="97"/>
      <c r="P32" s="97"/>
      <c r="Q32" s="97"/>
      <c r="R32" s="97"/>
      <c r="S32" s="97"/>
      <c r="T32" s="97"/>
    </row>
    <row r="33" spans="2:20" s="139" customFormat="1" x14ac:dyDescent="0.25">
      <c r="B33" s="177" t="s">
        <v>618</v>
      </c>
      <c r="C33" s="97"/>
      <c r="D33" s="142"/>
      <c r="E33" s="97"/>
      <c r="F33" s="97"/>
      <c r="G33" s="97"/>
      <c r="H33" s="97"/>
      <c r="I33" s="97"/>
      <c r="J33" s="97"/>
      <c r="K33" s="97"/>
      <c r="L33" s="97"/>
      <c r="M33" s="97"/>
      <c r="N33" s="97"/>
      <c r="O33" s="97"/>
      <c r="P33" s="97"/>
      <c r="Q33" s="97"/>
      <c r="R33" s="97"/>
      <c r="S33" s="97"/>
      <c r="T33" s="97"/>
    </row>
    <row r="34" spans="2:20" s="139" customFormat="1" x14ac:dyDescent="0.25">
      <c r="B34" s="193" t="s">
        <v>40</v>
      </c>
      <c r="C34" s="50"/>
      <c r="D34" s="50"/>
      <c r="E34" s="199">
        <v>2008</v>
      </c>
      <c r="F34" s="199">
        <v>2009</v>
      </c>
      <c r="G34" s="199">
        <v>2010</v>
      </c>
      <c r="H34" s="199">
        <v>2011</v>
      </c>
      <c r="I34" s="199">
        <v>2012</v>
      </c>
      <c r="J34" s="199">
        <v>2013</v>
      </c>
      <c r="K34" s="199">
        <v>2014</v>
      </c>
      <c r="L34" s="199">
        <v>2015</v>
      </c>
      <c r="M34" s="199">
        <v>2016</v>
      </c>
      <c r="N34" s="199">
        <v>2017</v>
      </c>
      <c r="O34" s="258"/>
      <c r="P34" s="258"/>
      <c r="Q34" s="258"/>
      <c r="R34" s="258"/>
      <c r="S34" s="258"/>
    </row>
    <row r="35" spans="2:20" s="139" customFormat="1" x14ac:dyDescent="0.25">
      <c r="B35" s="390" t="s">
        <v>190</v>
      </c>
      <c r="C35" s="380"/>
      <c r="D35" s="138"/>
      <c r="E35" s="106">
        <v>10.578310057523789</v>
      </c>
      <c r="F35" s="106">
        <v>10.627523162976656</v>
      </c>
      <c r="G35" s="106">
        <v>10.728193866171859</v>
      </c>
      <c r="H35" s="106">
        <v>10.733731965578874</v>
      </c>
      <c r="I35" s="106">
        <v>10.692433358403823</v>
      </c>
      <c r="J35" s="106">
        <v>10.604280285459192</v>
      </c>
      <c r="K35" s="106">
        <v>10.721143282199023</v>
      </c>
      <c r="L35" s="106">
        <v>10.76</v>
      </c>
      <c r="M35" s="381">
        <v>10.67</v>
      </c>
      <c r="N35" s="379">
        <v>10.7</v>
      </c>
      <c r="O35" s="247"/>
      <c r="P35" s="532"/>
      <c r="Q35" s="379"/>
      <c r="R35" s="379"/>
      <c r="S35" s="379"/>
    </row>
    <row r="36" spans="2:20" x14ac:dyDescent="0.25">
      <c r="C36" s="62"/>
      <c r="D36" s="62"/>
      <c r="E36" s="62"/>
      <c r="F36" s="62"/>
      <c r="G36" s="62"/>
      <c r="H36" s="62"/>
      <c r="I36" s="62"/>
      <c r="J36" s="62"/>
      <c r="K36" s="62"/>
      <c r="L36" s="62"/>
      <c r="M36" s="62"/>
      <c r="N36" s="62"/>
      <c r="O36" s="62"/>
      <c r="P36" s="62"/>
      <c r="Q36" s="62"/>
      <c r="R36" s="62"/>
      <c r="S36" s="62"/>
      <c r="T36" s="62"/>
    </row>
    <row r="37" spans="2:20" x14ac:dyDescent="0.25">
      <c r="B37" s="138" t="s">
        <v>451</v>
      </c>
    </row>
    <row r="39" spans="2:20" x14ac:dyDescent="0.25">
      <c r="B39" s="141" t="s">
        <v>407</v>
      </c>
    </row>
    <row r="46" spans="2:20" x14ac:dyDescent="0.25">
      <c r="K46" s="391"/>
    </row>
    <row r="47" spans="2:20" x14ac:dyDescent="0.25">
      <c r="K47" s="391"/>
    </row>
    <row r="48" spans="2:20" x14ac:dyDescent="0.25">
      <c r="K48" s="391"/>
    </row>
  </sheetData>
  <hyperlinks>
    <hyperlink ref="B2" location="Contents!B6" display="Return to Contents Page"/>
    <hyperlink ref="B39" location="'User guidance agriculture'!B172" display="Link to user guidance for agriculture sector"/>
  </hyperlinks>
  <pageMargins left="0.25" right="0.25" top="0.75" bottom="0.75" header="0.3" footer="0.3"/>
  <pageSetup paperSize="9" scale="8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2558"/>
    <pageSetUpPr fitToPage="1"/>
  </sheetPr>
  <dimension ref="B1:AB72"/>
  <sheetViews>
    <sheetView showGridLines="0" zoomScale="85" zoomScaleNormal="85" workbookViewId="0"/>
  </sheetViews>
  <sheetFormatPr defaultColWidth="11.42578125" defaultRowHeight="15" x14ac:dyDescent="0.25"/>
  <cols>
    <col min="7" max="18" width="12.42578125" customWidth="1"/>
  </cols>
  <sheetData>
    <row r="1" spans="2:14" s="18" customFormat="1" ht="23.25" x14ac:dyDescent="0.35">
      <c r="B1" s="124" t="s">
        <v>120</v>
      </c>
      <c r="C1" s="124"/>
      <c r="D1" s="124"/>
      <c r="E1" s="73"/>
      <c r="F1" s="73"/>
      <c r="G1" s="73"/>
      <c r="H1" s="73"/>
      <c r="I1" s="73"/>
      <c r="J1" s="73"/>
      <c r="K1" s="73"/>
      <c r="L1" s="73"/>
    </row>
    <row r="2" spans="2:14" s="18" customFormat="1" x14ac:dyDescent="0.25">
      <c r="B2" s="103" t="s">
        <v>2</v>
      </c>
      <c r="D2" s="73"/>
      <c r="E2" s="73"/>
      <c r="F2" s="73"/>
      <c r="G2" s="73"/>
      <c r="H2" s="73"/>
      <c r="I2" s="73"/>
      <c r="J2" s="73"/>
      <c r="K2" s="73"/>
      <c r="L2" s="73"/>
    </row>
    <row r="3" spans="2:14" s="27" customFormat="1" x14ac:dyDescent="0.25">
      <c r="B3" s="30"/>
    </row>
    <row r="4" spans="2:14" s="27" customFormat="1" ht="21" x14ac:dyDescent="0.35">
      <c r="B4" s="357" t="s">
        <v>390</v>
      </c>
    </row>
    <row r="5" spans="2:14" s="18" customFormat="1" x14ac:dyDescent="0.25"/>
    <row r="6" spans="2:14" x14ac:dyDescent="0.25">
      <c r="B6" s="140"/>
      <c r="K6" s="119" t="s">
        <v>25</v>
      </c>
      <c r="L6" s="130"/>
      <c r="M6" s="112"/>
    </row>
    <row r="7" spans="2:14" x14ac:dyDescent="0.25">
      <c r="K7" s="38" t="s">
        <v>327</v>
      </c>
      <c r="L7" s="119"/>
      <c r="M7" s="112"/>
    </row>
    <row r="8" spans="2:14" ht="18" customHeight="1" x14ac:dyDescent="0.25">
      <c r="K8" s="139"/>
      <c r="N8" s="109"/>
    </row>
    <row r="9" spans="2:14" x14ac:dyDescent="0.25">
      <c r="K9" s="139"/>
    </row>
    <row r="10" spans="2:14" x14ac:dyDescent="0.25">
      <c r="K10" s="139"/>
    </row>
    <row r="11" spans="2:14" x14ac:dyDescent="0.25">
      <c r="K11" s="139"/>
    </row>
    <row r="12" spans="2:14" x14ac:dyDescent="0.25">
      <c r="K12" s="139"/>
    </row>
    <row r="13" spans="2:14" x14ac:dyDescent="0.25">
      <c r="K13" s="139"/>
    </row>
    <row r="14" spans="2:14" x14ac:dyDescent="0.25">
      <c r="K14" s="139"/>
    </row>
    <row r="15" spans="2:14" x14ac:dyDescent="0.25">
      <c r="K15" s="609" t="s">
        <v>566</v>
      </c>
      <c r="L15" s="609"/>
      <c r="N15" s="128"/>
    </row>
    <row r="16" spans="2:14" x14ac:dyDescent="0.25">
      <c r="K16" s="139"/>
    </row>
    <row r="17" spans="3:26" x14ac:dyDescent="0.25">
      <c r="K17" s="147" t="s">
        <v>326</v>
      </c>
    </row>
    <row r="18" spans="3:26" x14ac:dyDescent="0.25">
      <c r="K18" s="139"/>
    </row>
    <row r="19" spans="3:26" x14ac:dyDescent="0.25">
      <c r="K19" s="139"/>
    </row>
    <row r="20" spans="3:26" x14ac:dyDescent="0.25">
      <c r="K20" s="139"/>
    </row>
    <row r="21" spans="3:26" x14ac:dyDescent="0.25">
      <c r="K21" s="139"/>
    </row>
    <row r="22" spans="3:26" x14ac:dyDescent="0.25">
      <c r="K22" s="139"/>
    </row>
    <row r="23" spans="3:26" x14ac:dyDescent="0.25">
      <c r="K23" s="139"/>
    </row>
    <row r="24" spans="3:26" x14ac:dyDescent="0.25">
      <c r="K24" s="139"/>
    </row>
    <row r="25" spans="3:26" x14ac:dyDescent="0.25">
      <c r="K25" s="609" t="s">
        <v>482</v>
      </c>
      <c r="L25" s="609"/>
    </row>
    <row r="29" spans="3:26" x14ac:dyDescent="0.25">
      <c r="C29" s="20"/>
      <c r="D29" s="20"/>
      <c r="E29" s="20"/>
      <c r="F29" s="20"/>
      <c r="G29" s="20"/>
      <c r="H29" s="20"/>
      <c r="I29" s="20"/>
      <c r="J29" s="20"/>
      <c r="K29" s="20"/>
      <c r="L29" s="20"/>
      <c r="M29" s="20"/>
      <c r="N29" s="20"/>
      <c r="O29" s="20"/>
      <c r="P29" s="20"/>
      <c r="Q29" s="20"/>
      <c r="R29" s="20"/>
      <c r="S29" s="20"/>
      <c r="T29" s="20"/>
      <c r="U29" s="20"/>
      <c r="V29" s="20"/>
      <c r="W29" s="20"/>
      <c r="X29" s="20"/>
      <c r="Y29" s="20"/>
      <c r="Z29" s="20"/>
    </row>
    <row r="37" spans="2:27" s="139" customFormat="1" x14ac:dyDescent="0.25"/>
    <row r="38" spans="2:27" s="139" customFormat="1" ht="15.75" x14ac:dyDescent="0.25">
      <c r="B38" s="178" t="s">
        <v>391</v>
      </c>
    </row>
    <row r="39" spans="2:27" s="139" customFormat="1" x14ac:dyDescent="0.25">
      <c r="B39" s="39" t="s">
        <v>565</v>
      </c>
    </row>
    <row r="40" spans="2:27" ht="15.75" x14ac:dyDescent="0.25">
      <c r="B40" s="504"/>
      <c r="C40" s="504"/>
      <c r="D40" s="504"/>
      <c r="E40" s="185" t="s">
        <v>24</v>
      </c>
      <c r="F40" s="185"/>
      <c r="G40" s="505">
        <v>1990</v>
      </c>
      <c r="H40" s="505">
        <v>1991</v>
      </c>
      <c r="I40" s="505">
        <v>1992</v>
      </c>
      <c r="J40" s="505">
        <v>1993</v>
      </c>
      <c r="K40" s="505">
        <v>1994</v>
      </c>
      <c r="L40" s="505">
        <v>1995</v>
      </c>
      <c r="M40" s="505">
        <v>1996</v>
      </c>
      <c r="N40" s="505">
        <v>1997</v>
      </c>
      <c r="O40" s="505">
        <v>1998</v>
      </c>
      <c r="P40" s="505">
        <v>1999</v>
      </c>
      <c r="Q40" s="505">
        <v>2000</v>
      </c>
      <c r="R40" s="505">
        <v>2001</v>
      </c>
    </row>
    <row r="41" spans="2:27" ht="18.75" x14ac:dyDescent="0.25">
      <c r="B41" s="358" t="s">
        <v>392</v>
      </c>
      <c r="C41" s="432"/>
      <c r="D41" s="432"/>
      <c r="E41" s="425" t="s">
        <v>538</v>
      </c>
      <c r="F41" s="153"/>
      <c r="G41" s="533">
        <v>1860.1873935583528</v>
      </c>
      <c r="H41" s="416"/>
      <c r="I41" s="416"/>
      <c r="J41" s="416"/>
      <c r="K41" s="416"/>
      <c r="L41" s="533">
        <v>2032.293901612446</v>
      </c>
      <c r="M41" s="416"/>
      <c r="N41" s="416"/>
      <c r="O41" s="533">
        <v>2109.1844090192612</v>
      </c>
      <c r="P41" s="533">
        <v>2106.3884912120207</v>
      </c>
      <c r="Q41" s="533">
        <v>2111.2958567261562</v>
      </c>
      <c r="R41" s="533">
        <v>2097.1630346836278</v>
      </c>
    </row>
    <row r="42" spans="2:27" ht="15.75" x14ac:dyDescent="0.25">
      <c r="B42" s="358" t="s">
        <v>393</v>
      </c>
      <c r="C42" s="432"/>
      <c r="D42" s="432"/>
      <c r="E42" s="356" t="s">
        <v>150</v>
      </c>
      <c r="F42" s="153"/>
      <c r="G42" s="417">
        <v>1595595</v>
      </c>
      <c r="H42" s="417">
        <v>1607295</v>
      </c>
      <c r="I42" s="417">
        <v>1623263</v>
      </c>
      <c r="J42" s="417">
        <v>1635552</v>
      </c>
      <c r="K42" s="417">
        <v>1643707</v>
      </c>
      <c r="L42" s="417">
        <v>1649131</v>
      </c>
      <c r="M42" s="417">
        <v>1661751</v>
      </c>
      <c r="N42" s="417">
        <v>1671261</v>
      </c>
      <c r="O42" s="417">
        <v>1677769</v>
      </c>
      <c r="P42" s="417">
        <v>1679006</v>
      </c>
      <c r="Q42" s="417">
        <v>1682944</v>
      </c>
      <c r="R42" s="417">
        <v>1688838</v>
      </c>
    </row>
    <row r="43" spans="2:27" ht="18.75" x14ac:dyDescent="0.25">
      <c r="B43" s="427" t="s">
        <v>25</v>
      </c>
      <c r="C43" s="427"/>
      <c r="D43" s="427"/>
      <c r="E43" s="427" t="s">
        <v>589</v>
      </c>
      <c r="F43" s="427"/>
      <c r="G43" s="506">
        <f>G41/G42*1000000</f>
        <v>1165.8267878492682</v>
      </c>
      <c r="H43" s="506"/>
      <c r="I43" s="506"/>
      <c r="J43" s="506"/>
      <c r="K43" s="506"/>
      <c r="L43" s="506">
        <f>L41/L42*1000000</f>
        <v>1232.3423073197011</v>
      </c>
      <c r="M43" s="506"/>
      <c r="N43" s="506"/>
      <c r="O43" s="506">
        <f>O41/O42*1000000</f>
        <v>1257.136357281164</v>
      </c>
      <c r="P43" s="506">
        <f>P41/P42*1000000</f>
        <v>1254.5449457667339</v>
      </c>
      <c r="Q43" s="506">
        <f>Q41/Q42*1000000</f>
        <v>1254.5253179702688</v>
      </c>
      <c r="R43" s="506">
        <f>R41/R42*1000000</f>
        <v>1241.7786872889099</v>
      </c>
    </row>
    <row r="44" spans="2:27" s="139" customFormat="1" x14ac:dyDescent="0.25">
      <c r="B44" s="230"/>
      <c r="C44" s="226"/>
      <c r="D44" s="231"/>
      <c r="E44" s="231"/>
      <c r="F44" s="231"/>
      <c r="G44" s="232"/>
      <c r="H44" s="232"/>
      <c r="I44" s="232"/>
      <c r="J44" s="232"/>
      <c r="K44" s="232"/>
      <c r="L44" s="232"/>
      <c r="M44" s="232"/>
      <c r="N44" s="232"/>
      <c r="O44" s="232"/>
      <c r="P44" s="232"/>
      <c r="Q44" s="232"/>
      <c r="R44" s="232"/>
      <c r="S44" s="232"/>
      <c r="T44" s="232"/>
      <c r="U44" s="232"/>
      <c r="V44" s="232"/>
      <c r="W44" s="232"/>
      <c r="X44" s="232"/>
      <c r="Y44" s="232"/>
      <c r="Z44" s="232"/>
      <c r="AA44" s="233"/>
    </row>
    <row r="45" spans="2:27" s="139" customFormat="1" x14ac:dyDescent="0.25">
      <c r="B45" s="236" t="s">
        <v>394</v>
      </c>
      <c r="C45" s="226"/>
      <c r="D45" s="231"/>
      <c r="E45" s="231"/>
      <c r="F45" s="231"/>
      <c r="G45" s="232"/>
      <c r="H45" s="232"/>
      <c r="I45" s="232"/>
      <c r="J45" s="232"/>
      <c r="K45" s="232"/>
      <c r="L45" s="232"/>
      <c r="M45" s="232"/>
      <c r="N45" s="232"/>
      <c r="O45" s="232"/>
      <c r="P45" s="232"/>
      <c r="Q45" s="232"/>
      <c r="R45" s="232"/>
      <c r="S45" s="232"/>
      <c r="T45" s="232"/>
      <c r="U45" s="232"/>
      <c r="V45" s="232"/>
      <c r="W45" s="232"/>
      <c r="X45" s="232"/>
      <c r="Y45" s="232"/>
      <c r="Z45" s="232"/>
      <c r="AA45" s="233"/>
    </row>
    <row r="46" spans="2:27" s="139" customFormat="1" ht="15.75" x14ac:dyDescent="0.25">
      <c r="B46" s="504"/>
      <c r="C46" s="504"/>
      <c r="D46" s="504"/>
      <c r="E46" s="185" t="s">
        <v>24</v>
      </c>
      <c r="F46" s="185"/>
      <c r="G46" s="505">
        <v>2002</v>
      </c>
      <c r="H46" s="505">
        <v>2003</v>
      </c>
      <c r="I46" s="505">
        <v>2004</v>
      </c>
      <c r="J46" s="505">
        <v>2005</v>
      </c>
      <c r="K46" s="505">
        <v>2006</v>
      </c>
      <c r="L46" s="505">
        <v>2007</v>
      </c>
      <c r="M46" s="505">
        <v>2008</v>
      </c>
      <c r="N46" s="505">
        <v>2009</v>
      </c>
      <c r="O46" s="505">
        <v>2010</v>
      </c>
      <c r="P46" s="505">
        <v>2011</v>
      </c>
      <c r="Q46" s="505">
        <v>2012</v>
      </c>
      <c r="R46" s="505">
        <v>2013</v>
      </c>
      <c r="S46" s="232"/>
      <c r="T46" s="232"/>
      <c r="U46" s="232"/>
      <c r="V46" s="232"/>
      <c r="W46" s="232"/>
      <c r="X46" s="232"/>
      <c r="Y46" s="232"/>
      <c r="Z46" s="232"/>
      <c r="AA46" s="233"/>
    </row>
    <row r="47" spans="2:27" s="139" customFormat="1" ht="18.75" x14ac:dyDescent="0.25">
      <c r="B47" s="358" t="s">
        <v>392</v>
      </c>
      <c r="C47" s="432"/>
      <c r="D47" s="432"/>
      <c r="E47" s="425" t="s">
        <v>538</v>
      </c>
      <c r="F47" s="153"/>
      <c r="G47" s="533">
        <v>2084.0603617753591</v>
      </c>
      <c r="H47" s="533">
        <v>2053.763371007175</v>
      </c>
      <c r="I47" s="533">
        <v>2038.839832339243</v>
      </c>
      <c r="J47" s="533">
        <v>2000.5799718180272</v>
      </c>
      <c r="K47" s="533">
        <v>1960.1530215304169</v>
      </c>
      <c r="L47" s="533">
        <v>1925.0969884075507</v>
      </c>
      <c r="M47" s="533">
        <v>1815.7262246197679</v>
      </c>
      <c r="N47" s="533">
        <v>1603.783008347016</v>
      </c>
      <c r="O47" s="533">
        <v>1313.7666275994125</v>
      </c>
      <c r="P47" s="533">
        <v>1253.8196536558601</v>
      </c>
      <c r="Q47" s="533">
        <v>1173.3471871084605</v>
      </c>
      <c r="R47" s="533">
        <v>1063.1598776704636</v>
      </c>
      <c r="S47" s="232"/>
      <c r="T47" s="232"/>
      <c r="U47" s="232"/>
      <c r="V47" s="232"/>
      <c r="W47" s="232"/>
      <c r="X47" s="232"/>
      <c r="Y47" s="232"/>
      <c r="Z47" s="232"/>
      <c r="AA47" s="233"/>
    </row>
    <row r="48" spans="2:27" s="139" customFormat="1" ht="15.75" x14ac:dyDescent="0.25">
      <c r="B48" s="358" t="s">
        <v>393</v>
      </c>
      <c r="C48" s="432"/>
      <c r="D48" s="432"/>
      <c r="E48" s="356" t="s">
        <v>150</v>
      </c>
      <c r="F48" s="153"/>
      <c r="G48" s="417">
        <v>1697534</v>
      </c>
      <c r="H48" s="417">
        <v>1704924</v>
      </c>
      <c r="I48" s="417">
        <v>1714042</v>
      </c>
      <c r="J48" s="417">
        <v>1727733</v>
      </c>
      <c r="K48" s="417">
        <v>1743113</v>
      </c>
      <c r="L48" s="417">
        <v>1761683</v>
      </c>
      <c r="M48" s="417">
        <v>1779152</v>
      </c>
      <c r="N48" s="417">
        <v>1793333</v>
      </c>
      <c r="O48" s="417">
        <v>1804833</v>
      </c>
      <c r="P48" s="417">
        <v>1814318</v>
      </c>
      <c r="Q48" s="417">
        <v>1823634</v>
      </c>
      <c r="R48" s="417">
        <v>1829725</v>
      </c>
      <c r="S48" s="232"/>
      <c r="T48" s="232"/>
      <c r="U48" s="232"/>
      <c r="V48" s="232"/>
      <c r="W48" s="232"/>
      <c r="X48" s="232"/>
      <c r="Y48" s="232"/>
      <c r="Z48" s="232"/>
      <c r="AA48" s="233"/>
    </row>
    <row r="49" spans="2:28" s="139" customFormat="1" ht="18.75" x14ac:dyDescent="0.25">
      <c r="B49" s="427" t="s">
        <v>25</v>
      </c>
      <c r="C49" s="427"/>
      <c r="D49" s="427"/>
      <c r="E49" s="427" t="s">
        <v>589</v>
      </c>
      <c r="F49" s="427"/>
      <c r="G49" s="506">
        <f t="shared" ref="G49:R49" si="0">G47/G48*1000000</f>
        <v>1227.6987452241658</v>
      </c>
      <c r="H49" s="506">
        <f t="shared" si="0"/>
        <v>1204.6069918701214</v>
      </c>
      <c r="I49" s="506">
        <f t="shared" si="0"/>
        <v>1189.4923416924692</v>
      </c>
      <c r="J49" s="506">
        <f t="shared" si="0"/>
        <v>1157.9219542707276</v>
      </c>
      <c r="K49" s="506">
        <f t="shared" si="0"/>
        <v>1124.5128809953326</v>
      </c>
      <c r="L49" s="506">
        <f t="shared" si="0"/>
        <v>1092.7601551513812</v>
      </c>
      <c r="M49" s="506">
        <f t="shared" si="0"/>
        <v>1020.5571107020468</v>
      </c>
      <c r="N49" s="506">
        <f t="shared" si="0"/>
        <v>894.30295898587485</v>
      </c>
      <c r="O49" s="506">
        <f t="shared" si="0"/>
        <v>727.91589448963555</v>
      </c>
      <c r="P49" s="506">
        <f t="shared" si="0"/>
        <v>691.06940109498998</v>
      </c>
      <c r="Q49" s="506">
        <f t="shared" si="0"/>
        <v>643.41155468063243</v>
      </c>
      <c r="R49" s="506">
        <f t="shared" si="0"/>
        <v>581.04899789337935</v>
      </c>
      <c r="S49" s="232"/>
      <c r="T49" s="232"/>
      <c r="U49" s="232"/>
      <c r="V49" s="232"/>
      <c r="W49" s="232"/>
      <c r="X49" s="232"/>
      <c r="Y49" s="232"/>
      <c r="Z49" s="232"/>
      <c r="AA49" s="233"/>
    </row>
    <row r="50" spans="2:28" s="139" customFormat="1" x14ac:dyDescent="0.25">
      <c r="B50" s="230"/>
      <c r="C50" s="226"/>
      <c r="D50" s="231"/>
      <c r="E50" s="231"/>
      <c r="F50" s="231"/>
      <c r="G50" s="232"/>
      <c r="H50" s="232"/>
      <c r="I50" s="232"/>
      <c r="J50" s="232"/>
      <c r="K50" s="232"/>
      <c r="L50" s="232"/>
      <c r="M50" s="232"/>
      <c r="N50" s="232"/>
      <c r="O50" s="232"/>
      <c r="P50" s="232"/>
      <c r="Q50" s="232"/>
      <c r="R50" s="232"/>
      <c r="S50" s="232"/>
      <c r="T50" s="265"/>
      <c r="U50" s="265"/>
      <c r="V50" s="232"/>
      <c r="W50" s="232"/>
      <c r="X50" s="232"/>
      <c r="Y50" s="232"/>
      <c r="Z50" s="232"/>
      <c r="AA50" s="233"/>
    </row>
    <row r="51" spans="2:28" s="139" customFormat="1" x14ac:dyDescent="0.25">
      <c r="B51" s="236" t="s">
        <v>394</v>
      </c>
      <c r="C51" s="226"/>
      <c r="D51" s="231"/>
      <c r="E51" s="231"/>
      <c r="F51" s="231"/>
      <c r="G51" s="232"/>
      <c r="H51" s="232"/>
      <c r="I51" s="232"/>
      <c r="J51" s="232"/>
      <c r="K51" s="232"/>
      <c r="L51" s="232"/>
      <c r="M51" s="232"/>
      <c r="N51" s="232"/>
      <c r="O51" s="232"/>
      <c r="P51" s="232"/>
      <c r="Q51" s="232"/>
      <c r="R51" s="232"/>
      <c r="S51" s="232"/>
      <c r="T51" s="259"/>
      <c r="U51" s="145"/>
      <c r="V51" s="232"/>
      <c r="W51" s="232"/>
      <c r="X51" s="232"/>
      <c r="Y51" s="232"/>
      <c r="Z51" s="232"/>
      <c r="AA51" s="233"/>
    </row>
    <row r="52" spans="2:28" s="139" customFormat="1" ht="15.75" x14ac:dyDescent="0.25">
      <c r="B52" s="504"/>
      <c r="C52" s="504"/>
      <c r="D52" s="504"/>
      <c r="E52" s="185" t="s">
        <v>24</v>
      </c>
      <c r="F52" s="185"/>
      <c r="G52" s="505">
        <v>2014</v>
      </c>
      <c r="H52" s="505">
        <v>2015</v>
      </c>
      <c r="I52" s="427">
        <v>2016</v>
      </c>
      <c r="J52" s="261"/>
      <c r="K52" s="261"/>
      <c r="L52" s="261"/>
      <c r="M52" s="261"/>
      <c r="N52" s="261"/>
      <c r="O52" s="261"/>
      <c r="P52" s="261"/>
      <c r="Q52" s="261"/>
      <c r="R52" s="261"/>
      <c r="S52" s="232"/>
      <c r="T52" s="259"/>
      <c r="U52" s="259"/>
      <c r="V52" s="232"/>
      <c r="W52" s="232"/>
      <c r="X52" s="232"/>
      <c r="Y52" s="232"/>
      <c r="Z52" s="232"/>
      <c r="AA52" s="233"/>
    </row>
    <row r="53" spans="2:28" s="139" customFormat="1" ht="18.75" x14ac:dyDescent="0.25">
      <c r="B53" s="358" t="s">
        <v>392</v>
      </c>
      <c r="C53" s="432"/>
      <c r="D53" s="432"/>
      <c r="E53" s="425" t="s">
        <v>538</v>
      </c>
      <c r="F53" s="153"/>
      <c r="G53" s="533">
        <v>729.97833339251554</v>
      </c>
      <c r="H53" s="533">
        <v>806.02627006696241</v>
      </c>
      <c r="I53" s="533">
        <v>785.45159927943473</v>
      </c>
      <c r="J53" s="262"/>
      <c r="K53" s="262"/>
      <c r="L53" s="262"/>
      <c r="M53" s="262"/>
      <c r="N53" s="262"/>
      <c r="O53" s="262"/>
      <c r="P53" s="262"/>
      <c r="Q53" s="262"/>
      <c r="R53" s="262"/>
      <c r="S53" s="232"/>
      <c r="T53" s="232"/>
      <c r="U53" s="232"/>
      <c r="V53" s="232"/>
      <c r="W53" s="232"/>
      <c r="X53" s="232"/>
      <c r="Y53" s="232"/>
      <c r="Z53" s="232"/>
      <c r="AA53" s="233"/>
    </row>
    <row r="54" spans="2:28" s="139" customFormat="1" ht="15.75" x14ac:dyDescent="0.25">
      <c r="B54" s="358" t="s">
        <v>393</v>
      </c>
      <c r="C54" s="432"/>
      <c r="D54" s="432"/>
      <c r="E54" s="356" t="s">
        <v>150</v>
      </c>
      <c r="F54" s="153"/>
      <c r="G54" s="417">
        <v>1840498</v>
      </c>
      <c r="H54" s="417">
        <v>1851621</v>
      </c>
      <c r="I54" s="507">
        <v>1862137</v>
      </c>
      <c r="J54" s="263"/>
      <c r="K54" s="263"/>
      <c r="L54" s="263"/>
      <c r="M54" s="263"/>
      <c r="N54" s="263"/>
      <c r="O54" s="263"/>
      <c r="P54" s="263"/>
      <c r="Q54" s="263"/>
      <c r="R54" s="263"/>
      <c r="S54" s="232"/>
      <c r="T54" s="232"/>
      <c r="U54" s="232"/>
      <c r="V54" s="232"/>
      <c r="W54" s="232"/>
      <c r="X54" s="232"/>
      <c r="Y54" s="232"/>
      <c r="Z54" s="232"/>
      <c r="AA54" s="233"/>
    </row>
    <row r="55" spans="2:28" s="139" customFormat="1" ht="18.75" x14ac:dyDescent="0.25">
      <c r="B55" s="427" t="s">
        <v>25</v>
      </c>
      <c r="C55" s="427"/>
      <c r="D55" s="427"/>
      <c r="E55" s="427" t="s">
        <v>589</v>
      </c>
      <c r="F55" s="427"/>
      <c r="G55" s="506">
        <f t="shared" ref="G55" si="1">G53/G54*1000000</f>
        <v>396.62000903696475</v>
      </c>
      <c r="H55" s="506">
        <f>H53/H54*1000000</f>
        <v>435.30845138770968</v>
      </c>
      <c r="I55" s="506">
        <f>I53/I54*1000000</f>
        <v>421.80118824739253</v>
      </c>
      <c r="J55" s="535"/>
      <c r="K55" s="308"/>
      <c r="L55" s="264"/>
      <c r="M55" s="264"/>
      <c r="N55" s="264"/>
      <c r="O55" s="264"/>
      <c r="P55" s="264"/>
      <c r="Q55" s="264"/>
      <c r="R55" s="264"/>
      <c r="S55" s="232"/>
      <c r="T55" s="232"/>
      <c r="U55" s="232"/>
      <c r="V55" s="232"/>
      <c r="W55" s="232"/>
      <c r="X55" s="232"/>
      <c r="Y55" s="232"/>
      <c r="Z55" s="232"/>
      <c r="AA55" s="233"/>
    </row>
    <row r="56" spans="2:28" x14ac:dyDescent="0.25">
      <c r="B56" s="234"/>
      <c r="C56" s="22"/>
      <c r="D56" s="5"/>
      <c r="E56" s="5"/>
      <c r="F56" s="5"/>
      <c r="G56" s="5"/>
      <c r="H56" s="5"/>
      <c r="I56" s="5"/>
      <c r="J56" s="5"/>
      <c r="K56" s="5"/>
      <c r="L56" s="5"/>
      <c r="M56" s="5"/>
      <c r="N56" s="5"/>
      <c r="O56" s="5"/>
      <c r="P56" s="5"/>
      <c r="Q56" s="5"/>
      <c r="R56" s="5"/>
      <c r="S56" s="5"/>
      <c r="T56" s="5"/>
      <c r="U56" s="5"/>
      <c r="V56" s="5"/>
      <c r="W56" s="5"/>
      <c r="X56" s="5"/>
      <c r="Y56" s="5"/>
      <c r="Z56" s="5"/>
      <c r="AA56" s="5"/>
      <c r="AB56" s="5"/>
    </row>
    <row r="57" spans="2:28" s="139" customFormat="1" x14ac:dyDescent="0.25">
      <c r="B57" s="234"/>
      <c r="C57" s="22"/>
      <c r="D57" s="5"/>
      <c r="E57" s="5"/>
      <c r="F57" s="5"/>
      <c r="G57" s="5"/>
      <c r="H57" s="5"/>
      <c r="I57" s="5"/>
      <c r="J57" s="5"/>
      <c r="K57" s="5"/>
      <c r="L57" s="5"/>
      <c r="M57" s="5"/>
      <c r="N57" s="5"/>
      <c r="O57" s="5"/>
      <c r="P57" s="5"/>
      <c r="Q57" s="5"/>
      <c r="R57" s="5"/>
      <c r="S57" s="5"/>
      <c r="T57" s="5"/>
      <c r="U57" s="5"/>
      <c r="V57" s="5"/>
      <c r="W57" s="5"/>
      <c r="X57" s="5"/>
      <c r="Y57" s="5"/>
      <c r="Z57" s="5"/>
      <c r="AA57" s="5"/>
      <c r="AB57" s="5"/>
    </row>
    <row r="58" spans="2:28" x14ac:dyDescent="0.25">
      <c r="B58" s="581" t="s">
        <v>592</v>
      </c>
      <c r="C58" s="581"/>
      <c r="D58" s="581"/>
      <c r="E58" s="581"/>
      <c r="F58" s="581"/>
      <c r="G58" s="581"/>
      <c r="H58" s="581"/>
      <c r="I58" s="581"/>
      <c r="J58" s="581"/>
      <c r="K58" s="581"/>
    </row>
    <row r="59" spans="2:28" x14ac:dyDescent="0.25">
      <c r="B59" s="588" t="s">
        <v>545</v>
      </c>
      <c r="C59" s="588"/>
      <c r="D59" s="588"/>
      <c r="E59" s="588"/>
      <c r="F59" s="588"/>
      <c r="G59" s="588"/>
      <c r="H59" s="588"/>
      <c r="I59" s="588"/>
      <c r="J59" s="588"/>
      <c r="K59" s="588"/>
    </row>
    <row r="60" spans="2:28" x14ac:dyDescent="0.25">
      <c r="B60" s="585" t="s">
        <v>110</v>
      </c>
      <c r="C60" s="585"/>
      <c r="D60" s="585"/>
      <c r="E60" s="585"/>
      <c r="F60" s="585"/>
      <c r="G60" s="585"/>
      <c r="H60" s="585"/>
      <c r="I60" s="585"/>
      <c r="J60" s="585"/>
      <c r="K60" s="585"/>
    </row>
    <row r="61" spans="2:28" x14ac:dyDescent="0.25">
      <c r="B61" s="580" t="s">
        <v>593</v>
      </c>
      <c r="C61" s="580"/>
      <c r="D61" s="580"/>
      <c r="E61" s="580"/>
      <c r="F61" s="580"/>
      <c r="G61" s="580"/>
      <c r="H61" s="580"/>
      <c r="I61" s="580"/>
      <c r="J61" s="580"/>
      <c r="K61" s="580"/>
    </row>
    <row r="62" spans="2:28" x14ac:dyDescent="0.25">
      <c r="B62" s="62"/>
    </row>
    <row r="63" spans="2:28" s="139" customFormat="1" x14ac:dyDescent="0.25">
      <c r="B63" s="581" t="s">
        <v>517</v>
      </c>
      <c r="C63" s="581"/>
      <c r="D63" s="581"/>
      <c r="E63" s="581"/>
      <c r="F63" s="581"/>
      <c r="G63" s="581"/>
      <c r="H63" s="581"/>
      <c r="I63" s="581"/>
      <c r="J63" s="581"/>
      <c r="K63" s="581"/>
      <c r="L63" s="581"/>
      <c r="M63" s="581"/>
    </row>
    <row r="64" spans="2:28" x14ac:dyDescent="0.25">
      <c r="B64" s="141" t="s">
        <v>395</v>
      </c>
    </row>
    <row r="67" spans="7:18" x14ac:dyDescent="0.25">
      <c r="G67" s="534"/>
      <c r="H67" s="534"/>
      <c r="I67" s="534"/>
      <c r="J67" s="534"/>
      <c r="K67" s="534"/>
      <c r="L67" s="534"/>
      <c r="M67" s="534"/>
      <c r="N67" s="534"/>
      <c r="O67" s="534"/>
      <c r="P67" s="534"/>
      <c r="Q67" s="534"/>
      <c r="R67" s="534"/>
    </row>
    <row r="68" spans="7:18" x14ac:dyDescent="0.25">
      <c r="G68" s="534"/>
      <c r="H68" s="534"/>
      <c r="I68" s="534"/>
      <c r="J68" s="534"/>
      <c r="K68" s="534"/>
      <c r="L68" s="534"/>
      <c r="M68" s="534"/>
      <c r="N68" s="534"/>
      <c r="O68" s="534"/>
      <c r="P68" s="534"/>
      <c r="Q68" s="534"/>
      <c r="R68" s="534"/>
    </row>
    <row r="69" spans="7:18" x14ac:dyDescent="0.25">
      <c r="G69" s="534"/>
      <c r="H69" s="534"/>
      <c r="I69" s="534"/>
      <c r="J69" s="99"/>
      <c r="K69" s="99"/>
      <c r="L69" s="99"/>
      <c r="M69" s="99"/>
      <c r="N69" s="99"/>
      <c r="O69" s="99"/>
      <c r="P69" s="99"/>
      <c r="Q69" s="99"/>
      <c r="R69" s="99"/>
    </row>
    <row r="70" spans="7:18" x14ac:dyDescent="0.25">
      <c r="H70" s="139"/>
      <c r="I70" s="139"/>
      <c r="J70" s="139"/>
      <c r="K70" s="139"/>
      <c r="L70" s="139"/>
      <c r="M70" s="139"/>
      <c r="N70" s="139"/>
      <c r="O70" s="139"/>
      <c r="P70" s="139"/>
      <c r="Q70" s="139"/>
      <c r="R70" s="139"/>
    </row>
    <row r="71" spans="7:18" x14ac:dyDescent="0.25">
      <c r="H71" s="139"/>
      <c r="I71" s="139"/>
      <c r="J71" s="139"/>
      <c r="K71" s="139"/>
      <c r="L71" s="139"/>
      <c r="M71" s="139"/>
      <c r="N71" s="139"/>
      <c r="O71" s="139"/>
      <c r="P71" s="139"/>
      <c r="Q71" s="139"/>
      <c r="R71" s="139"/>
    </row>
    <row r="72" spans="7:18" x14ac:dyDescent="0.25">
      <c r="H72" s="139"/>
      <c r="I72" s="139"/>
      <c r="J72" s="139"/>
      <c r="K72" s="139"/>
      <c r="L72" s="139"/>
      <c r="M72" s="139"/>
      <c r="N72" s="139"/>
      <c r="O72" s="139"/>
      <c r="P72" s="139"/>
      <c r="Q72" s="139"/>
      <c r="R72" s="139"/>
    </row>
  </sheetData>
  <mergeCells count="7">
    <mergeCell ref="K25:L25"/>
    <mergeCell ref="K15:L15"/>
    <mergeCell ref="B63:M63"/>
    <mergeCell ref="B61:K61"/>
    <mergeCell ref="B60:K60"/>
    <mergeCell ref="B59:K59"/>
    <mergeCell ref="B58:K58"/>
  </mergeCells>
  <hyperlinks>
    <hyperlink ref="B2" location="Contents!B6" display="Return to Contents Page"/>
    <hyperlink ref="B64" location="'User guidance waste'!B12" display="Link to user guidance for waste sector"/>
    <hyperlink ref="B61" r:id="rId1"/>
    <hyperlink ref="B59" r:id="rId2"/>
  </hyperlinks>
  <pageMargins left="0.25" right="0.25" top="0.75" bottom="0.75" header="0.3" footer="0.3"/>
  <pageSetup paperSize="9" scale="50" orientation="landscape" verticalDpi="90"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44"/>
  <sheetViews>
    <sheetView showGridLines="0" zoomScale="85" zoomScaleNormal="85" workbookViewId="0"/>
  </sheetViews>
  <sheetFormatPr defaultColWidth="11.42578125" defaultRowHeight="15" x14ac:dyDescent="0.25"/>
  <cols>
    <col min="1" max="1" width="11.42578125" style="18"/>
    <col min="18" max="18" width="11.5703125" customWidth="1"/>
  </cols>
  <sheetData>
    <row r="2" spans="2:18" x14ac:dyDescent="0.25">
      <c r="B2" s="103" t="s">
        <v>2</v>
      </c>
    </row>
    <row r="3" spans="2:18" s="27" customFormat="1" x14ac:dyDescent="0.25">
      <c r="B3" s="30"/>
    </row>
    <row r="4" spans="2:18" s="27" customFormat="1" ht="21" x14ac:dyDescent="0.35">
      <c r="B4" s="357" t="s">
        <v>396</v>
      </c>
    </row>
    <row r="5" spans="2:18" s="18" customFormat="1" x14ac:dyDescent="0.25">
      <c r="B5" s="19"/>
      <c r="K5" s="38" t="s">
        <v>123</v>
      </c>
      <c r="L5" s="38"/>
      <c r="M5" s="38" t="s">
        <v>124</v>
      </c>
      <c r="N5" s="38"/>
      <c r="O5" s="38" t="s">
        <v>156</v>
      </c>
      <c r="P5" s="38"/>
      <c r="Q5" s="38" t="s">
        <v>397</v>
      </c>
      <c r="R5" s="139"/>
    </row>
    <row r="6" spans="2:18" x14ac:dyDescent="0.25">
      <c r="K6" s="38" t="s">
        <v>334</v>
      </c>
      <c r="L6" s="139"/>
      <c r="M6" s="38" t="s">
        <v>430</v>
      </c>
      <c r="N6" s="139"/>
      <c r="O6" s="139"/>
      <c r="P6" s="139"/>
      <c r="Q6" s="139"/>
      <c r="R6" s="139"/>
    </row>
    <row r="7" spans="2:18" x14ac:dyDescent="0.25">
      <c r="K7" s="144" t="s">
        <v>655</v>
      </c>
      <c r="L7" s="139"/>
      <c r="M7" s="144" t="s">
        <v>655</v>
      </c>
      <c r="N7" s="57"/>
      <c r="O7" s="144" t="s">
        <v>656</v>
      </c>
      <c r="P7" s="56"/>
      <c r="Q7" s="144" t="s">
        <v>655</v>
      </c>
      <c r="R7" s="139"/>
    </row>
    <row r="8" spans="2:18" x14ac:dyDescent="0.25">
      <c r="K8" s="139"/>
      <c r="L8" s="139"/>
      <c r="M8" s="139"/>
      <c r="N8" s="139"/>
      <c r="O8" s="139"/>
      <c r="P8" s="139"/>
      <c r="Q8" s="139"/>
      <c r="R8" s="139"/>
    </row>
    <row r="9" spans="2:18" x14ac:dyDescent="0.25">
      <c r="K9" s="139"/>
      <c r="L9" s="139"/>
      <c r="M9" s="139"/>
      <c r="N9" s="139"/>
      <c r="O9" s="139"/>
      <c r="P9" s="139"/>
      <c r="Q9" s="139"/>
      <c r="R9" s="139"/>
    </row>
    <row r="10" spans="2:18" x14ac:dyDescent="0.25">
      <c r="K10" s="139"/>
      <c r="L10" s="139"/>
      <c r="M10" s="139"/>
      <c r="N10" s="139"/>
      <c r="O10" s="139"/>
      <c r="P10" s="139"/>
      <c r="Q10" s="139"/>
      <c r="R10" s="139"/>
    </row>
    <row r="11" spans="2:18" x14ac:dyDescent="0.25">
      <c r="K11" s="139"/>
      <c r="L11" s="139"/>
      <c r="M11" s="139"/>
      <c r="N11" s="139"/>
      <c r="O11" s="139"/>
      <c r="P11" s="139"/>
      <c r="Q11" s="139"/>
      <c r="R11" s="139"/>
    </row>
    <row r="12" spans="2:18" x14ac:dyDescent="0.25">
      <c r="K12" s="139"/>
      <c r="L12" s="139"/>
      <c r="M12" s="139"/>
      <c r="N12" s="139"/>
      <c r="O12" s="139"/>
      <c r="P12" s="139"/>
      <c r="Q12" s="139"/>
      <c r="R12" s="139"/>
    </row>
    <row r="13" spans="2:18" x14ac:dyDescent="0.25">
      <c r="K13" s="144"/>
      <c r="L13" s="139"/>
      <c r="M13" s="139"/>
      <c r="N13" s="139"/>
      <c r="O13" s="139"/>
      <c r="P13" s="139"/>
      <c r="Q13" s="139"/>
      <c r="R13" s="139"/>
    </row>
    <row r="14" spans="2:18" x14ac:dyDescent="0.25">
      <c r="K14" s="139"/>
      <c r="L14" s="139"/>
      <c r="M14" s="139"/>
      <c r="N14" s="139"/>
      <c r="O14" s="139"/>
      <c r="P14" s="139"/>
      <c r="Q14" s="139"/>
      <c r="R14" s="139"/>
    </row>
    <row r="15" spans="2:18" x14ac:dyDescent="0.25">
      <c r="K15" s="147" t="s">
        <v>335</v>
      </c>
      <c r="L15" s="205"/>
      <c r="M15" s="120"/>
      <c r="N15" s="206"/>
      <c r="O15" s="139"/>
      <c r="P15" s="139"/>
      <c r="Q15" s="139"/>
      <c r="R15" s="139"/>
    </row>
    <row r="16" spans="2:18" x14ac:dyDescent="0.25">
      <c r="K16" s="144" t="s">
        <v>657</v>
      </c>
      <c r="L16" s="139"/>
      <c r="M16" s="144" t="s">
        <v>657</v>
      </c>
      <c r="N16" s="139"/>
      <c r="O16" s="144" t="s">
        <v>657</v>
      </c>
      <c r="P16" s="139"/>
      <c r="Q16" s="144" t="s">
        <v>657</v>
      </c>
      <c r="R16" s="139"/>
    </row>
    <row r="17" spans="2:20" x14ac:dyDescent="0.25">
      <c r="K17" s="139"/>
      <c r="L17" s="139"/>
      <c r="M17" s="139"/>
      <c r="N17" s="139"/>
      <c r="O17" s="139"/>
      <c r="P17" s="139"/>
      <c r="Q17" s="139"/>
      <c r="R17" s="139"/>
    </row>
    <row r="18" spans="2:20" x14ac:dyDescent="0.25">
      <c r="K18" s="139"/>
      <c r="L18" s="139"/>
      <c r="M18" s="139"/>
      <c r="N18" s="139"/>
      <c r="O18" s="139"/>
      <c r="P18" s="139"/>
      <c r="Q18" s="139"/>
      <c r="R18" s="139"/>
    </row>
    <row r="19" spans="2:20" x14ac:dyDescent="0.25">
      <c r="K19" s="139"/>
      <c r="L19" s="139"/>
      <c r="M19" s="139"/>
      <c r="N19" s="139"/>
      <c r="O19" s="139"/>
      <c r="P19" s="139"/>
      <c r="Q19" s="139"/>
      <c r="R19" s="139"/>
    </row>
    <row r="20" spans="2:20" x14ac:dyDescent="0.25">
      <c r="K20" s="139"/>
      <c r="L20" s="139"/>
      <c r="M20" s="139"/>
      <c r="N20" s="139"/>
      <c r="O20" s="139"/>
      <c r="P20" s="139"/>
      <c r="Q20" s="139"/>
      <c r="R20" s="139"/>
    </row>
    <row r="21" spans="2:20" s="18" customFormat="1" x14ac:dyDescent="0.25">
      <c r="K21" s="14"/>
      <c r="L21" s="139"/>
      <c r="M21" s="139"/>
      <c r="N21" s="139"/>
      <c r="O21" s="139"/>
      <c r="P21" s="139"/>
      <c r="Q21" s="139"/>
      <c r="R21" s="139"/>
    </row>
    <row r="22" spans="2:20" ht="18" customHeight="1" x14ac:dyDescent="0.25">
      <c r="K22" s="14"/>
      <c r="L22" s="139"/>
      <c r="M22" s="139"/>
      <c r="N22" s="139"/>
      <c r="O22" s="139"/>
      <c r="P22" s="139"/>
      <c r="Q22" s="139"/>
      <c r="R22" s="139"/>
    </row>
    <row r="23" spans="2:20" ht="20.25" customHeight="1" x14ac:dyDescent="0.25">
      <c r="K23" s="144"/>
      <c r="L23" s="139"/>
      <c r="M23" s="139"/>
      <c r="N23" s="139"/>
      <c r="O23" s="139"/>
      <c r="P23" s="139"/>
      <c r="Q23" s="139"/>
      <c r="R23" s="139"/>
    </row>
    <row r="24" spans="2:20" ht="20.25" customHeight="1" x14ac:dyDescent="0.25"/>
    <row r="25" spans="2:20" s="73" customFormat="1" ht="20.25" customHeight="1" x14ac:dyDescent="0.25">
      <c r="N25" s="12"/>
      <c r="O25" s="12"/>
    </row>
    <row r="26" spans="2:20" ht="20.25" customHeight="1" x14ac:dyDescent="0.25">
      <c r="N26" s="12"/>
      <c r="O26" s="12"/>
    </row>
    <row r="29" spans="2:20" ht="15.75" x14ac:dyDescent="0.25">
      <c r="B29" s="178" t="s">
        <v>429</v>
      </c>
      <c r="C29" s="18"/>
      <c r="D29" s="18"/>
      <c r="E29" s="18"/>
      <c r="F29" s="18"/>
      <c r="G29" s="18"/>
      <c r="H29" s="18"/>
      <c r="I29" s="18"/>
      <c r="J29" s="18"/>
      <c r="K29" s="18"/>
      <c r="L29" s="18"/>
      <c r="M29" s="18"/>
    </row>
    <row r="30" spans="2:20" s="139" customFormat="1" x14ac:dyDescent="0.25">
      <c r="B30" s="39" t="s">
        <v>654</v>
      </c>
    </row>
    <row r="31" spans="2:20" ht="15.75" x14ac:dyDescent="0.25">
      <c r="B31" s="504"/>
      <c r="C31" s="504"/>
      <c r="D31" s="504"/>
      <c r="E31" s="504"/>
      <c r="F31" s="504"/>
      <c r="G31" s="427" t="s">
        <v>24</v>
      </c>
      <c r="H31" s="408" t="s">
        <v>18</v>
      </c>
      <c r="I31" s="408" t="s">
        <v>19</v>
      </c>
      <c r="J31" s="408" t="s">
        <v>20</v>
      </c>
      <c r="K31" s="408" t="s">
        <v>21</v>
      </c>
      <c r="L31" s="408" t="s">
        <v>9</v>
      </c>
      <c r="M31" s="408" t="s">
        <v>10</v>
      </c>
      <c r="N31" s="408" t="s">
        <v>11</v>
      </c>
      <c r="O31" s="408" t="s">
        <v>22</v>
      </c>
      <c r="P31" s="408" t="s">
        <v>114</v>
      </c>
      <c r="Q31" s="408" t="s">
        <v>442</v>
      </c>
      <c r="R31" s="408" t="s">
        <v>449</v>
      </c>
      <c r="S31" s="408" t="s">
        <v>562</v>
      </c>
    </row>
    <row r="32" spans="2:20" ht="15.75" x14ac:dyDescent="0.25">
      <c r="B32" s="432" t="s">
        <v>26</v>
      </c>
      <c r="C32" s="432"/>
      <c r="D32" s="432"/>
      <c r="E32" s="432"/>
      <c r="F32" s="153"/>
      <c r="G32" s="432" t="s">
        <v>27</v>
      </c>
      <c r="H32" s="416">
        <v>1064090.25</v>
      </c>
      <c r="I32" s="416">
        <v>1061107.5729999999</v>
      </c>
      <c r="J32" s="416">
        <v>1017215.0880000001</v>
      </c>
      <c r="K32" s="416">
        <v>1004020.2129999999</v>
      </c>
      <c r="L32" s="416">
        <v>985175.85100000002</v>
      </c>
      <c r="M32" s="416">
        <v>949491.34299999999</v>
      </c>
      <c r="N32" s="416">
        <v>913546.27499999991</v>
      </c>
      <c r="O32" s="416">
        <v>924412.21600000001</v>
      </c>
      <c r="P32" s="416">
        <v>951422.66400000011</v>
      </c>
      <c r="Q32" s="416">
        <v>969156.95500000007</v>
      </c>
      <c r="R32" s="508">
        <v>985993.77200000011</v>
      </c>
      <c r="S32" s="508">
        <v>977817.19200000004</v>
      </c>
      <c r="T32" s="537"/>
    </row>
    <row r="33" spans="2:20" ht="15.75" x14ac:dyDescent="0.25">
      <c r="B33" s="432" t="s">
        <v>28</v>
      </c>
      <c r="C33" s="432"/>
      <c r="D33" s="432"/>
      <c r="E33" s="432"/>
      <c r="F33" s="153"/>
      <c r="G33" s="432" t="s">
        <v>27</v>
      </c>
      <c r="H33" s="416">
        <v>271730.48699999996</v>
      </c>
      <c r="I33" s="416">
        <v>306241.78200000001</v>
      </c>
      <c r="J33" s="416">
        <v>321457.30799999996</v>
      </c>
      <c r="K33" s="416">
        <v>332391.92099999997</v>
      </c>
      <c r="L33" s="416">
        <v>349928.65600000002</v>
      </c>
      <c r="M33" s="416">
        <v>364320.22499999998</v>
      </c>
      <c r="N33" s="416">
        <v>353961.37099999998</v>
      </c>
      <c r="O33" s="416">
        <v>375682.59400000004</v>
      </c>
      <c r="P33" s="416">
        <v>392961.78399999999</v>
      </c>
      <c r="Q33" s="416">
        <v>404732.09600000002</v>
      </c>
      <c r="R33" s="529">
        <v>432846.56400000001</v>
      </c>
      <c r="S33" s="529">
        <v>464287.04800000007</v>
      </c>
      <c r="T33" s="537"/>
    </row>
    <row r="34" spans="2:20" ht="15.75" x14ac:dyDescent="0.25">
      <c r="B34" s="432" t="s">
        <v>155</v>
      </c>
      <c r="C34" s="432"/>
      <c r="D34" s="432"/>
      <c r="E34" s="432"/>
      <c r="F34" s="153"/>
      <c r="G34" s="432" t="s">
        <v>27</v>
      </c>
      <c r="H34" s="416">
        <v>0</v>
      </c>
      <c r="I34" s="416">
        <v>0</v>
      </c>
      <c r="J34" s="416">
        <v>0</v>
      </c>
      <c r="K34" s="416">
        <v>4051.6760000000004</v>
      </c>
      <c r="L34" s="416">
        <v>14074.762000000002</v>
      </c>
      <c r="M34" s="416">
        <v>27589.797000000002</v>
      </c>
      <c r="N34" s="416">
        <v>63043.096999999994</v>
      </c>
      <c r="O34" s="416">
        <v>93381.537000000011</v>
      </c>
      <c r="P34" s="416">
        <v>141835.34699999995</v>
      </c>
      <c r="Q34" s="416">
        <v>170912.90699999998</v>
      </c>
      <c r="R34" s="509">
        <v>182033.96599999999</v>
      </c>
      <c r="S34" s="509">
        <v>179898.55</v>
      </c>
      <c r="T34" s="537"/>
    </row>
    <row r="35" spans="2:20" ht="15.75" x14ac:dyDescent="0.25">
      <c r="B35" s="432" t="s">
        <v>29</v>
      </c>
      <c r="C35" s="432"/>
      <c r="D35" s="432"/>
      <c r="E35" s="432"/>
      <c r="F35" s="153"/>
      <c r="G35" s="432" t="s">
        <v>27</v>
      </c>
      <c r="H35" s="416">
        <v>786951.27800000005</v>
      </c>
      <c r="I35" s="416">
        <v>749228.42799999996</v>
      </c>
      <c r="J35" s="416">
        <v>694904.00399999996</v>
      </c>
      <c r="K35" s="416">
        <v>663697.28199999989</v>
      </c>
      <c r="L35" s="416">
        <v>618531.06700000004</v>
      </c>
      <c r="M35" s="416">
        <v>551471.85400000005</v>
      </c>
      <c r="N35" s="416">
        <v>489437.27399999998</v>
      </c>
      <c r="O35" s="416">
        <v>448990.005</v>
      </c>
      <c r="P35" s="416">
        <v>412754.68200000003</v>
      </c>
      <c r="Q35" s="416">
        <v>390256.027</v>
      </c>
      <c r="R35" s="509">
        <v>367483.57199999999</v>
      </c>
      <c r="S35" s="509">
        <v>319211.66999999993</v>
      </c>
      <c r="T35" s="537"/>
    </row>
    <row r="36" spans="2:20" s="139" customFormat="1" x14ac:dyDescent="0.25">
      <c r="B36" s="237"/>
      <c r="C36" s="142"/>
      <c r="D36" s="142"/>
      <c r="E36" s="142"/>
      <c r="F36" s="238"/>
      <c r="G36" s="227"/>
      <c r="H36" s="227"/>
      <c r="I36" s="227"/>
      <c r="J36" s="227"/>
      <c r="K36" s="227"/>
      <c r="L36" s="227"/>
      <c r="M36" s="227"/>
      <c r="N36" s="227"/>
      <c r="O36" s="227"/>
    </row>
    <row r="37" spans="2:20" x14ac:dyDescent="0.25">
      <c r="B37" s="138" t="s">
        <v>453</v>
      </c>
      <c r="S37" s="247"/>
    </row>
    <row r="38" spans="2:20" x14ac:dyDescent="0.25">
      <c r="B38" s="141" t="s">
        <v>452</v>
      </c>
      <c r="S38" s="247"/>
    </row>
    <row r="39" spans="2:20" s="139" customFormat="1" x14ac:dyDescent="0.25">
      <c r="B39" s="141"/>
      <c r="S39" s="247"/>
    </row>
    <row r="40" spans="2:20" x14ac:dyDescent="0.25">
      <c r="B40" s="138" t="s">
        <v>30</v>
      </c>
      <c r="S40" s="247"/>
    </row>
    <row r="41" spans="2:20" x14ac:dyDescent="0.25">
      <c r="B41" s="141" t="s">
        <v>395</v>
      </c>
    </row>
    <row r="44" spans="2:20" x14ac:dyDescent="0.25">
      <c r="I44" s="139"/>
      <c r="J44" s="139"/>
      <c r="K44" s="139"/>
      <c r="L44" s="139"/>
      <c r="M44" s="139"/>
      <c r="N44" s="139"/>
      <c r="O44" s="139"/>
      <c r="P44" s="139"/>
      <c r="Q44" s="139"/>
      <c r="R44" s="139"/>
    </row>
  </sheetData>
  <hyperlinks>
    <hyperlink ref="B38" r:id="rId1"/>
    <hyperlink ref="B2" location="Contents!B6" display="Return to Contents Page"/>
    <hyperlink ref="B41" location="'User guidance waste'!B30" display="Link to user guidance for waste sector"/>
  </hyperlinks>
  <pageMargins left="0.25" right="0.25" top="0.75" bottom="0.75" header="0.3" footer="0.3"/>
  <pageSetup paperSize="9" scale="69"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2558"/>
    <pageSetUpPr fitToPage="1"/>
  </sheetPr>
  <dimension ref="B1:AB73"/>
  <sheetViews>
    <sheetView showGridLines="0" zoomScale="85" zoomScaleNormal="85" workbookViewId="0"/>
  </sheetViews>
  <sheetFormatPr defaultColWidth="11.42578125" defaultRowHeight="15" x14ac:dyDescent="0.25"/>
  <cols>
    <col min="7" max="14" width="13.7109375" bestFit="1" customWidth="1"/>
    <col min="23" max="23" width="11.42578125" customWidth="1"/>
  </cols>
  <sheetData>
    <row r="1" spans="2:19" s="24" customFormat="1" ht="23.25" x14ac:dyDescent="0.35">
      <c r="B1" s="124" t="s">
        <v>120</v>
      </c>
      <c r="C1" s="124"/>
      <c r="D1" s="124"/>
      <c r="E1" s="73"/>
      <c r="F1" s="73"/>
      <c r="G1" s="73"/>
    </row>
    <row r="2" spans="2:19" s="24" customFormat="1" x14ac:dyDescent="0.25">
      <c r="B2" s="103" t="s">
        <v>2</v>
      </c>
    </row>
    <row r="3" spans="2:19" s="27" customFormat="1" x14ac:dyDescent="0.25">
      <c r="B3" s="25"/>
    </row>
    <row r="4" spans="2:19" s="24" customFormat="1" ht="21" x14ac:dyDescent="0.35">
      <c r="B4" s="152" t="s">
        <v>398</v>
      </c>
      <c r="J4" s="145"/>
      <c r="K4" s="145"/>
      <c r="L4" s="145"/>
      <c r="M4" s="145"/>
    </row>
    <row r="5" spans="2:19" s="27" customFormat="1" x14ac:dyDescent="0.25">
      <c r="B5" s="32"/>
      <c r="J5" s="145"/>
      <c r="K5" s="38" t="s">
        <v>625</v>
      </c>
      <c r="L5" s="145"/>
      <c r="M5" s="145"/>
    </row>
    <row r="6" spans="2:19" x14ac:dyDescent="0.25">
      <c r="J6" s="145"/>
      <c r="K6" s="38" t="s">
        <v>327</v>
      </c>
      <c r="L6" s="145"/>
      <c r="M6" s="145"/>
    </row>
    <row r="7" spans="2:19" x14ac:dyDescent="0.25">
      <c r="J7" s="145"/>
      <c r="K7" s="145"/>
      <c r="L7" s="145"/>
      <c r="M7" s="145"/>
    </row>
    <row r="8" spans="2:19" x14ac:dyDescent="0.25">
      <c r="J8" s="145"/>
      <c r="K8" s="145"/>
      <c r="L8" s="145"/>
      <c r="M8" s="145"/>
    </row>
    <row r="9" spans="2:19" x14ac:dyDescent="0.25">
      <c r="J9" s="145"/>
      <c r="K9" s="145"/>
      <c r="L9" s="145"/>
      <c r="M9" s="145"/>
    </row>
    <row r="10" spans="2:19" x14ac:dyDescent="0.25">
      <c r="J10" s="145"/>
      <c r="K10" s="145"/>
      <c r="L10" s="145"/>
      <c r="M10" s="145"/>
      <c r="Q10" s="79"/>
      <c r="S10" s="110"/>
    </row>
    <row r="11" spans="2:19" x14ac:dyDescent="0.25">
      <c r="J11" s="145"/>
      <c r="K11" s="145"/>
      <c r="L11" s="145"/>
      <c r="M11" s="145"/>
    </row>
    <row r="12" spans="2:19" x14ac:dyDescent="0.25">
      <c r="J12" s="145"/>
      <c r="K12" s="145"/>
      <c r="L12" s="145"/>
      <c r="M12" s="145"/>
    </row>
    <row r="13" spans="2:19" x14ac:dyDescent="0.25">
      <c r="J13" s="145"/>
      <c r="K13" s="145"/>
      <c r="L13" s="145"/>
      <c r="M13" s="145"/>
    </row>
    <row r="14" spans="2:19" x14ac:dyDescent="0.25">
      <c r="J14" s="145"/>
      <c r="K14" s="268" t="s">
        <v>568</v>
      </c>
      <c r="L14" s="145"/>
      <c r="M14" s="145"/>
      <c r="N14" s="145"/>
    </row>
    <row r="15" spans="2:19" x14ac:dyDescent="0.25">
      <c r="J15" s="145"/>
      <c r="K15" s="145"/>
      <c r="L15" s="145"/>
      <c r="M15" s="145"/>
    </row>
    <row r="16" spans="2:19" x14ac:dyDescent="0.25">
      <c r="J16" s="145"/>
      <c r="K16" s="38" t="s">
        <v>326</v>
      </c>
      <c r="L16" s="145"/>
      <c r="M16" s="145"/>
    </row>
    <row r="17" spans="10:13" x14ac:dyDescent="0.25">
      <c r="J17" s="145"/>
      <c r="K17" s="145"/>
      <c r="L17" s="145"/>
      <c r="M17" s="145"/>
    </row>
    <row r="18" spans="10:13" x14ac:dyDescent="0.25">
      <c r="J18" s="145"/>
      <c r="K18" s="145"/>
      <c r="L18" s="145"/>
      <c r="M18" s="145"/>
    </row>
    <row r="19" spans="10:13" x14ac:dyDescent="0.25">
      <c r="J19" s="145"/>
      <c r="K19" s="145"/>
      <c r="L19" s="145"/>
      <c r="M19" s="145"/>
    </row>
    <row r="20" spans="10:13" x14ac:dyDescent="0.25">
      <c r="J20" s="145"/>
      <c r="K20" s="145"/>
      <c r="L20" s="145"/>
      <c r="M20" s="145"/>
    </row>
    <row r="21" spans="10:13" s="139" customFormat="1" x14ac:dyDescent="0.25">
      <c r="J21" s="145"/>
      <c r="K21" s="145"/>
      <c r="L21" s="145"/>
      <c r="M21" s="145"/>
    </row>
    <row r="22" spans="10:13" s="139" customFormat="1" x14ac:dyDescent="0.25">
      <c r="J22" s="145"/>
      <c r="K22" s="145"/>
      <c r="L22" s="145"/>
      <c r="M22" s="145"/>
    </row>
    <row r="23" spans="10:13" x14ac:dyDescent="0.25">
      <c r="J23" s="145"/>
      <c r="K23" s="145"/>
      <c r="L23" s="145"/>
      <c r="M23" s="145"/>
    </row>
    <row r="24" spans="10:13" x14ac:dyDescent="0.25">
      <c r="J24" s="145"/>
      <c r="K24" s="268" t="s">
        <v>482</v>
      </c>
      <c r="L24" s="145"/>
      <c r="M24" s="145"/>
    </row>
    <row r="25" spans="10:13" x14ac:dyDescent="0.25">
      <c r="J25" s="145"/>
      <c r="K25" s="145"/>
      <c r="L25" s="145"/>
      <c r="M25" s="145"/>
    </row>
    <row r="29" spans="10:13" s="139" customFormat="1" x14ac:dyDescent="0.25"/>
    <row r="30" spans="10:13" s="139" customFormat="1" x14ac:dyDescent="0.25"/>
    <row r="39" spans="2:28" ht="15.75" x14ac:dyDescent="0.25">
      <c r="B39" s="178" t="s">
        <v>399</v>
      </c>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s="139" customFormat="1" x14ac:dyDescent="0.25">
      <c r="B40" s="39" t="s">
        <v>578</v>
      </c>
    </row>
    <row r="41" spans="2:28" ht="15.75" x14ac:dyDescent="0.25">
      <c r="B41" s="511"/>
      <c r="C41" s="512"/>
      <c r="D41" s="512"/>
      <c r="E41" s="512" t="s">
        <v>24</v>
      </c>
      <c r="F41" s="512"/>
      <c r="G41" s="513">
        <v>1998</v>
      </c>
      <c r="H41" s="513">
        <v>1999</v>
      </c>
      <c r="I41" s="513">
        <v>2000</v>
      </c>
      <c r="J41" s="513">
        <v>2001</v>
      </c>
      <c r="K41" s="513">
        <v>2002</v>
      </c>
      <c r="L41" s="513">
        <v>2003</v>
      </c>
      <c r="M41" s="513">
        <v>2004</v>
      </c>
      <c r="N41" s="514">
        <v>2005</v>
      </c>
      <c r="O41" s="261"/>
      <c r="P41" s="261"/>
      <c r="Q41" s="261"/>
      <c r="R41" s="261"/>
      <c r="S41" s="261"/>
      <c r="T41" s="261"/>
      <c r="U41" s="261"/>
      <c r="V41" s="261"/>
      <c r="W41" s="261"/>
    </row>
    <row r="42" spans="2:28" ht="18.75" x14ac:dyDescent="0.25">
      <c r="B42" s="358" t="s">
        <v>197</v>
      </c>
      <c r="C42" s="432"/>
      <c r="D42" s="432"/>
      <c r="E42" s="358" t="s">
        <v>538</v>
      </c>
      <c r="F42" s="358"/>
      <c r="G42" s="536">
        <v>24790.357227963799</v>
      </c>
      <c r="H42" s="536">
        <v>25270.915635295005</v>
      </c>
      <c r="I42" s="536">
        <v>24925.638935050341</v>
      </c>
      <c r="J42" s="536">
        <v>25300.183482129385</v>
      </c>
      <c r="K42" s="536">
        <v>22925.795940728818</v>
      </c>
      <c r="L42" s="536">
        <v>23150.725740503116</v>
      </c>
      <c r="M42" s="536">
        <v>23044.823151415781</v>
      </c>
      <c r="N42" s="536">
        <v>23770.032659935172</v>
      </c>
      <c r="O42" s="262"/>
      <c r="P42" s="262"/>
      <c r="Q42" s="262"/>
      <c r="R42" s="262"/>
      <c r="S42" s="262"/>
      <c r="T42" s="262"/>
    </row>
    <row r="43" spans="2:28" ht="15.75" x14ac:dyDescent="0.25">
      <c r="B43" s="179" t="s">
        <v>431</v>
      </c>
      <c r="C43" s="296"/>
      <c r="D43" s="296"/>
      <c r="E43" s="179" t="s">
        <v>32</v>
      </c>
      <c r="F43" s="179"/>
      <c r="G43" s="510">
        <v>19638</v>
      </c>
      <c r="H43" s="510">
        <v>20367</v>
      </c>
      <c r="I43" s="510">
        <v>22000</v>
      </c>
      <c r="J43" s="510">
        <v>22830</v>
      </c>
      <c r="K43" s="510">
        <v>23616</v>
      </c>
      <c r="L43" s="510">
        <v>25527</v>
      </c>
      <c r="M43" s="510">
        <v>26760</v>
      </c>
      <c r="N43" s="510">
        <v>28317</v>
      </c>
      <c r="O43" s="262"/>
      <c r="P43" s="262"/>
      <c r="Q43" s="262"/>
      <c r="R43" s="262"/>
      <c r="S43" s="262"/>
      <c r="T43" s="262"/>
    </row>
    <row r="44" spans="2:28" ht="18.75" x14ac:dyDescent="0.25">
      <c r="B44" s="511" t="s">
        <v>400</v>
      </c>
      <c r="C44" s="512"/>
      <c r="D44" s="512"/>
      <c r="E44" s="512" t="s">
        <v>590</v>
      </c>
      <c r="F44" s="512"/>
      <c r="G44" s="515">
        <f>G42/G43</f>
        <v>1.2623666986436399</v>
      </c>
      <c r="H44" s="515">
        <f t="shared" ref="H44:N44" si="0">H42/H43</f>
        <v>1.2407775143759516</v>
      </c>
      <c r="I44" s="515">
        <f t="shared" si="0"/>
        <v>1.1329835879568337</v>
      </c>
      <c r="J44" s="515">
        <f t="shared" si="0"/>
        <v>1.108199013671896</v>
      </c>
      <c r="K44" s="515">
        <f t="shared" si="0"/>
        <v>0.97077387960403194</v>
      </c>
      <c r="L44" s="515">
        <f t="shared" si="0"/>
        <v>0.90691133860238637</v>
      </c>
      <c r="M44" s="515">
        <f t="shared" si="0"/>
        <v>0.86116678443257777</v>
      </c>
      <c r="N44" s="516">
        <f t="shared" si="0"/>
        <v>0.8394262337089089</v>
      </c>
      <c r="O44" s="266"/>
      <c r="P44" s="266"/>
      <c r="Q44" s="266"/>
      <c r="R44" s="266"/>
      <c r="S44" s="266"/>
      <c r="T44" s="266"/>
      <c r="U44" s="259"/>
      <c r="V44" s="259"/>
      <c r="W44" s="145"/>
    </row>
    <row r="45" spans="2:28" s="139" customFormat="1" x14ac:dyDescent="0.25">
      <c r="B45" s="239"/>
      <c r="C45" s="62"/>
      <c r="D45" s="62"/>
      <c r="E45" s="235"/>
      <c r="F45" s="240"/>
      <c r="G45" s="240"/>
      <c r="H45" s="240"/>
      <c r="I45" s="240"/>
      <c r="J45" s="240"/>
      <c r="K45" s="240"/>
      <c r="L45" s="240"/>
      <c r="M45" s="240"/>
      <c r="N45" s="240"/>
      <c r="O45" s="240"/>
      <c r="P45" s="240"/>
      <c r="Q45" s="240"/>
      <c r="R45" s="240"/>
      <c r="S45" s="143"/>
    </row>
    <row r="46" spans="2:28" s="139" customFormat="1" x14ac:dyDescent="0.25">
      <c r="B46" s="236" t="s">
        <v>394</v>
      </c>
      <c r="C46" s="62"/>
      <c r="D46" s="62"/>
      <c r="E46" s="235"/>
      <c r="F46" s="240"/>
      <c r="G46" s="240"/>
      <c r="H46" s="240"/>
      <c r="I46" s="240"/>
      <c r="J46" s="240"/>
      <c r="K46" s="240"/>
      <c r="L46" s="240"/>
      <c r="M46" s="240"/>
      <c r="N46" s="240"/>
      <c r="O46" s="240"/>
      <c r="P46" s="240"/>
      <c r="Q46" s="240"/>
      <c r="R46" s="240"/>
      <c r="S46" s="143"/>
    </row>
    <row r="47" spans="2:28" s="139" customFormat="1" ht="15.75" x14ac:dyDescent="0.25">
      <c r="B47" s="511"/>
      <c r="C47" s="512"/>
      <c r="D47" s="512"/>
      <c r="E47" s="512" t="s">
        <v>24</v>
      </c>
      <c r="F47" s="512"/>
      <c r="G47" s="513">
        <v>2006</v>
      </c>
      <c r="H47" s="513">
        <v>2007</v>
      </c>
      <c r="I47" s="513">
        <v>2008</v>
      </c>
      <c r="J47" s="513">
        <v>2009</v>
      </c>
      <c r="K47" s="513">
        <v>2010</v>
      </c>
      <c r="L47" s="513">
        <v>2011</v>
      </c>
      <c r="M47" s="513">
        <v>2012</v>
      </c>
      <c r="N47" s="514">
        <v>2013</v>
      </c>
      <c r="O47" s="261"/>
    </row>
    <row r="48" spans="2:28" s="139" customFormat="1" ht="18.75" x14ac:dyDescent="0.25">
      <c r="B48" s="358" t="s">
        <v>197</v>
      </c>
      <c r="C48" s="432"/>
      <c r="D48" s="432"/>
      <c r="E48" s="358" t="s">
        <v>538</v>
      </c>
      <c r="F48" s="358"/>
      <c r="G48" s="536">
        <v>24106.11178097831</v>
      </c>
      <c r="H48" s="536">
        <v>22964.820242659651</v>
      </c>
      <c r="I48" s="536">
        <v>22571.80544344358</v>
      </c>
      <c r="J48" s="536">
        <v>20814.418758349133</v>
      </c>
      <c r="K48" s="536">
        <v>21449.898643861885</v>
      </c>
      <c r="L48" s="536">
        <v>20227.887643219074</v>
      </c>
      <c r="M48" s="536">
        <v>20501.825266447719</v>
      </c>
      <c r="N48" s="536">
        <v>20688.951709151377</v>
      </c>
      <c r="O48" s="262"/>
    </row>
    <row r="49" spans="2:22" s="139" customFormat="1" ht="15.75" x14ac:dyDescent="0.25">
      <c r="B49" s="179" t="s">
        <v>431</v>
      </c>
      <c r="C49" s="296"/>
      <c r="D49" s="296"/>
      <c r="E49" s="179" t="s">
        <v>32</v>
      </c>
      <c r="F49" s="179"/>
      <c r="G49" s="510">
        <v>30105</v>
      </c>
      <c r="H49" s="510">
        <v>31402</v>
      </c>
      <c r="I49" s="510">
        <v>31520</v>
      </c>
      <c r="J49" s="510">
        <v>31027</v>
      </c>
      <c r="K49" s="510">
        <v>31457</v>
      </c>
      <c r="L49" s="510">
        <v>32215</v>
      </c>
      <c r="M49" s="510">
        <v>33480</v>
      </c>
      <c r="N49" s="510">
        <v>34158</v>
      </c>
      <c r="O49" s="262"/>
    </row>
    <row r="50" spans="2:22" s="139" customFormat="1" ht="18.75" x14ac:dyDescent="0.25">
      <c r="B50" s="511" t="s">
        <v>400</v>
      </c>
      <c r="C50" s="512"/>
      <c r="D50" s="512"/>
      <c r="E50" s="512" t="s">
        <v>590</v>
      </c>
      <c r="F50" s="512"/>
      <c r="G50" s="515">
        <f>G48/G49</f>
        <v>0.80073448865564889</v>
      </c>
      <c r="H50" s="515">
        <f t="shared" ref="H50" si="1">H48/H49</f>
        <v>0.73131712128716808</v>
      </c>
      <c r="I50" s="515">
        <f t="shared" ref="I50" si="2">I48/I49</f>
        <v>0.71611057878945372</v>
      </c>
      <c r="J50" s="515">
        <f t="shared" ref="J50" si="3">J48/J49</f>
        <v>0.67084857570339163</v>
      </c>
      <c r="K50" s="515">
        <f t="shared" ref="K50" si="4">K48/K49</f>
        <v>0.6818799835922652</v>
      </c>
      <c r="L50" s="515">
        <f t="shared" ref="L50" si="5">L48/L49</f>
        <v>0.62790276713391502</v>
      </c>
      <c r="M50" s="515">
        <f t="shared" ref="M50" si="6">M48/M49</f>
        <v>0.61236037235506924</v>
      </c>
      <c r="N50" s="516">
        <f t="shared" ref="N50" si="7">N48/N49</f>
        <v>0.60568393082590832</v>
      </c>
      <c r="O50" s="266"/>
      <c r="P50" s="259"/>
      <c r="Q50" s="259"/>
      <c r="R50" s="145"/>
    </row>
    <row r="51" spans="2:22" s="139" customFormat="1" x14ac:dyDescent="0.25">
      <c r="B51" s="239"/>
      <c r="C51" s="62"/>
      <c r="D51" s="62"/>
      <c r="E51" s="235"/>
      <c r="F51" s="240"/>
      <c r="G51" s="240"/>
      <c r="H51" s="240"/>
      <c r="I51" s="240"/>
      <c r="J51" s="240"/>
      <c r="K51" s="240"/>
      <c r="L51" s="240"/>
      <c r="M51" s="240"/>
      <c r="N51" s="240"/>
      <c r="O51" s="267"/>
      <c r="P51" s="240"/>
      <c r="Q51" s="240"/>
      <c r="R51" s="240"/>
      <c r="S51" s="240"/>
      <c r="T51" s="240"/>
      <c r="U51" s="240"/>
      <c r="V51" s="143"/>
    </row>
    <row r="52" spans="2:22" s="139" customFormat="1" x14ac:dyDescent="0.25">
      <c r="B52" s="236" t="s">
        <v>394</v>
      </c>
      <c r="C52" s="62"/>
      <c r="D52" s="62"/>
      <c r="E52" s="235"/>
      <c r="F52" s="240"/>
      <c r="G52" s="240"/>
      <c r="H52" s="240"/>
      <c r="I52" s="240"/>
      <c r="J52" s="240"/>
      <c r="K52" s="240"/>
      <c r="L52" s="240"/>
      <c r="M52" s="240"/>
      <c r="N52" s="240"/>
      <c r="O52" s="240"/>
      <c r="P52" s="240"/>
      <c r="Q52" s="240"/>
      <c r="R52" s="240"/>
      <c r="S52" s="240"/>
      <c r="T52" s="240"/>
      <c r="U52" s="240"/>
      <c r="V52" s="143"/>
    </row>
    <row r="53" spans="2:22" s="139" customFormat="1" ht="15.75" x14ac:dyDescent="0.25">
      <c r="B53" s="511"/>
      <c r="C53" s="512"/>
      <c r="D53" s="512"/>
      <c r="E53" s="512" t="s">
        <v>24</v>
      </c>
      <c r="F53" s="512"/>
      <c r="G53" s="513">
        <v>2014</v>
      </c>
      <c r="H53" s="513">
        <v>2015</v>
      </c>
      <c r="I53" s="517">
        <v>2016</v>
      </c>
    </row>
    <row r="54" spans="2:22" s="139" customFormat="1" ht="18.75" x14ac:dyDescent="0.25">
      <c r="B54" s="358" t="s">
        <v>197</v>
      </c>
      <c r="C54" s="432"/>
      <c r="D54" s="432"/>
      <c r="E54" s="358" t="s">
        <v>538</v>
      </c>
      <c r="F54" s="358"/>
      <c r="G54" s="536">
        <v>19880.075266097512</v>
      </c>
      <c r="H54" s="536">
        <v>20290.780114964575</v>
      </c>
      <c r="I54" s="536">
        <v>20557.634032512138</v>
      </c>
    </row>
    <row r="55" spans="2:22" s="139" customFormat="1" ht="15.75" x14ac:dyDescent="0.25">
      <c r="B55" s="179" t="s">
        <v>431</v>
      </c>
      <c r="C55" s="296"/>
      <c r="D55" s="296"/>
      <c r="E55" s="179" t="s">
        <v>32</v>
      </c>
      <c r="F55" s="179"/>
      <c r="G55" s="510">
        <v>35311</v>
      </c>
      <c r="H55" s="510">
        <v>36668</v>
      </c>
      <c r="I55" s="510">
        <v>38053</v>
      </c>
    </row>
    <row r="56" spans="2:22" s="139" customFormat="1" ht="18.75" x14ac:dyDescent="0.25">
      <c r="B56" s="511" t="s">
        <v>400</v>
      </c>
      <c r="C56" s="512"/>
      <c r="D56" s="512"/>
      <c r="E56" s="512" t="s">
        <v>590</v>
      </c>
      <c r="F56" s="512"/>
      <c r="G56" s="515">
        <f>G54/G55</f>
        <v>0.5629994977796583</v>
      </c>
      <c r="H56" s="515">
        <f t="shared" ref="H56" si="8">H54/H55</f>
        <v>0.55336478987031135</v>
      </c>
      <c r="I56" s="516">
        <f>I54/I55</f>
        <v>0.54023688099524714</v>
      </c>
      <c r="J56" s="83"/>
    </row>
    <row r="58" spans="2:22" x14ac:dyDescent="0.25">
      <c r="B58" s="382" t="s">
        <v>0</v>
      </c>
      <c r="C58" s="26"/>
    </row>
    <row r="59" spans="2:22" s="139" customFormat="1" x14ac:dyDescent="0.25">
      <c r="B59" s="530" t="s">
        <v>567</v>
      </c>
      <c r="C59" s="26"/>
    </row>
    <row r="60" spans="2:22" x14ac:dyDescent="0.25">
      <c r="B60" s="355" t="s">
        <v>592</v>
      </c>
      <c r="G60" s="98"/>
      <c r="H60" s="98"/>
      <c r="I60" s="98"/>
      <c r="J60" s="98"/>
      <c r="K60" s="98"/>
      <c r="L60" s="98"/>
      <c r="M60" s="98"/>
      <c r="N60" s="98"/>
      <c r="O60" s="98"/>
      <c r="P60" s="98"/>
      <c r="Q60" s="68"/>
    </row>
    <row r="61" spans="2:22" x14ac:dyDescent="0.25">
      <c r="B61" s="183" t="s">
        <v>545</v>
      </c>
      <c r="E61" s="98"/>
      <c r="F61" s="98"/>
    </row>
    <row r="62" spans="2:22" x14ac:dyDescent="0.25">
      <c r="B62" s="62"/>
      <c r="G62" s="73"/>
      <c r="H62" s="73"/>
      <c r="I62" s="73"/>
      <c r="J62" s="73"/>
      <c r="K62" s="73"/>
      <c r="L62" s="73"/>
      <c r="M62" s="73"/>
      <c r="N62" s="73"/>
      <c r="O62" s="73"/>
      <c r="P62" s="73"/>
    </row>
    <row r="63" spans="2:22" s="139" customFormat="1" x14ac:dyDescent="0.25">
      <c r="B63" s="138" t="s">
        <v>170</v>
      </c>
    </row>
    <row r="64" spans="2:22" x14ac:dyDescent="0.25">
      <c r="B64" s="138" t="s">
        <v>518</v>
      </c>
      <c r="F64" s="73"/>
    </row>
    <row r="65" spans="2:14" s="139" customFormat="1" x14ac:dyDescent="0.25">
      <c r="B65" s="355" t="s">
        <v>519</v>
      </c>
    </row>
    <row r="66" spans="2:14" x14ac:dyDescent="0.25">
      <c r="B66" s="141" t="s">
        <v>401</v>
      </c>
    </row>
    <row r="71" spans="2:14" x14ac:dyDescent="0.25">
      <c r="H71" s="139"/>
      <c r="I71" s="139"/>
      <c r="J71" s="139"/>
      <c r="K71" s="139"/>
      <c r="L71" s="139"/>
      <c r="M71" s="139"/>
      <c r="N71" s="139"/>
    </row>
    <row r="72" spans="2:14" x14ac:dyDescent="0.25">
      <c r="H72" s="139"/>
      <c r="I72" s="139"/>
      <c r="J72" s="139"/>
      <c r="K72" s="139"/>
      <c r="L72" s="139"/>
      <c r="M72" s="139"/>
      <c r="N72" s="139"/>
    </row>
    <row r="73" spans="2:14" x14ac:dyDescent="0.25">
      <c r="H73" s="139"/>
      <c r="I73" s="139"/>
      <c r="J73" s="139"/>
      <c r="K73" s="139"/>
      <c r="L73" s="139"/>
      <c r="M73" s="139"/>
      <c r="N73" s="139"/>
    </row>
  </sheetData>
  <hyperlinks>
    <hyperlink ref="B2" location="Contents!B6" display="Return to Contents Page"/>
    <hyperlink ref="B66" location="'User guidance cross-cutting'!B12" display="Link to user guidance for cross-cutting sector"/>
    <hyperlink ref="B61" r:id="rId1"/>
    <hyperlink ref="B59" r:id="rId2"/>
  </hyperlinks>
  <pageMargins left="0.25" right="0.25" top="0.75" bottom="0.75" header="0.3" footer="0.3"/>
  <pageSetup paperSize="9" scale="49"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2558"/>
    <pageSetUpPr fitToPage="1"/>
  </sheetPr>
  <dimension ref="A1:S72"/>
  <sheetViews>
    <sheetView showGridLines="0" zoomScale="85" zoomScaleNormal="85" workbookViewId="0"/>
  </sheetViews>
  <sheetFormatPr defaultColWidth="11.42578125" defaultRowHeight="15" x14ac:dyDescent="0.25"/>
  <cols>
    <col min="1" max="1" width="11.42578125" style="24"/>
    <col min="2" max="3" width="11.42578125" style="21"/>
  </cols>
  <sheetData>
    <row r="1" spans="1:16" s="18" customFormat="1" ht="23.25" x14ac:dyDescent="0.35">
      <c r="A1" s="24"/>
      <c r="B1" s="124" t="s">
        <v>120</v>
      </c>
      <c r="C1" s="124"/>
      <c r="D1" s="124"/>
      <c r="E1" s="21"/>
      <c r="F1" s="21"/>
      <c r="G1" s="21"/>
    </row>
    <row r="2" spans="1:16" s="18" customFormat="1" x14ac:dyDescent="0.25">
      <c r="A2" s="24"/>
      <c r="B2" s="103" t="s">
        <v>2</v>
      </c>
    </row>
    <row r="3" spans="1:16" s="27" customFormat="1" x14ac:dyDescent="0.25">
      <c r="B3" s="30"/>
    </row>
    <row r="4" spans="1:16" s="27" customFormat="1" ht="21" x14ac:dyDescent="0.35">
      <c r="B4" s="152" t="s">
        <v>404</v>
      </c>
      <c r="K4" s="145"/>
      <c r="L4" s="145"/>
    </row>
    <row r="5" spans="1:16" s="18" customFormat="1" x14ac:dyDescent="0.25">
      <c r="A5" s="24"/>
      <c r="B5" s="21"/>
      <c r="C5" s="21"/>
      <c r="D5" s="19"/>
      <c r="K5" s="309" t="s">
        <v>405</v>
      </c>
      <c r="L5" s="145"/>
    </row>
    <row r="6" spans="1:16" x14ac:dyDescent="0.25">
      <c r="K6" s="38" t="s">
        <v>327</v>
      </c>
      <c r="L6" s="145"/>
    </row>
    <row r="7" spans="1:16" x14ac:dyDescent="0.25">
      <c r="K7" s="145"/>
      <c r="L7" s="145"/>
    </row>
    <row r="8" spans="1:16" x14ac:dyDescent="0.25">
      <c r="K8" s="145"/>
      <c r="L8" s="145"/>
    </row>
    <row r="9" spans="1:16" x14ac:dyDescent="0.25">
      <c r="K9" s="145"/>
      <c r="L9" s="145"/>
    </row>
    <row r="10" spans="1:16" x14ac:dyDescent="0.25">
      <c r="K10" s="145"/>
      <c r="L10" s="145"/>
    </row>
    <row r="11" spans="1:16" x14ac:dyDescent="0.25">
      <c r="K11" s="145"/>
      <c r="L11" s="145"/>
    </row>
    <row r="12" spans="1:16" x14ac:dyDescent="0.25">
      <c r="K12" s="145"/>
      <c r="L12" s="145"/>
      <c r="N12" s="79"/>
      <c r="O12" s="73"/>
      <c r="P12" s="110"/>
    </row>
    <row r="13" spans="1:16" x14ac:dyDescent="0.25">
      <c r="K13" s="145"/>
      <c r="L13" s="145"/>
    </row>
    <row r="14" spans="1:16" x14ac:dyDescent="0.25">
      <c r="K14" s="268" t="s">
        <v>566</v>
      </c>
      <c r="L14" s="145"/>
      <c r="O14" s="145"/>
      <c r="P14" s="145"/>
    </row>
    <row r="15" spans="1:16" x14ac:dyDescent="0.25">
      <c r="K15" s="145"/>
      <c r="L15" s="145"/>
    </row>
    <row r="16" spans="1:16" x14ac:dyDescent="0.25">
      <c r="K16" s="38" t="s">
        <v>326</v>
      </c>
      <c r="L16" s="145"/>
    </row>
    <row r="17" spans="2:12" s="139" customFormat="1" x14ac:dyDescent="0.25">
      <c r="B17" s="209"/>
      <c r="C17" s="209"/>
      <c r="K17" s="145"/>
      <c r="L17" s="145"/>
    </row>
    <row r="18" spans="2:12" s="139" customFormat="1" x14ac:dyDescent="0.25">
      <c r="B18" s="209"/>
      <c r="C18" s="209"/>
      <c r="K18" s="145"/>
      <c r="L18" s="145"/>
    </row>
    <row r="19" spans="2:12" s="139" customFormat="1" x14ac:dyDescent="0.25">
      <c r="B19" s="209"/>
      <c r="C19" s="209"/>
      <c r="K19" s="145"/>
      <c r="L19" s="145"/>
    </row>
    <row r="20" spans="2:12" s="139" customFormat="1" x14ac:dyDescent="0.25">
      <c r="B20" s="209"/>
      <c r="C20" s="209"/>
      <c r="K20" s="145"/>
      <c r="L20" s="145"/>
    </row>
    <row r="21" spans="2:12" x14ac:dyDescent="0.25">
      <c r="K21" s="145"/>
      <c r="L21" s="145"/>
    </row>
    <row r="22" spans="2:12" x14ac:dyDescent="0.25">
      <c r="K22" s="145"/>
      <c r="L22" s="145"/>
    </row>
    <row r="23" spans="2:12" x14ac:dyDescent="0.25">
      <c r="K23" s="145"/>
      <c r="L23" s="145"/>
    </row>
    <row r="24" spans="2:12" x14ac:dyDescent="0.25">
      <c r="K24" s="268" t="s">
        <v>482</v>
      </c>
      <c r="L24" s="145"/>
    </row>
    <row r="39" spans="1:18" ht="15.75" x14ac:dyDescent="0.25">
      <c r="B39" s="197" t="s">
        <v>405</v>
      </c>
    </row>
    <row r="40" spans="1:18" s="139" customFormat="1" x14ac:dyDescent="0.25">
      <c r="B40" s="80" t="s">
        <v>565</v>
      </c>
      <c r="C40" s="209"/>
    </row>
    <row r="41" spans="1:18" ht="15.75" x14ac:dyDescent="0.25">
      <c r="B41" s="538"/>
      <c r="C41" s="538"/>
      <c r="D41" s="538"/>
      <c r="E41" s="539" t="s">
        <v>24</v>
      </c>
      <c r="F41" s="539"/>
      <c r="G41" s="540">
        <v>1990</v>
      </c>
      <c r="H41" s="540">
        <v>1991</v>
      </c>
      <c r="I41" s="540">
        <v>1992</v>
      </c>
      <c r="J41" s="540">
        <v>1993</v>
      </c>
      <c r="K41" s="540">
        <v>1994</v>
      </c>
      <c r="L41" s="540">
        <v>1995</v>
      </c>
      <c r="M41" s="540">
        <v>1996</v>
      </c>
      <c r="N41" s="540">
        <v>1997</v>
      </c>
      <c r="O41" s="540">
        <v>1998</v>
      </c>
      <c r="P41" s="540">
        <v>1999</v>
      </c>
      <c r="Q41" s="540">
        <v>2000</v>
      </c>
      <c r="R41" s="540">
        <v>2001</v>
      </c>
    </row>
    <row r="42" spans="1:18" s="23" customFormat="1" ht="18.75" x14ac:dyDescent="0.25">
      <c r="A42" s="24"/>
      <c r="B42" s="425" t="s">
        <v>406</v>
      </c>
      <c r="C42" s="153"/>
      <c r="D42" s="153"/>
      <c r="E42" s="425" t="s">
        <v>538</v>
      </c>
      <c r="F42" s="425"/>
      <c r="G42" s="541">
        <v>24425.980972084311</v>
      </c>
      <c r="H42" s="518"/>
      <c r="I42" s="518"/>
      <c r="J42" s="518"/>
      <c r="K42" s="518"/>
      <c r="L42" s="541">
        <v>25337.741091803964</v>
      </c>
      <c r="M42" s="518"/>
      <c r="N42" s="518"/>
      <c r="O42" s="541">
        <v>24790.357227963799</v>
      </c>
      <c r="P42" s="541">
        <v>25270.915635295005</v>
      </c>
      <c r="Q42" s="541">
        <v>24925.638935050341</v>
      </c>
      <c r="R42" s="541">
        <v>25300.183482129385</v>
      </c>
    </row>
    <row r="43" spans="1:18" ht="15.75" x14ac:dyDescent="0.25">
      <c r="B43" s="425" t="s">
        <v>393</v>
      </c>
      <c r="C43" s="157"/>
      <c r="D43" s="153"/>
      <c r="E43" s="425" t="s">
        <v>150</v>
      </c>
      <c r="F43" s="425"/>
      <c r="G43" s="417">
        <v>1595595</v>
      </c>
      <c r="H43" s="417">
        <v>1607295</v>
      </c>
      <c r="I43" s="417">
        <v>1623263</v>
      </c>
      <c r="J43" s="417">
        <v>1635552</v>
      </c>
      <c r="K43" s="417">
        <v>1643707</v>
      </c>
      <c r="L43" s="417">
        <v>1649131</v>
      </c>
      <c r="M43" s="417">
        <v>1661751</v>
      </c>
      <c r="N43" s="417">
        <v>1671261</v>
      </c>
      <c r="O43" s="417">
        <v>1677769</v>
      </c>
      <c r="P43" s="417">
        <v>1679006</v>
      </c>
      <c r="Q43" s="417">
        <v>1682944</v>
      </c>
      <c r="R43" s="417">
        <v>1688838</v>
      </c>
    </row>
    <row r="44" spans="1:18" ht="18.75" x14ac:dyDescent="0.25">
      <c r="B44" s="185" t="s">
        <v>31</v>
      </c>
      <c r="C44" s="185"/>
      <c r="D44" s="185"/>
      <c r="E44" s="185" t="s">
        <v>591</v>
      </c>
      <c r="F44" s="185"/>
      <c r="G44" s="519">
        <f>1000*(G42/G43)</f>
        <v>15.308384002258913</v>
      </c>
      <c r="H44" s="519"/>
      <c r="I44" s="519"/>
      <c r="J44" s="519"/>
      <c r="K44" s="519"/>
      <c r="L44" s="519">
        <f>1000*(L42/L43)</f>
        <v>15.364298586227513</v>
      </c>
      <c r="M44" s="519"/>
      <c r="N44" s="519"/>
      <c r="O44" s="519">
        <f t="shared" ref="O44:R44" si="0">1000*(O42/O43)</f>
        <v>14.775786909856958</v>
      </c>
      <c r="P44" s="519">
        <f t="shared" si="0"/>
        <v>15.051116931860282</v>
      </c>
      <c r="Q44" s="519">
        <f t="shared" si="0"/>
        <v>14.810735791000972</v>
      </c>
      <c r="R44" s="519">
        <f t="shared" si="0"/>
        <v>14.980823194486021</v>
      </c>
    </row>
    <row r="45" spans="1:18" s="139" customFormat="1" ht="15.75" x14ac:dyDescent="0.25">
      <c r="B45" s="520"/>
      <c r="C45" s="521"/>
      <c r="D45" s="146"/>
      <c r="E45" s="146"/>
      <c r="F45" s="146"/>
      <c r="G45" s="146"/>
      <c r="H45" s="146"/>
      <c r="I45" s="146"/>
      <c r="J45" s="146"/>
      <c r="K45" s="146"/>
      <c r="L45" s="146"/>
      <c r="M45" s="146"/>
      <c r="N45" s="146"/>
      <c r="O45" s="146"/>
      <c r="P45" s="146"/>
      <c r="Q45" s="146"/>
      <c r="R45" s="146"/>
    </row>
    <row r="46" spans="1:18" s="139" customFormat="1" ht="15.75" x14ac:dyDescent="0.25">
      <c r="B46" s="520" t="s">
        <v>394</v>
      </c>
      <c r="C46" s="521"/>
      <c r="D46" s="146"/>
      <c r="E46" s="146"/>
      <c r="F46" s="146"/>
      <c r="G46" s="146"/>
      <c r="H46" s="146"/>
      <c r="I46" s="146"/>
      <c r="J46" s="146"/>
      <c r="K46" s="146"/>
      <c r="L46" s="146"/>
      <c r="M46" s="146"/>
      <c r="N46" s="146"/>
      <c r="O46" s="146"/>
      <c r="P46" s="146"/>
      <c r="Q46" s="146"/>
      <c r="R46" s="146"/>
    </row>
    <row r="47" spans="1:18" s="139" customFormat="1" ht="15.75" x14ac:dyDescent="0.25">
      <c r="B47" s="538"/>
      <c r="C47" s="538"/>
      <c r="D47" s="538"/>
      <c r="E47" s="539" t="s">
        <v>24</v>
      </c>
      <c r="F47" s="539"/>
      <c r="G47" s="540">
        <v>2002</v>
      </c>
      <c r="H47" s="540">
        <v>2003</v>
      </c>
      <c r="I47" s="540">
        <v>2004</v>
      </c>
      <c r="J47" s="540">
        <v>2005</v>
      </c>
      <c r="K47" s="540">
        <v>2006</v>
      </c>
      <c r="L47" s="540">
        <v>2007</v>
      </c>
      <c r="M47" s="540">
        <v>2008</v>
      </c>
      <c r="N47" s="540">
        <v>2009</v>
      </c>
      <c r="O47" s="540">
        <v>2010</v>
      </c>
      <c r="P47" s="540">
        <v>2011</v>
      </c>
      <c r="Q47" s="540">
        <v>2012</v>
      </c>
      <c r="R47" s="540">
        <v>2013</v>
      </c>
    </row>
    <row r="48" spans="1:18" s="139" customFormat="1" ht="18.75" x14ac:dyDescent="0.25">
      <c r="B48" s="425" t="s">
        <v>406</v>
      </c>
      <c r="C48" s="153"/>
      <c r="D48" s="153"/>
      <c r="E48" s="425" t="s">
        <v>538</v>
      </c>
      <c r="F48" s="425"/>
      <c r="G48" s="541">
        <v>22925.795940728818</v>
      </c>
      <c r="H48" s="541">
        <v>23150.725740503116</v>
      </c>
      <c r="I48" s="541">
        <v>23044.823151415781</v>
      </c>
      <c r="J48" s="541">
        <v>23770.032659935172</v>
      </c>
      <c r="K48" s="541">
        <v>24106.11178097831</v>
      </c>
      <c r="L48" s="541">
        <v>22964.820242659651</v>
      </c>
      <c r="M48" s="541">
        <v>22571.80544344358</v>
      </c>
      <c r="N48" s="541">
        <v>20814.418758349133</v>
      </c>
      <c r="O48" s="541">
        <v>21449.898643861885</v>
      </c>
      <c r="P48" s="541">
        <v>20227.887643219074</v>
      </c>
      <c r="Q48" s="541">
        <v>20501.825266447719</v>
      </c>
      <c r="R48" s="541">
        <v>20688.951709151377</v>
      </c>
    </row>
    <row r="49" spans="2:19" s="139" customFormat="1" ht="15.75" x14ac:dyDescent="0.25">
      <c r="B49" s="425" t="s">
        <v>393</v>
      </c>
      <c r="C49" s="157"/>
      <c r="D49" s="153"/>
      <c r="E49" s="425" t="s">
        <v>150</v>
      </c>
      <c r="F49" s="425"/>
      <c r="G49" s="417">
        <v>1697534</v>
      </c>
      <c r="H49" s="417">
        <v>1704924</v>
      </c>
      <c r="I49" s="417">
        <v>1714042</v>
      </c>
      <c r="J49" s="417">
        <v>1727733</v>
      </c>
      <c r="K49" s="417">
        <v>1743113</v>
      </c>
      <c r="L49" s="417">
        <v>1761683</v>
      </c>
      <c r="M49" s="417">
        <v>1779152</v>
      </c>
      <c r="N49" s="417">
        <v>1793333</v>
      </c>
      <c r="O49" s="417">
        <v>1804833</v>
      </c>
      <c r="P49" s="417">
        <v>1814318</v>
      </c>
      <c r="Q49" s="417">
        <v>1823634</v>
      </c>
      <c r="R49" s="417">
        <v>1829725</v>
      </c>
    </row>
    <row r="50" spans="2:19" s="139" customFormat="1" ht="18.75" x14ac:dyDescent="0.25">
      <c r="B50" s="185" t="s">
        <v>31</v>
      </c>
      <c r="C50" s="185"/>
      <c r="D50" s="185"/>
      <c r="E50" s="185" t="s">
        <v>591</v>
      </c>
      <c r="F50" s="185"/>
      <c r="G50" s="519">
        <f t="shared" ref="G50:R50" si="1">1000*(G48/G49)</f>
        <v>13.505353024286299</v>
      </c>
      <c r="H50" s="519">
        <f t="shared" si="1"/>
        <v>13.57874353373119</v>
      </c>
      <c r="I50" s="519">
        <f t="shared" si="1"/>
        <v>13.444724896715357</v>
      </c>
      <c r="J50" s="519">
        <f t="shared" si="1"/>
        <v>13.757931728996999</v>
      </c>
      <c r="K50" s="519">
        <f t="shared" si="1"/>
        <v>13.829345418787142</v>
      </c>
      <c r="L50" s="519">
        <f t="shared" si="1"/>
        <v>13.035727904883938</v>
      </c>
      <c r="M50" s="519">
        <f t="shared" si="1"/>
        <v>12.686833639533655</v>
      </c>
      <c r="N50" s="519">
        <f t="shared" si="1"/>
        <v>11.606555368327653</v>
      </c>
      <c r="O50" s="519">
        <f t="shared" si="1"/>
        <v>11.884699938366532</v>
      </c>
      <c r="P50" s="519">
        <f t="shared" si="1"/>
        <v>11.149031009568926</v>
      </c>
      <c r="Q50" s="519">
        <f t="shared" si="1"/>
        <v>11.242291636615526</v>
      </c>
      <c r="R50" s="519">
        <f t="shared" si="1"/>
        <v>11.30713725240207</v>
      </c>
    </row>
    <row r="51" spans="2:19" s="139" customFormat="1" ht="15.75" x14ac:dyDescent="0.25">
      <c r="B51" s="521"/>
      <c r="C51" s="521"/>
      <c r="D51" s="146"/>
      <c r="E51" s="146"/>
      <c r="F51" s="146"/>
      <c r="G51" s="146"/>
      <c r="H51" s="146"/>
      <c r="I51" s="146"/>
      <c r="J51" s="146"/>
      <c r="K51" s="146"/>
      <c r="L51" s="146"/>
      <c r="M51" s="146"/>
      <c r="N51" s="146"/>
      <c r="O51" s="146"/>
      <c r="P51" s="146"/>
      <c r="Q51" s="146"/>
      <c r="R51" s="146"/>
    </row>
    <row r="52" spans="2:19" s="139" customFormat="1" ht="15.75" x14ac:dyDescent="0.25">
      <c r="B52" s="520" t="s">
        <v>394</v>
      </c>
      <c r="C52" s="521"/>
      <c r="D52" s="146"/>
      <c r="E52" s="146"/>
      <c r="F52" s="146"/>
      <c r="G52" s="146"/>
      <c r="H52" s="146"/>
      <c r="I52" s="146"/>
      <c r="J52" s="146"/>
      <c r="K52" s="146"/>
      <c r="L52" s="146"/>
      <c r="M52" s="146"/>
      <c r="N52" s="146"/>
      <c r="O52" s="146"/>
      <c r="P52" s="146"/>
      <c r="Q52" s="146"/>
      <c r="R52" s="146"/>
    </row>
    <row r="53" spans="2:19" s="139" customFormat="1" ht="15.75" x14ac:dyDescent="0.25">
      <c r="B53" s="538"/>
      <c r="C53" s="538"/>
      <c r="D53" s="538"/>
      <c r="E53" s="539" t="s">
        <v>24</v>
      </c>
      <c r="F53" s="539"/>
      <c r="G53" s="540">
        <v>2014</v>
      </c>
      <c r="H53" s="540">
        <v>2015</v>
      </c>
      <c r="I53" s="542">
        <v>2016</v>
      </c>
      <c r="J53" s="146"/>
      <c r="K53" s="146"/>
      <c r="L53" s="146"/>
      <c r="M53" s="146"/>
      <c r="N53" s="146"/>
      <c r="O53" s="146"/>
      <c r="P53" s="146"/>
      <c r="Q53" s="146"/>
      <c r="R53" s="146"/>
    </row>
    <row r="54" spans="2:19" s="139" customFormat="1" ht="18.75" x14ac:dyDescent="0.25">
      <c r="B54" s="425" t="s">
        <v>406</v>
      </c>
      <c r="C54" s="153"/>
      <c r="D54" s="153"/>
      <c r="E54" s="425" t="s">
        <v>538</v>
      </c>
      <c r="F54" s="425"/>
      <c r="G54" s="541">
        <v>19880.075266097512</v>
      </c>
      <c r="H54" s="541">
        <v>20290.780114964575</v>
      </c>
      <c r="I54" s="541">
        <v>20557.634032512138</v>
      </c>
      <c r="J54" s="146"/>
      <c r="K54" s="146"/>
      <c r="L54" s="395"/>
      <c r="M54" s="395"/>
      <c r="N54" s="146"/>
      <c r="O54" s="146"/>
      <c r="P54" s="146"/>
      <c r="Q54" s="146"/>
      <c r="R54" s="146"/>
    </row>
    <row r="55" spans="2:19" s="139" customFormat="1" ht="15.75" x14ac:dyDescent="0.25">
      <c r="B55" s="425" t="s">
        <v>393</v>
      </c>
      <c r="C55" s="157"/>
      <c r="D55" s="153"/>
      <c r="E55" s="425" t="s">
        <v>150</v>
      </c>
      <c r="F55" s="425"/>
      <c r="G55" s="417">
        <v>1840498</v>
      </c>
      <c r="H55" s="417">
        <v>1851621</v>
      </c>
      <c r="I55" s="507">
        <v>1862137</v>
      </c>
      <c r="J55" s="146"/>
      <c r="K55" s="146"/>
      <c r="L55" s="395"/>
      <c r="M55" s="395"/>
      <c r="N55" s="146"/>
      <c r="O55" s="146"/>
      <c r="P55" s="146"/>
      <c r="Q55" s="146"/>
      <c r="R55" s="146"/>
    </row>
    <row r="56" spans="2:19" s="139" customFormat="1" ht="18.75" x14ac:dyDescent="0.25">
      <c r="B56" s="185" t="s">
        <v>31</v>
      </c>
      <c r="C56" s="185"/>
      <c r="D56" s="185"/>
      <c r="E56" s="185" t="s">
        <v>591</v>
      </c>
      <c r="F56" s="185"/>
      <c r="G56" s="519">
        <f>1000*(G54/G55)</f>
        <v>10.801465291512141</v>
      </c>
      <c r="H56" s="519">
        <f>1000*(H54/H55)</f>
        <v>10.958387334646007</v>
      </c>
      <c r="I56" s="519">
        <f>1000*(I54/I55)</f>
        <v>11.039807507456294</v>
      </c>
      <c r="J56" s="146"/>
      <c r="K56" s="146"/>
      <c r="L56" s="395"/>
      <c r="M56" s="146"/>
      <c r="N56" s="146"/>
      <c r="O56" s="146"/>
      <c r="P56" s="146"/>
      <c r="Q56" s="417"/>
      <c r="R56" s="417"/>
      <c r="S56" s="397"/>
    </row>
    <row r="57" spans="2:19" s="139" customFormat="1" x14ac:dyDescent="0.25">
      <c r="B57" s="209"/>
      <c r="C57" s="209"/>
    </row>
    <row r="58" spans="2:19" x14ac:dyDescent="0.25">
      <c r="B58" s="355" t="s">
        <v>592</v>
      </c>
    </row>
    <row r="59" spans="2:19" x14ac:dyDescent="0.25">
      <c r="B59" s="183" t="s">
        <v>545</v>
      </c>
    </row>
    <row r="60" spans="2:19" x14ac:dyDescent="0.25">
      <c r="B60" s="138" t="s">
        <v>110</v>
      </c>
    </row>
    <row r="61" spans="2:19" x14ac:dyDescent="0.25">
      <c r="B61" s="141" t="s">
        <v>593</v>
      </c>
    </row>
    <row r="63" spans="2:19" s="139" customFormat="1" x14ac:dyDescent="0.25">
      <c r="B63" s="355" t="s">
        <v>517</v>
      </c>
      <c r="C63" s="209"/>
    </row>
    <row r="64" spans="2:19" x14ac:dyDescent="0.25">
      <c r="B64" s="141" t="s">
        <v>401</v>
      </c>
    </row>
    <row r="67" spans="7:18" ht="15.75" x14ac:dyDescent="0.25">
      <c r="G67" s="417"/>
      <c r="H67" s="417"/>
      <c r="I67" s="417"/>
      <c r="J67" s="417"/>
      <c r="K67" s="417"/>
      <c r="L67" s="417"/>
      <c r="M67" s="417"/>
      <c r="N67" s="417"/>
      <c r="O67" s="417"/>
      <c r="P67" s="417"/>
      <c r="Q67" s="417"/>
      <c r="R67" s="417"/>
    </row>
    <row r="68" spans="7:18" ht="15.75" x14ac:dyDescent="0.25">
      <c r="G68" s="417"/>
      <c r="H68" s="417"/>
      <c r="I68" s="417"/>
      <c r="J68" s="417"/>
      <c r="K68" s="417"/>
      <c r="L68" s="417"/>
      <c r="M68" s="417"/>
      <c r="N68" s="417"/>
      <c r="O68" s="417"/>
      <c r="P68" s="417"/>
      <c r="Q68" s="417"/>
      <c r="R68" s="417"/>
    </row>
    <row r="69" spans="7:18" ht="15.75" x14ac:dyDescent="0.25">
      <c r="G69" s="417"/>
      <c r="H69" s="417"/>
      <c r="I69" s="507"/>
    </row>
    <row r="70" spans="7:18" x14ac:dyDescent="0.25">
      <c r="H70" s="139"/>
      <c r="I70" s="139"/>
      <c r="J70" s="139"/>
      <c r="K70" s="139"/>
      <c r="L70" s="139"/>
      <c r="M70" s="139"/>
      <c r="N70" s="139"/>
      <c r="O70" s="139"/>
      <c r="P70" s="139"/>
      <c r="Q70" s="139"/>
      <c r="R70" s="139"/>
    </row>
    <row r="71" spans="7:18" x14ac:dyDescent="0.25">
      <c r="H71" s="139"/>
      <c r="I71" s="139"/>
      <c r="J71" s="139"/>
      <c r="K71" s="139"/>
      <c r="L71" s="139"/>
      <c r="M71" s="139"/>
      <c r="N71" s="139"/>
      <c r="O71" s="139"/>
      <c r="P71" s="139"/>
      <c r="Q71" s="139"/>
      <c r="R71" s="139"/>
    </row>
    <row r="72" spans="7:18" x14ac:dyDescent="0.25">
      <c r="H72" s="139"/>
      <c r="I72" s="139"/>
      <c r="J72" s="139"/>
      <c r="K72" s="139"/>
      <c r="L72" s="139"/>
      <c r="M72" s="139"/>
      <c r="N72" s="139"/>
      <c r="O72" s="139"/>
      <c r="P72" s="139"/>
      <c r="Q72" s="139"/>
      <c r="R72" s="139"/>
    </row>
  </sheetData>
  <hyperlinks>
    <hyperlink ref="B2" location="Contents!B6" display="Return to Contents Page"/>
    <hyperlink ref="B64" location="'User guidance cross-cutting'!B39" display="Link to user guidance for cross-cutting sector"/>
    <hyperlink ref="B59" r:id="rId1"/>
    <hyperlink ref="B61" r:id="rId2"/>
  </hyperlinks>
  <pageMargins left="0.25" right="0.25" top="0.75" bottom="0.75" header="0.3" footer="0.3"/>
  <pageSetup paperSize="9" scale="50"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8"/>
  <sheetViews>
    <sheetView showGridLines="0" zoomScale="85" zoomScaleNormal="85" workbookViewId="0"/>
  </sheetViews>
  <sheetFormatPr defaultRowHeight="15" x14ac:dyDescent="0.25"/>
  <cols>
    <col min="2" max="2" width="20" customWidth="1"/>
  </cols>
  <sheetData>
    <row r="1" spans="2:10" s="27" customFormat="1" x14ac:dyDescent="0.25"/>
    <row r="2" spans="2:10" s="27" customFormat="1" x14ac:dyDescent="0.25">
      <c r="B2" s="103" t="s">
        <v>2</v>
      </c>
    </row>
    <row r="4" spans="2:10" ht="26.25" x14ac:dyDescent="0.4">
      <c r="B4" s="342" t="s">
        <v>43</v>
      </c>
      <c r="C4" s="138"/>
      <c r="D4" s="138"/>
      <c r="E4" s="138"/>
      <c r="F4" s="138"/>
      <c r="G4" s="138"/>
      <c r="H4" s="138"/>
      <c r="I4" s="138"/>
      <c r="J4" s="138"/>
    </row>
    <row r="5" spans="2:10" x14ac:dyDescent="0.25">
      <c r="B5" s="138"/>
      <c r="C5" s="138"/>
      <c r="D5" s="138"/>
      <c r="E5" s="138"/>
      <c r="F5" s="138"/>
      <c r="G5" s="138"/>
      <c r="H5" s="138"/>
      <c r="I5" s="138"/>
      <c r="J5" s="138"/>
    </row>
    <row r="6" spans="2:10" ht="17.25" customHeight="1" x14ac:dyDescent="0.25">
      <c r="B6" s="610" t="s">
        <v>44</v>
      </c>
      <c r="C6" s="610"/>
      <c r="D6" s="610"/>
      <c r="E6" s="610"/>
      <c r="F6" s="610"/>
      <c r="G6" s="610"/>
      <c r="H6" s="610"/>
      <c r="I6" s="610"/>
      <c r="J6" s="610"/>
    </row>
    <row r="7" spans="2:10" ht="17.25" customHeight="1" x14ac:dyDescent="0.25">
      <c r="B7" s="610"/>
      <c r="C7" s="610"/>
      <c r="D7" s="610"/>
      <c r="E7" s="610"/>
      <c r="F7" s="610"/>
      <c r="G7" s="610"/>
      <c r="H7" s="610"/>
      <c r="I7" s="610"/>
      <c r="J7" s="610"/>
    </row>
    <row r="8" spans="2:10" ht="17.25" customHeight="1" x14ac:dyDescent="0.25">
      <c r="B8" s="610"/>
      <c r="C8" s="610"/>
      <c r="D8" s="610"/>
      <c r="E8" s="610"/>
      <c r="F8" s="610"/>
      <c r="G8" s="610"/>
      <c r="H8" s="610"/>
      <c r="I8" s="610"/>
      <c r="J8" s="610"/>
    </row>
    <row r="9" spans="2:10" ht="17.25" customHeight="1" x14ac:dyDescent="0.25">
      <c r="B9" s="610"/>
      <c r="C9" s="610"/>
      <c r="D9" s="610"/>
      <c r="E9" s="610"/>
      <c r="F9" s="610"/>
      <c r="G9" s="610"/>
      <c r="H9" s="610"/>
      <c r="I9" s="610"/>
      <c r="J9" s="610"/>
    </row>
    <row r="10" spans="2:10" ht="17.25" customHeight="1" x14ac:dyDescent="0.25">
      <c r="B10" s="153"/>
      <c r="C10" s="153"/>
      <c r="D10" s="153"/>
      <c r="E10" s="153"/>
      <c r="F10" s="153"/>
      <c r="G10" s="153"/>
      <c r="H10" s="153"/>
      <c r="I10" s="153"/>
      <c r="J10" s="153"/>
    </row>
    <row r="11" spans="2:10" ht="17.25" customHeight="1" x14ac:dyDescent="0.25">
      <c r="B11" s="567" t="s">
        <v>222</v>
      </c>
      <c r="C11" s="567"/>
      <c r="D11" s="567"/>
      <c r="E11" s="567"/>
      <c r="F11" s="567"/>
      <c r="G11" s="567"/>
      <c r="H11" s="567"/>
      <c r="I11" s="567"/>
      <c r="J11" s="567"/>
    </row>
    <row r="12" spans="2:10" ht="17.25" customHeight="1" x14ac:dyDescent="0.25">
      <c r="B12" s="567"/>
      <c r="C12" s="567"/>
      <c r="D12" s="567"/>
      <c r="E12" s="567"/>
      <c r="F12" s="567"/>
      <c r="G12" s="567"/>
      <c r="H12" s="567"/>
      <c r="I12" s="567"/>
      <c r="J12" s="567"/>
    </row>
    <row r="13" spans="2:10" ht="17.25" customHeight="1" x14ac:dyDescent="0.25">
      <c r="B13" s="344"/>
      <c r="C13" s="344"/>
      <c r="D13" s="344"/>
      <c r="E13" s="344"/>
      <c r="F13" s="344"/>
      <c r="G13" s="344"/>
      <c r="H13" s="344"/>
      <c r="I13" s="344"/>
      <c r="J13" s="344"/>
    </row>
    <row r="14" spans="2:10" s="139" customFormat="1" ht="17.25" customHeight="1" x14ac:dyDescent="0.25">
      <c r="B14" s="344"/>
      <c r="C14" s="344"/>
      <c r="D14" s="344"/>
      <c r="E14" s="344"/>
      <c r="F14" s="344"/>
      <c r="G14" s="344"/>
      <c r="H14" s="344"/>
      <c r="I14" s="344"/>
      <c r="J14" s="344"/>
    </row>
    <row r="15" spans="2:10" ht="17.25" customHeight="1" x14ac:dyDescent="0.35">
      <c r="B15" s="152" t="s">
        <v>210</v>
      </c>
      <c r="C15" s="152" t="s">
        <v>42</v>
      </c>
      <c r="D15" s="344"/>
      <c r="E15" s="344"/>
      <c r="F15" s="344"/>
      <c r="G15" s="344"/>
      <c r="H15" s="344"/>
      <c r="I15" s="344"/>
      <c r="J15" s="344"/>
    </row>
    <row r="16" spans="2:10" ht="17.25" customHeight="1" x14ac:dyDescent="0.25">
      <c r="B16" s="351" t="s">
        <v>50</v>
      </c>
      <c r="C16" s="245" t="s">
        <v>215</v>
      </c>
    </row>
    <row r="17" spans="2:10" ht="17.25" customHeight="1" x14ac:dyDescent="0.25">
      <c r="B17" s="351" t="s">
        <v>52</v>
      </c>
      <c r="C17" s="245" t="s">
        <v>216</v>
      </c>
    </row>
    <row r="18" spans="2:10" ht="17.25" customHeight="1" x14ac:dyDescent="0.25">
      <c r="B18" s="351" t="s">
        <v>51</v>
      </c>
      <c r="C18" s="245" t="s">
        <v>217</v>
      </c>
    </row>
    <row r="19" spans="2:10" s="27" customFormat="1" ht="17.25" customHeight="1" x14ac:dyDescent="0.25">
      <c r="B19" s="351" t="s">
        <v>54</v>
      </c>
      <c r="C19" s="245" t="s">
        <v>218</v>
      </c>
    </row>
    <row r="20" spans="2:10" ht="17.25" customHeight="1" x14ac:dyDescent="0.25">
      <c r="B20" s="351" t="s">
        <v>55</v>
      </c>
      <c r="C20" s="245" t="s">
        <v>219</v>
      </c>
    </row>
    <row r="21" spans="2:10" ht="17.25" customHeight="1" x14ac:dyDescent="0.25">
      <c r="B21" s="351" t="s">
        <v>53</v>
      </c>
      <c r="C21" s="245" t="s">
        <v>220</v>
      </c>
    </row>
    <row r="22" spans="2:10" ht="17.25" customHeight="1" x14ac:dyDescent="0.25">
      <c r="B22" s="351" t="s">
        <v>211</v>
      </c>
      <c r="C22" s="245" t="s">
        <v>221</v>
      </c>
    </row>
    <row r="23" spans="2:10" ht="17.25" customHeight="1" x14ac:dyDescent="0.25">
      <c r="B23" s="43"/>
      <c r="C23" s="43"/>
      <c r="D23" s="43"/>
      <c r="E23" s="43"/>
      <c r="F23" s="43"/>
      <c r="G23" s="43"/>
      <c r="H23" s="43"/>
      <c r="I23" s="43"/>
      <c r="J23" s="43"/>
    </row>
    <row r="24" spans="2:10" ht="17.25" customHeight="1" x14ac:dyDescent="0.25"/>
    <row r="25" spans="2:10" ht="17.25" customHeight="1" x14ac:dyDescent="0.25"/>
    <row r="26" spans="2:10" ht="17.25" customHeight="1" x14ac:dyDescent="0.25"/>
    <row r="27" spans="2:10" ht="17.25" customHeight="1" x14ac:dyDescent="0.25"/>
    <row r="28" spans="2:10" ht="17.25" customHeight="1" x14ac:dyDescent="0.25"/>
  </sheetData>
  <mergeCells count="2">
    <mergeCell ref="B6:J9"/>
    <mergeCell ref="B11:J12"/>
  </mergeCells>
  <hyperlinks>
    <hyperlink ref="B2" location="Contents!B6" display="Return to Contents Page"/>
    <hyperlink ref="C16" location="'User guidance power'!A1" display="User guidance for power sector indicators"/>
    <hyperlink ref="C17" location="'User guidance buildings'!A1" display="User guidance for buildings sector indicators"/>
    <hyperlink ref="C18" location="'User guidance industry'!A1" display="User guidance for industry sector indicators"/>
    <hyperlink ref="C19" location="'User guidance transport'!A1" display="User guidance for transport sector indicators"/>
    <hyperlink ref="C20" location="'User guidance agriculture'!A1" display="User guidance for agriculture sector indicators"/>
    <hyperlink ref="C21" location="'User guidance waste'!A1" display="User guidance for waste sector indicators"/>
    <hyperlink ref="C22" location="'User guidance cross-cutting'!A1" display="User guidance for cross-cutting indicators"/>
  </hyperlinks>
  <pageMargins left="0.25" right="0.25"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5"/>
  <sheetViews>
    <sheetView showGridLines="0" zoomScaleNormal="100" workbookViewId="0"/>
  </sheetViews>
  <sheetFormatPr defaultColWidth="9.140625" defaultRowHeight="15" x14ac:dyDescent="0.25"/>
  <cols>
    <col min="1" max="16384" width="9.140625" style="139"/>
  </cols>
  <sheetData>
    <row r="2" spans="2:10" x14ac:dyDescent="0.25">
      <c r="B2" s="103" t="s">
        <v>2</v>
      </c>
    </row>
    <row r="3" spans="2:10" x14ac:dyDescent="0.25">
      <c r="B3" s="103" t="s">
        <v>231</v>
      </c>
    </row>
    <row r="5" spans="2:10" ht="26.25" x14ac:dyDescent="0.4">
      <c r="B5" s="342" t="s">
        <v>232</v>
      </c>
    </row>
    <row r="7" spans="2:10" x14ac:dyDescent="0.25">
      <c r="B7" s="383" t="s">
        <v>239</v>
      </c>
    </row>
    <row r="8" spans="2:10" x14ac:dyDescent="0.25">
      <c r="B8" s="141" t="s">
        <v>223</v>
      </c>
    </row>
    <row r="9" spans="2:10" x14ac:dyDescent="0.25">
      <c r="B9" s="141" t="s">
        <v>229</v>
      </c>
    </row>
    <row r="11" spans="2:10" ht="17.25" customHeight="1" x14ac:dyDescent="0.25">
      <c r="B11" s="383" t="s">
        <v>214</v>
      </c>
      <c r="C11" s="138"/>
      <c r="D11" s="138"/>
      <c r="E11" s="138"/>
      <c r="F11" s="138"/>
      <c r="G11" s="138"/>
      <c r="H11" s="138"/>
      <c r="I11" s="138"/>
      <c r="J11" s="138"/>
    </row>
    <row r="12" spans="2:10" ht="17.25" customHeight="1" x14ac:dyDescent="0.25">
      <c r="B12" s="138" t="s">
        <v>223</v>
      </c>
      <c r="C12" s="138"/>
      <c r="D12" s="138"/>
      <c r="E12" s="138"/>
      <c r="F12" s="138"/>
      <c r="G12" s="138"/>
      <c r="H12" s="138"/>
      <c r="I12" s="138"/>
      <c r="J12" s="138"/>
    </row>
    <row r="13" spans="2:10" ht="17.25" customHeight="1" x14ac:dyDescent="0.25">
      <c r="B13" s="138"/>
      <c r="C13" s="138"/>
      <c r="D13" s="138"/>
      <c r="E13" s="138"/>
      <c r="F13" s="138"/>
      <c r="G13" s="138"/>
      <c r="H13" s="138"/>
      <c r="I13" s="138"/>
      <c r="J13" s="138"/>
    </row>
    <row r="14" spans="2:10" ht="17.25" customHeight="1" x14ac:dyDescent="0.25">
      <c r="B14" s="383" t="s">
        <v>224</v>
      </c>
      <c r="C14" s="138"/>
      <c r="D14" s="138"/>
      <c r="E14" s="138"/>
      <c r="F14" s="138"/>
      <c r="G14" s="138"/>
      <c r="H14" s="138"/>
      <c r="I14" s="138"/>
      <c r="J14" s="138"/>
    </row>
    <row r="15" spans="2:10" ht="17.25" customHeight="1" x14ac:dyDescent="0.25">
      <c r="B15" s="614" t="s">
        <v>225</v>
      </c>
      <c r="C15" s="614"/>
      <c r="D15" s="614"/>
      <c r="E15" s="614"/>
      <c r="F15" s="614"/>
      <c r="G15" s="614"/>
      <c r="H15" s="614"/>
      <c r="I15" s="614"/>
      <c r="J15" s="614"/>
    </row>
    <row r="16" spans="2:10" ht="17.25" customHeight="1" x14ac:dyDescent="0.25">
      <c r="B16" s="614"/>
      <c r="C16" s="614"/>
      <c r="D16" s="614"/>
      <c r="E16" s="614"/>
      <c r="F16" s="614"/>
      <c r="G16" s="614"/>
      <c r="H16" s="614"/>
      <c r="I16" s="614"/>
      <c r="J16" s="614"/>
    </row>
    <row r="17" spans="2:10" ht="17.25" customHeight="1" x14ac:dyDescent="0.25">
      <c r="B17" s="614"/>
      <c r="C17" s="614"/>
      <c r="D17" s="614"/>
      <c r="E17" s="614"/>
      <c r="F17" s="614"/>
      <c r="G17" s="614"/>
      <c r="H17" s="614"/>
      <c r="I17" s="614"/>
      <c r="J17" s="614"/>
    </row>
    <row r="18" spans="2:10" ht="17.25" customHeight="1" x14ac:dyDescent="0.25">
      <c r="B18" s="614"/>
      <c r="C18" s="614"/>
      <c r="D18" s="614"/>
      <c r="E18" s="614"/>
      <c r="F18" s="614"/>
      <c r="G18" s="614"/>
      <c r="H18" s="614"/>
      <c r="I18" s="614"/>
      <c r="J18" s="614"/>
    </row>
    <row r="19" spans="2:10" ht="13.5" customHeight="1" x14ac:dyDescent="0.25">
      <c r="B19" s="614"/>
      <c r="C19" s="614"/>
      <c r="D19" s="614"/>
      <c r="E19" s="614"/>
      <c r="F19" s="614"/>
      <c r="G19" s="614"/>
      <c r="H19" s="614"/>
      <c r="I19" s="614"/>
      <c r="J19" s="614"/>
    </row>
    <row r="20" spans="2:10" ht="9.75" customHeight="1" x14ac:dyDescent="0.25">
      <c r="B20" s="138"/>
      <c r="C20" s="138"/>
      <c r="D20" s="138"/>
      <c r="E20" s="138"/>
      <c r="F20" s="138"/>
      <c r="G20" s="138"/>
      <c r="H20" s="138"/>
      <c r="I20" s="138"/>
      <c r="J20" s="138"/>
    </row>
    <row r="21" spans="2:10" ht="17.25" customHeight="1" x14ac:dyDescent="0.25">
      <c r="B21" s="383" t="s">
        <v>226</v>
      </c>
      <c r="C21" s="138"/>
      <c r="D21" s="138"/>
      <c r="E21" s="138"/>
      <c r="F21" s="138"/>
      <c r="G21" s="138"/>
      <c r="H21" s="138"/>
      <c r="I21" s="138"/>
      <c r="J21" s="138"/>
    </row>
    <row r="22" spans="2:10" ht="17.25" customHeight="1" x14ac:dyDescent="0.25">
      <c r="B22" s="614" t="s">
        <v>227</v>
      </c>
      <c r="C22" s="614"/>
      <c r="D22" s="614"/>
      <c r="E22" s="614"/>
      <c r="F22" s="614"/>
      <c r="G22" s="614"/>
      <c r="H22" s="614"/>
      <c r="I22" s="614"/>
      <c r="J22" s="614"/>
    </row>
    <row r="23" spans="2:10" ht="17.25" customHeight="1" x14ac:dyDescent="0.25">
      <c r="B23" s="614"/>
      <c r="C23" s="614"/>
      <c r="D23" s="614"/>
      <c r="E23" s="614"/>
      <c r="F23" s="614"/>
      <c r="G23" s="614"/>
      <c r="H23" s="614"/>
      <c r="I23" s="614"/>
      <c r="J23" s="614"/>
    </row>
    <row r="24" spans="2:10" ht="17.25" customHeight="1" x14ac:dyDescent="0.25">
      <c r="B24" s="614"/>
      <c r="C24" s="614"/>
      <c r="D24" s="614"/>
      <c r="E24" s="614"/>
      <c r="F24" s="614"/>
      <c r="G24" s="614"/>
      <c r="H24" s="614"/>
      <c r="I24" s="614"/>
      <c r="J24" s="614"/>
    </row>
    <row r="25" spans="2:10" ht="17.25" customHeight="1" x14ac:dyDescent="0.25">
      <c r="B25" s="614"/>
      <c r="C25" s="614"/>
      <c r="D25" s="614"/>
      <c r="E25" s="614"/>
      <c r="F25" s="614"/>
      <c r="G25" s="614"/>
      <c r="H25" s="614"/>
      <c r="I25" s="614"/>
      <c r="J25" s="614"/>
    </row>
    <row r="26" spans="2:10" ht="17.25" customHeight="1" x14ac:dyDescent="0.25">
      <c r="B26" s="614"/>
      <c r="C26" s="614"/>
      <c r="D26" s="614"/>
      <c r="E26" s="614"/>
      <c r="F26" s="614"/>
      <c r="G26" s="614"/>
      <c r="H26" s="614"/>
      <c r="I26" s="614"/>
      <c r="J26" s="614"/>
    </row>
    <row r="27" spans="2:10" x14ac:dyDescent="0.25">
      <c r="B27" s="596" t="s">
        <v>228</v>
      </c>
      <c r="C27" s="596"/>
      <c r="D27" s="596"/>
      <c r="E27" s="596"/>
      <c r="F27" s="596"/>
      <c r="G27" s="596"/>
      <c r="H27" s="596"/>
      <c r="I27" s="596"/>
      <c r="J27" s="596"/>
    </row>
    <row r="28" spans="2:10" x14ac:dyDescent="0.25">
      <c r="B28" s="596"/>
      <c r="C28" s="596"/>
      <c r="D28" s="596"/>
      <c r="E28" s="596"/>
      <c r="F28" s="596"/>
      <c r="G28" s="596"/>
      <c r="H28" s="596"/>
      <c r="I28" s="596"/>
      <c r="J28" s="596"/>
    </row>
    <row r="29" spans="2:10" x14ac:dyDescent="0.25">
      <c r="B29" s="612" t="s">
        <v>632</v>
      </c>
      <c r="C29" s="612"/>
      <c r="D29" s="612"/>
      <c r="E29" s="612"/>
      <c r="F29" s="612"/>
      <c r="G29" s="612"/>
      <c r="H29" s="612"/>
      <c r="I29" s="612"/>
      <c r="J29" s="612"/>
    </row>
    <row r="30" spans="2:10" x14ac:dyDescent="0.25">
      <c r="B30" s="612"/>
      <c r="C30" s="612"/>
      <c r="D30" s="612"/>
      <c r="E30" s="612"/>
      <c r="F30" s="612"/>
      <c r="G30" s="612"/>
      <c r="H30" s="612"/>
      <c r="I30" s="612"/>
      <c r="J30" s="612"/>
    </row>
    <row r="31" spans="2:10" x14ac:dyDescent="0.25">
      <c r="B31" s="612" t="s">
        <v>594</v>
      </c>
      <c r="C31" s="612"/>
      <c r="D31" s="612"/>
      <c r="E31" s="612"/>
      <c r="F31" s="612"/>
      <c r="G31" s="612"/>
      <c r="H31" s="612"/>
      <c r="I31" s="612"/>
      <c r="J31" s="612"/>
    </row>
    <row r="32" spans="2:10" x14ac:dyDescent="0.25">
      <c r="B32" s="612"/>
      <c r="C32" s="612"/>
      <c r="D32" s="612"/>
      <c r="E32" s="612"/>
      <c r="F32" s="612"/>
      <c r="G32" s="612"/>
      <c r="H32" s="612"/>
      <c r="I32" s="612"/>
      <c r="J32" s="612"/>
    </row>
    <row r="35" spans="2:10" x14ac:dyDescent="0.25">
      <c r="B35" s="383" t="s">
        <v>214</v>
      </c>
      <c r="C35" s="138"/>
      <c r="D35" s="138"/>
      <c r="E35" s="138"/>
      <c r="F35" s="138"/>
      <c r="G35" s="138"/>
      <c r="H35" s="138"/>
      <c r="I35" s="138"/>
      <c r="J35" s="138"/>
    </row>
    <row r="36" spans="2:10" x14ac:dyDescent="0.25">
      <c r="B36" s="138" t="s">
        <v>229</v>
      </c>
      <c r="C36" s="138"/>
      <c r="D36" s="138"/>
      <c r="E36" s="138"/>
      <c r="F36" s="138"/>
      <c r="G36" s="138"/>
      <c r="H36" s="138"/>
      <c r="I36" s="138"/>
      <c r="J36" s="138"/>
    </row>
    <row r="37" spans="2:10" x14ac:dyDescent="0.25">
      <c r="B37" s="138"/>
      <c r="C37" s="138"/>
      <c r="D37" s="138"/>
      <c r="E37" s="138"/>
      <c r="F37" s="138"/>
      <c r="G37" s="138"/>
      <c r="H37" s="138"/>
      <c r="I37" s="138"/>
      <c r="J37" s="138"/>
    </row>
    <row r="38" spans="2:10" x14ac:dyDescent="0.25">
      <c r="B38" s="383" t="s">
        <v>224</v>
      </c>
      <c r="C38" s="138"/>
      <c r="D38" s="138"/>
      <c r="E38" s="138"/>
      <c r="F38" s="138"/>
      <c r="G38" s="138"/>
      <c r="H38" s="138"/>
      <c r="I38" s="138"/>
      <c r="J38" s="138"/>
    </row>
    <row r="39" spans="2:10" x14ac:dyDescent="0.25">
      <c r="B39" s="596" t="s">
        <v>230</v>
      </c>
      <c r="C39" s="596"/>
      <c r="D39" s="596"/>
      <c r="E39" s="596"/>
      <c r="F39" s="596"/>
      <c r="G39" s="596"/>
      <c r="H39" s="596"/>
      <c r="I39" s="596"/>
      <c r="J39" s="596"/>
    </row>
    <row r="40" spans="2:10" x14ac:dyDescent="0.25">
      <c r="B40" s="596"/>
      <c r="C40" s="596"/>
      <c r="D40" s="596"/>
      <c r="E40" s="596"/>
      <c r="F40" s="596"/>
      <c r="G40" s="596"/>
      <c r="H40" s="596"/>
      <c r="I40" s="596"/>
      <c r="J40" s="596"/>
    </row>
    <row r="41" spans="2:10" x14ac:dyDescent="0.25">
      <c r="B41" s="596"/>
      <c r="C41" s="596"/>
      <c r="D41" s="596"/>
      <c r="E41" s="596"/>
      <c r="F41" s="596"/>
      <c r="G41" s="596"/>
      <c r="H41" s="596"/>
      <c r="I41" s="596"/>
      <c r="J41" s="596"/>
    </row>
    <row r="43" spans="2:10" x14ac:dyDescent="0.25">
      <c r="B43" s="383" t="s">
        <v>226</v>
      </c>
      <c r="C43" s="138"/>
      <c r="D43" s="138"/>
      <c r="E43" s="138"/>
      <c r="F43" s="138"/>
      <c r="G43" s="138"/>
      <c r="H43" s="138"/>
      <c r="I43" s="138"/>
      <c r="J43" s="138"/>
    </row>
    <row r="44" spans="2:10" x14ac:dyDescent="0.25">
      <c r="B44" s="611" t="s">
        <v>631</v>
      </c>
      <c r="C44" s="611"/>
      <c r="D44" s="611"/>
      <c r="E44" s="611"/>
      <c r="F44" s="611"/>
      <c r="G44" s="611"/>
      <c r="H44" s="611"/>
      <c r="I44" s="611"/>
      <c r="J44" s="611"/>
    </row>
    <row r="45" spans="2:10" x14ac:dyDescent="0.25">
      <c r="B45" s="611"/>
      <c r="C45" s="611"/>
      <c r="D45" s="611"/>
      <c r="E45" s="611"/>
      <c r="F45" s="611"/>
      <c r="G45" s="611"/>
      <c r="H45" s="611"/>
      <c r="I45" s="611"/>
      <c r="J45" s="611"/>
    </row>
    <row r="46" spans="2:10" x14ac:dyDescent="0.25">
      <c r="B46" s="611"/>
      <c r="C46" s="611"/>
      <c r="D46" s="611"/>
      <c r="E46" s="611"/>
      <c r="F46" s="611"/>
      <c r="G46" s="611"/>
      <c r="H46" s="611"/>
      <c r="I46" s="611"/>
      <c r="J46" s="611"/>
    </row>
    <row r="47" spans="2:10" x14ac:dyDescent="0.25">
      <c r="B47" s="611"/>
      <c r="C47" s="611"/>
      <c r="D47" s="611"/>
      <c r="E47" s="611"/>
      <c r="F47" s="611"/>
      <c r="G47" s="611"/>
      <c r="H47" s="611"/>
      <c r="I47" s="611"/>
      <c r="J47" s="611"/>
    </row>
    <row r="48" spans="2:10" x14ac:dyDescent="0.25">
      <c r="B48" s="611"/>
      <c r="C48" s="611"/>
      <c r="D48" s="611"/>
      <c r="E48" s="611"/>
      <c r="F48" s="611"/>
      <c r="G48" s="611"/>
      <c r="H48" s="611"/>
      <c r="I48" s="611"/>
      <c r="J48" s="611"/>
    </row>
    <row r="49" spans="2:10" x14ac:dyDescent="0.25">
      <c r="B49" s="611"/>
      <c r="C49" s="611"/>
      <c r="D49" s="611"/>
      <c r="E49" s="611"/>
      <c r="F49" s="611"/>
      <c r="G49" s="611"/>
      <c r="H49" s="611"/>
      <c r="I49" s="611"/>
      <c r="J49" s="611"/>
    </row>
    <row r="50" spans="2:10" x14ac:dyDescent="0.25">
      <c r="B50" s="611"/>
      <c r="C50" s="611"/>
      <c r="D50" s="611"/>
      <c r="E50" s="611"/>
      <c r="F50" s="611"/>
      <c r="G50" s="611"/>
      <c r="H50" s="611"/>
      <c r="I50" s="611"/>
      <c r="J50" s="611"/>
    </row>
    <row r="51" spans="2:10" ht="31.5" customHeight="1" x14ac:dyDescent="0.25">
      <c r="B51" s="613" t="s">
        <v>547</v>
      </c>
      <c r="C51" s="613"/>
      <c r="D51" s="613"/>
      <c r="E51" s="613"/>
      <c r="F51" s="613"/>
      <c r="G51" s="613"/>
      <c r="H51" s="613"/>
      <c r="I51" s="613"/>
      <c r="J51" s="165"/>
    </row>
    <row r="52" spans="2:10" x14ac:dyDescent="0.25">
      <c r="B52" s="613"/>
      <c r="C52" s="613"/>
      <c r="D52" s="613"/>
      <c r="E52" s="613"/>
      <c r="F52" s="613"/>
      <c r="G52" s="613"/>
      <c r="H52" s="613"/>
      <c r="I52" s="613"/>
      <c r="J52" s="165"/>
    </row>
    <row r="53" spans="2:10" x14ac:dyDescent="0.25">
      <c r="B53" s="613"/>
      <c r="C53" s="613"/>
      <c r="D53" s="613"/>
      <c r="E53" s="613"/>
      <c r="F53" s="613"/>
      <c r="G53" s="613"/>
      <c r="H53" s="613"/>
      <c r="I53" s="613"/>
    </row>
    <row r="55" spans="2:10" x14ac:dyDescent="0.25">
      <c r="B55" s="141" t="s">
        <v>250</v>
      </c>
    </row>
  </sheetData>
  <mergeCells count="8">
    <mergeCell ref="B44:J50"/>
    <mergeCell ref="B31:J32"/>
    <mergeCell ref="B51:I53"/>
    <mergeCell ref="B29:J30"/>
    <mergeCell ref="B15:J19"/>
    <mergeCell ref="B27:J28"/>
    <mergeCell ref="B22:J26"/>
    <mergeCell ref="B39:J41"/>
  </mergeCells>
  <hyperlinks>
    <hyperlink ref="B2" location="Contents!B6" display="Return to Contents Page"/>
    <hyperlink ref="B3" location="'User guidance'!A1" display="Return to user guidance contents page"/>
    <hyperlink ref="B8" location="'User guidance power'!B12" display="1.1 Emissions per unit of electricity generated"/>
    <hyperlink ref="B9" location="'User guidance power'!B36" display="1.2 Electricity generation by fuel type"/>
    <hyperlink ref="B55" location="'User guidance power'!A1" display="Return to top"/>
    <hyperlink ref="B29" r:id="rId1" location="page=22 "/>
    <hyperlink ref="B31" r:id="rId2"/>
    <hyperlink ref="B51" r:id="rId3"/>
  </hyperlinks>
  <pageMargins left="0.25" right="0.25" top="0.75" bottom="0.75" header="0.3" footer="0.3"/>
  <pageSetup paperSize="9" fitToHeight="0"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06"/>
  <sheetViews>
    <sheetView showGridLines="0" zoomScale="130" zoomScaleNormal="130" workbookViewId="0"/>
  </sheetViews>
  <sheetFormatPr defaultColWidth="9.140625" defaultRowHeight="15" x14ac:dyDescent="0.25"/>
  <cols>
    <col min="1" max="16384" width="9.140625" style="139"/>
  </cols>
  <sheetData>
    <row r="2" spans="2:10" x14ac:dyDescent="0.25">
      <c r="B2" s="103" t="s">
        <v>2</v>
      </c>
    </row>
    <row r="3" spans="2:10" x14ac:dyDescent="0.25">
      <c r="B3" s="103" t="s">
        <v>231</v>
      </c>
    </row>
    <row r="5" spans="2:10" ht="26.25" x14ac:dyDescent="0.4">
      <c r="B5" s="342" t="s">
        <v>233</v>
      </c>
    </row>
    <row r="7" spans="2:10" x14ac:dyDescent="0.25">
      <c r="B7" s="140" t="s">
        <v>239</v>
      </c>
    </row>
    <row r="8" spans="2:10" x14ac:dyDescent="0.25">
      <c r="B8" s="141" t="s">
        <v>234</v>
      </c>
    </row>
    <row r="9" spans="2:10" x14ac:dyDescent="0.25">
      <c r="B9" s="141" t="s">
        <v>237</v>
      </c>
    </row>
    <row r="10" spans="2:10" x14ac:dyDescent="0.25">
      <c r="B10" s="141" t="s">
        <v>240</v>
      </c>
    </row>
    <row r="11" spans="2:10" x14ac:dyDescent="0.25">
      <c r="B11" s="141" t="s">
        <v>241</v>
      </c>
    </row>
    <row r="12" spans="2:10" x14ac:dyDescent="0.25">
      <c r="B12" s="141" t="s">
        <v>243</v>
      </c>
    </row>
    <row r="13" spans="2:10" x14ac:dyDescent="0.25">
      <c r="B13" s="141" t="s">
        <v>242</v>
      </c>
    </row>
    <row r="15" spans="2:10" ht="17.25" customHeight="1" x14ac:dyDescent="0.25">
      <c r="B15" s="383" t="s">
        <v>214</v>
      </c>
      <c r="C15" s="138"/>
      <c r="D15" s="138"/>
      <c r="E15" s="138"/>
      <c r="F15" s="138"/>
      <c r="G15" s="138"/>
      <c r="H15" s="138"/>
      <c r="I15" s="138"/>
      <c r="J15" s="138"/>
    </row>
    <row r="16" spans="2:10" ht="17.25" customHeight="1" x14ac:dyDescent="0.25">
      <c r="B16" s="138" t="s">
        <v>234</v>
      </c>
      <c r="C16" s="138"/>
      <c r="D16" s="138"/>
      <c r="E16" s="138"/>
      <c r="F16" s="138"/>
      <c r="G16" s="138"/>
      <c r="H16" s="138"/>
      <c r="I16" s="138"/>
      <c r="J16" s="138"/>
    </row>
    <row r="17" spans="2:10" ht="17.25" customHeight="1" x14ac:dyDescent="0.25">
      <c r="B17" s="138"/>
      <c r="C17" s="138"/>
      <c r="D17" s="138"/>
      <c r="E17" s="138"/>
      <c r="F17" s="138"/>
      <c r="G17" s="138"/>
      <c r="H17" s="138"/>
      <c r="I17" s="138"/>
      <c r="J17" s="138"/>
    </row>
    <row r="18" spans="2:10" ht="17.25" customHeight="1" x14ac:dyDescent="0.25">
      <c r="B18" s="383" t="s">
        <v>224</v>
      </c>
      <c r="C18" s="138"/>
      <c r="D18" s="138"/>
      <c r="E18" s="138"/>
      <c r="F18" s="138"/>
      <c r="G18" s="138"/>
      <c r="H18" s="138"/>
      <c r="I18" s="138"/>
      <c r="J18" s="138"/>
    </row>
    <row r="19" spans="2:10" ht="17.25" customHeight="1" x14ac:dyDescent="0.25">
      <c r="B19" s="614" t="s">
        <v>235</v>
      </c>
      <c r="C19" s="614"/>
      <c r="D19" s="614"/>
      <c r="E19" s="614"/>
      <c r="F19" s="614"/>
      <c r="G19" s="614"/>
      <c r="H19" s="614"/>
      <c r="I19" s="614"/>
      <c r="J19" s="614"/>
    </row>
    <row r="20" spans="2:10" ht="17.25" customHeight="1" x14ac:dyDescent="0.25">
      <c r="B20" s="614"/>
      <c r="C20" s="614"/>
      <c r="D20" s="614"/>
      <c r="E20" s="614"/>
      <c r="F20" s="614"/>
      <c r="G20" s="614"/>
      <c r="H20" s="614"/>
      <c r="I20" s="614"/>
      <c r="J20" s="614"/>
    </row>
    <row r="21" spans="2:10" ht="17.25" customHeight="1" x14ac:dyDescent="0.25">
      <c r="B21" s="614"/>
      <c r="C21" s="614"/>
      <c r="D21" s="614"/>
      <c r="E21" s="614"/>
      <c r="F21" s="614"/>
      <c r="G21" s="614"/>
      <c r="H21" s="614"/>
      <c r="I21" s="614"/>
      <c r="J21" s="614"/>
    </row>
    <row r="22" spans="2:10" ht="17.25" customHeight="1" x14ac:dyDescent="0.25">
      <c r="B22" s="614"/>
      <c r="C22" s="614"/>
      <c r="D22" s="614"/>
      <c r="E22" s="614"/>
      <c r="F22" s="614"/>
      <c r="G22" s="614"/>
      <c r="H22" s="614"/>
      <c r="I22" s="614"/>
      <c r="J22" s="614"/>
    </row>
    <row r="23" spans="2:10" ht="17.25" customHeight="1" x14ac:dyDescent="0.25">
      <c r="B23" s="614"/>
      <c r="C23" s="614"/>
      <c r="D23" s="614"/>
      <c r="E23" s="614"/>
      <c r="F23" s="614"/>
      <c r="G23" s="614"/>
      <c r="H23" s="614"/>
      <c r="I23" s="614"/>
      <c r="J23" s="614"/>
    </row>
    <row r="24" spans="2:10" ht="17.25" customHeight="1" x14ac:dyDescent="0.25">
      <c r="B24" s="614"/>
      <c r="C24" s="614"/>
      <c r="D24" s="614"/>
      <c r="E24" s="614"/>
      <c r="F24" s="614"/>
      <c r="G24" s="614"/>
      <c r="H24" s="614"/>
      <c r="I24" s="614"/>
      <c r="J24" s="614"/>
    </row>
    <row r="25" spans="2:10" ht="17.25" customHeight="1" x14ac:dyDescent="0.25">
      <c r="B25" s="138"/>
      <c r="C25" s="138"/>
      <c r="D25" s="138"/>
      <c r="E25" s="138"/>
      <c r="F25" s="138"/>
      <c r="G25" s="138"/>
      <c r="H25" s="138"/>
      <c r="I25" s="138"/>
      <c r="J25" s="138"/>
    </row>
    <row r="26" spans="2:10" ht="17.25" customHeight="1" x14ac:dyDescent="0.25">
      <c r="B26" s="383" t="s">
        <v>226</v>
      </c>
      <c r="C26" s="138"/>
      <c r="D26" s="138"/>
      <c r="E26" s="138"/>
      <c r="F26" s="138"/>
      <c r="G26" s="138"/>
      <c r="H26" s="138"/>
      <c r="I26" s="138"/>
      <c r="J26" s="138"/>
    </row>
    <row r="27" spans="2:10" ht="17.25" customHeight="1" x14ac:dyDescent="0.25">
      <c r="B27" s="614" t="s">
        <v>236</v>
      </c>
      <c r="C27" s="614"/>
      <c r="D27" s="614"/>
      <c r="E27" s="614"/>
      <c r="F27" s="614"/>
      <c r="G27" s="614"/>
      <c r="H27" s="614"/>
      <c r="I27" s="614"/>
      <c r="J27" s="614"/>
    </row>
    <row r="28" spans="2:10" ht="17.25" customHeight="1" x14ac:dyDescent="0.25">
      <c r="B28" s="614"/>
      <c r="C28" s="614"/>
      <c r="D28" s="614"/>
      <c r="E28" s="614"/>
      <c r="F28" s="614"/>
      <c r="G28" s="614"/>
      <c r="H28" s="614"/>
      <c r="I28" s="614"/>
      <c r="J28" s="614"/>
    </row>
    <row r="29" spans="2:10" ht="17.25" customHeight="1" x14ac:dyDescent="0.25">
      <c r="B29" s="614"/>
      <c r="C29" s="614"/>
      <c r="D29" s="614"/>
      <c r="E29" s="614"/>
      <c r="F29" s="614"/>
      <c r="G29" s="614"/>
      <c r="H29" s="614"/>
      <c r="I29" s="614"/>
      <c r="J29" s="614"/>
    </row>
    <row r="30" spans="2:10" ht="17.25" customHeight="1" x14ac:dyDescent="0.25">
      <c r="B30" s="614"/>
      <c r="C30" s="614"/>
      <c r="D30" s="614"/>
      <c r="E30" s="614"/>
      <c r="F30" s="614"/>
      <c r="G30" s="614"/>
      <c r="H30" s="614"/>
      <c r="I30" s="614"/>
      <c r="J30" s="614"/>
    </row>
    <row r="31" spans="2:10" ht="17.25" customHeight="1" x14ac:dyDescent="0.25">
      <c r="B31" s="614"/>
      <c r="C31" s="614"/>
      <c r="D31" s="614"/>
      <c r="E31" s="614"/>
      <c r="F31" s="614"/>
      <c r="G31" s="614"/>
      <c r="H31" s="614"/>
      <c r="I31" s="614"/>
      <c r="J31" s="614"/>
    </row>
    <row r="32" spans="2:10" ht="15" customHeight="1" x14ac:dyDescent="0.25">
      <c r="B32" s="612" t="s">
        <v>632</v>
      </c>
      <c r="C32" s="612"/>
      <c r="D32" s="612"/>
      <c r="E32" s="612"/>
      <c r="F32" s="612"/>
      <c r="G32" s="612"/>
      <c r="H32" s="612"/>
      <c r="I32" s="612"/>
      <c r="J32" s="612"/>
    </row>
    <row r="33" spans="2:10" ht="14.25" customHeight="1" x14ac:dyDescent="0.25">
      <c r="B33" s="612"/>
      <c r="C33" s="612"/>
      <c r="D33" s="612"/>
      <c r="E33" s="612"/>
      <c r="F33" s="612"/>
      <c r="G33" s="612"/>
      <c r="H33" s="612"/>
      <c r="I33" s="612"/>
      <c r="J33" s="612"/>
    </row>
    <row r="34" spans="2:10" ht="11.25" customHeight="1" x14ac:dyDescent="0.25">
      <c r="B34" s="613" t="s">
        <v>602</v>
      </c>
      <c r="C34" s="613"/>
      <c r="D34" s="613"/>
      <c r="E34" s="613"/>
      <c r="F34" s="613"/>
      <c r="G34" s="613"/>
      <c r="H34" s="613"/>
      <c r="I34" s="613"/>
      <c r="J34" s="478"/>
    </row>
    <row r="35" spans="2:10" x14ac:dyDescent="0.25">
      <c r="B35" s="613"/>
      <c r="C35" s="613"/>
      <c r="D35" s="613"/>
      <c r="E35" s="613"/>
      <c r="F35" s="613"/>
      <c r="G35" s="613"/>
      <c r="H35" s="613"/>
      <c r="I35" s="613"/>
      <c r="J35" s="478"/>
    </row>
    <row r="36" spans="2:10" x14ac:dyDescent="0.25">
      <c r="B36" s="613"/>
      <c r="C36" s="613"/>
      <c r="D36" s="613"/>
      <c r="E36" s="613"/>
      <c r="F36" s="613"/>
      <c r="G36" s="613"/>
      <c r="H36" s="613"/>
      <c r="I36" s="613"/>
    </row>
    <row r="37" spans="2:10" x14ac:dyDescent="0.25">
      <c r="B37" s="614" t="s">
        <v>432</v>
      </c>
      <c r="C37" s="614"/>
      <c r="D37" s="614"/>
      <c r="E37" s="614"/>
      <c r="F37" s="614"/>
      <c r="G37" s="614"/>
      <c r="H37" s="614"/>
      <c r="I37" s="614"/>
      <c r="J37" s="614"/>
    </row>
    <row r="38" spans="2:10" x14ac:dyDescent="0.25">
      <c r="B38" s="614"/>
      <c r="C38" s="614"/>
      <c r="D38" s="614"/>
      <c r="E38" s="614"/>
      <c r="F38" s="614"/>
      <c r="G38" s="614"/>
      <c r="H38" s="614"/>
      <c r="I38" s="614"/>
      <c r="J38" s="614"/>
    </row>
    <row r="39" spans="2:10" x14ac:dyDescent="0.25">
      <c r="B39" s="614"/>
      <c r="C39" s="614"/>
      <c r="D39" s="614"/>
      <c r="E39" s="614"/>
      <c r="F39" s="614"/>
      <c r="G39" s="614"/>
      <c r="H39" s="614"/>
      <c r="I39" s="614"/>
      <c r="J39" s="614"/>
    </row>
    <row r="40" spans="2:10" x14ac:dyDescent="0.25">
      <c r="B40" s="614"/>
      <c r="C40" s="614"/>
      <c r="D40" s="614"/>
      <c r="E40" s="614"/>
      <c r="F40" s="614"/>
      <c r="G40" s="614"/>
      <c r="H40" s="614"/>
      <c r="I40" s="614"/>
      <c r="J40" s="614"/>
    </row>
    <row r="41" spans="2:10" x14ac:dyDescent="0.25">
      <c r="B41" s="614"/>
      <c r="C41" s="614"/>
      <c r="D41" s="614"/>
      <c r="E41" s="614"/>
      <c r="F41" s="614"/>
      <c r="G41" s="614"/>
      <c r="H41" s="614"/>
      <c r="I41" s="614"/>
      <c r="J41" s="614"/>
    </row>
    <row r="42" spans="2:10" x14ac:dyDescent="0.25">
      <c r="B42" s="614"/>
      <c r="C42" s="614"/>
      <c r="D42" s="614"/>
      <c r="E42" s="614"/>
      <c r="F42" s="614"/>
      <c r="G42" s="614"/>
      <c r="H42" s="614"/>
      <c r="I42" s="614"/>
      <c r="J42" s="614"/>
    </row>
    <row r="43" spans="2:10" x14ac:dyDescent="0.25">
      <c r="B43" s="614"/>
      <c r="C43" s="614"/>
      <c r="D43" s="614"/>
      <c r="E43" s="614"/>
      <c r="F43" s="614"/>
      <c r="G43" s="614"/>
      <c r="H43" s="614"/>
      <c r="I43" s="614"/>
      <c r="J43" s="614"/>
    </row>
    <row r="44" spans="2:10" x14ac:dyDescent="0.25">
      <c r="B44" s="614"/>
      <c r="C44" s="614"/>
      <c r="D44" s="614"/>
      <c r="E44" s="614"/>
      <c r="F44" s="614"/>
      <c r="G44" s="614"/>
      <c r="H44" s="614"/>
      <c r="I44" s="614"/>
      <c r="J44" s="614"/>
    </row>
    <row r="45" spans="2:10" x14ac:dyDescent="0.25">
      <c r="B45" s="614"/>
      <c r="C45" s="614"/>
      <c r="D45" s="614"/>
      <c r="E45" s="614"/>
      <c r="F45" s="614"/>
      <c r="G45" s="614"/>
      <c r="H45" s="614"/>
      <c r="I45" s="614"/>
      <c r="J45" s="614"/>
    </row>
    <row r="46" spans="2:10" x14ac:dyDescent="0.25">
      <c r="B46" s="615" t="s">
        <v>441</v>
      </c>
      <c r="C46" s="615"/>
      <c r="D46" s="615"/>
      <c r="E46" s="615"/>
      <c r="F46" s="615"/>
      <c r="G46" s="615"/>
      <c r="H46" s="615"/>
      <c r="I46" s="615"/>
      <c r="J46" s="615"/>
    </row>
    <row r="48" spans="2:10" x14ac:dyDescent="0.25">
      <c r="B48" s="614" t="s">
        <v>596</v>
      </c>
      <c r="C48" s="614"/>
      <c r="D48" s="614"/>
      <c r="E48" s="614"/>
      <c r="F48" s="614"/>
      <c r="G48" s="614"/>
      <c r="H48" s="614"/>
      <c r="I48" s="614"/>
      <c r="J48" s="614"/>
    </row>
    <row r="49" spans="1:11" x14ac:dyDescent="0.25">
      <c r="B49" s="614"/>
      <c r="C49" s="614"/>
      <c r="D49" s="614"/>
      <c r="E49" s="614"/>
      <c r="F49" s="614"/>
      <c r="G49" s="614"/>
      <c r="H49" s="614"/>
      <c r="I49" s="614"/>
      <c r="J49" s="614"/>
    </row>
    <row r="50" spans="1:11" x14ac:dyDescent="0.25">
      <c r="B50" s="288"/>
      <c r="C50" s="288"/>
      <c r="D50" s="288"/>
      <c r="E50" s="288"/>
      <c r="F50" s="288"/>
      <c r="G50" s="288"/>
      <c r="H50" s="288"/>
      <c r="I50" s="288"/>
      <c r="J50" s="288"/>
      <c r="K50" s="22"/>
    </row>
    <row r="51" spans="1:11" x14ac:dyDescent="0.25">
      <c r="A51" s="145"/>
      <c r="B51" s="141" t="s">
        <v>595</v>
      </c>
      <c r="C51" s="2"/>
      <c r="D51" s="2"/>
      <c r="E51" s="2"/>
      <c r="F51" s="2"/>
      <c r="G51" s="2"/>
      <c r="H51" s="2"/>
      <c r="I51" s="2"/>
      <c r="J51" s="2"/>
      <c r="K51" s="145"/>
    </row>
    <row r="53" spans="1:11" x14ac:dyDescent="0.25">
      <c r="B53" s="383" t="s">
        <v>214</v>
      </c>
    </row>
    <row r="54" spans="1:11" x14ac:dyDescent="0.25">
      <c r="A54" s="145"/>
      <c r="B54" s="138" t="s">
        <v>237</v>
      </c>
    </row>
    <row r="55" spans="1:11" x14ac:dyDescent="0.25">
      <c r="A55" s="145"/>
    </row>
    <row r="56" spans="1:11" x14ac:dyDescent="0.25">
      <c r="A56" s="145"/>
      <c r="B56" s="383" t="s">
        <v>224</v>
      </c>
      <c r="C56" s="138"/>
      <c r="D56" s="138"/>
      <c r="E56" s="138"/>
      <c r="F56" s="138"/>
      <c r="G56" s="138"/>
      <c r="H56" s="138"/>
      <c r="I56" s="138"/>
      <c r="J56" s="138"/>
    </row>
    <row r="57" spans="1:11" ht="15" customHeight="1" x14ac:dyDescent="0.25">
      <c r="A57" s="145"/>
      <c r="B57" s="596" t="s">
        <v>238</v>
      </c>
      <c r="C57" s="596"/>
      <c r="D57" s="596"/>
      <c r="E57" s="596"/>
      <c r="F57" s="596"/>
      <c r="G57" s="596"/>
      <c r="H57" s="596"/>
      <c r="I57" s="596"/>
      <c r="J57" s="596"/>
    </row>
    <row r="58" spans="1:11" x14ac:dyDescent="0.25">
      <c r="A58" s="145"/>
      <c r="B58" s="596"/>
      <c r="C58" s="596"/>
      <c r="D58" s="596"/>
      <c r="E58" s="596"/>
      <c r="F58" s="596"/>
      <c r="G58" s="596"/>
      <c r="H58" s="596"/>
      <c r="I58" s="596"/>
      <c r="J58" s="596"/>
    </row>
    <row r="59" spans="1:11" x14ac:dyDescent="0.25">
      <c r="A59" s="145"/>
      <c r="B59" s="596"/>
      <c r="C59" s="596"/>
      <c r="D59" s="596"/>
      <c r="E59" s="596"/>
      <c r="F59" s="596"/>
      <c r="G59" s="596"/>
      <c r="H59" s="596"/>
      <c r="I59" s="596"/>
      <c r="J59" s="596"/>
    </row>
    <row r="60" spans="1:11" x14ac:dyDescent="0.25">
      <c r="A60" s="145"/>
      <c r="B60" s="596"/>
      <c r="C60" s="596"/>
      <c r="D60" s="596"/>
      <c r="E60" s="596"/>
      <c r="F60" s="596"/>
      <c r="G60" s="596"/>
      <c r="H60" s="596"/>
      <c r="I60" s="596"/>
      <c r="J60" s="596"/>
    </row>
    <row r="61" spans="1:11" x14ac:dyDescent="0.25">
      <c r="A61" s="145"/>
      <c r="B61" s="596"/>
      <c r="C61" s="596"/>
      <c r="D61" s="596"/>
      <c r="E61" s="596"/>
      <c r="F61" s="596"/>
      <c r="G61" s="596"/>
      <c r="H61" s="596"/>
      <c r="I61" s="596"/>
      <c r="J61" s="596"/>
    </row>
    <row r="62" spans="1:11" x14ac:dyDescent="0.25">
      <c r="A62" s="145"/>
      <c r="B62" s="138"/>
      <c r="C62" s="138"/>
      <c r="D62" s="138"/>
      <c r="E62" s="138"/>
      <c r="F62" s="138"/>
      <c r="G62" s="138"/>
      <c r="H62" s="138"/>
      <c r="I62" s="138"/>
      <c r="J62" s="138"/>
    </row>
    <row r="63" spans="1:11" x14ac:dyDescent="0.25">
      <c r="A63" s="145"/>
      <c r="B63" s="383" t="s">
        <v>226</v>
      </c>
      <c r="C63" s="138"/>
      <c r="D63" s="138"/>
      <c r="E63" s="138"/>
      <c r="F63" s="138"/>
      <c r="G63" s="138"/>
      <c r="H63" s="138"/>
      <c r="I63" s="138"/>
      <c r="J63" s="138"/>
    </row>
    <row r="64" spans="1:11" x14ac:dyDescent="0.25">
      <c r="A64" s="145"/>
      <c r="B64" s="614" t="s">
        <v>663</v>
      </c>
      <c r="C64" s="614"/>
      <c r="D64" s="614"/>
      <c r="E64" s="614"/>
      <c r="F64" s="614"/>
      <c r="G64" s="614"/>
      <c r="H64" s="614"/>
      <c r="I64" s="614"/>
      <c r="J64" s="614"/>
    </row>
    <row r="65" spans="1:11" x14ac:dyDescent="0.25">
      <c r="A65" s="145"/>
      <c r="B65" s="614"/>
      <c r="C65" s="614"/>
      <c r="D65" s="614"/>
      <c r="E65" s="614"/>
      <c r="F65" s="614"/>
      <c r="G65" s="614"/>
      <c r="H65" s="614"/>
      <c r="I65" s="614"/>
      <c r="J65" s="614"/>
    </row>
    <row r="66" spans="1:11" x14ac:dyDescent="0.25">
      <c r="A66" s="145"/>
      <c r="B66" s="614"/>
      <c r="C66" s="614"/>
      <c r="D66" s="614"/>
      <c r="E66" s="614"/>
      <c r="F66" s="614"/>
      <c r="G66" s="614"/>
      <c r="H66" s="614"/>
      <c r="I66" s="614"/>
      <c r="J66" s="614"/>
    </row>
    <row r="67" spans="1:11" x14ac:dyDescent="0.25">
      <c r="A67" s="145"/>
      <c r="B67" s="614"/>
      <c r="C67" s="614"/>
      <c r="D67" s="614"/>
      <c r="E67" s="614"/>
      <c r="F67" s="614"/>
      <c r="G67" s="614"/>
      <c r="H67" s="614"/>
      <c r="I67" s="614"/>
      <c r="J67" s="614"/>
    </row>
    <row r="68" spans="1:11" x14ac:dyDescent="0.25">
      <c r="A68" s="145"/>
      <c r="B68" s="614"/>
      <c r="C68" s="614"/>
      <c r="D68" s="614"/>
      <c r="E68" s="614"/>
      <c r="F68" s="614"/>
      <c r="G68" s="614"/>
      <c r="H68" s="614"/>
      <c r="I68" s="614"/>
      <c r="J68" s="614"/>
    </row>
    <row r="69" spans="1:11" x14ac:dyDescent="0.25">
      <c r="A69" s="145"/>
      <c r="B69" s="614"/>
      <c r="C69" s="614"/>
      <c r="D69" s="614"/>
      <c r="E69" s="614"/>
      <c r="F69" s="614"/>
      <c r="G69" s="614"/>
      <c r="H69" s="614"/>
      <c r="I69" s="614"/>
      <c r="J69" s="614"/>
    </row>
    <row r="70" spans="1:11" x14ac:dyDescent="0.25">
      <c r="A70" s="145"/>
      <c r="B70" s="384"/>
      <c r="C70" s="384"/>
      <c r="D70" s="384"/>
      <c r="E70" s="384"/>
      <c r="F70" s="384"/>
      <c r="G70" s="384"/>
      <c r="H70" s="384"/>
      <c r="I70" s="384"/>
      <c r="J70" s="384"/>
    </row>
    <row r="71" spans="1:11" x14ac:dyDescent="0.25">
      <c r="A71" s="145"/>
      <c r="B71" s="616" t="s">
        <v>598</v>
      </c>
      <c r="C71" s="616"/>
      <c r="D71" s="616"/>
      <c r="E71" s="616"/>
      <c r="F71" s="616"/>
      <c r="G71" s="616"/>
      <c r="H71" s="616"/>
      <c r="I71" s="616"/>
      <c r="J71" s="616"/>
    </row>
    <row r="72" spans="1:11" x14ac:dyDescent="0.25">
      <c r="A72" s="145"/>
      <c r="B72" s="616"/>
      <c r="C72" s="616"/>
      <c r="D72" s="616"/>
      <c r="E72" s="616"/>
      <c r="F72" s="616"/>
      <c r="G72" s="616"/>
      <c r="H72" s="616"/>
      <c r="I72" s="616"/>
      <c r="J72" s="616"/>
    </row>
    <row r="73" spans="1:11" x14ac:dyDescent="0.25">
      <c r="A73" s="145"/>
      <c r="B73" s="602"/>
      <c r="C73" s="602"/>
      <c r="D73" s="602"/>
      <c r="E73" s="602"/>
      <c r="F73" s="602"/>
      <c r="G73" s="602"/>
      <c r="H73" s="602"/>
      <c r="I73" s="602"/>
      <c r="J73" s="602"/>
    </row>
    <row r="74" spans="1:11" x14ac:dyDescent="0.25">
      <c r="A74" s="145"/>
      <c r="B74" s="602"/>
      <c r="C74" s="602"/>
      <c r="D74" s="602"/>
      <c r="E74" s="602"/>
      <c r="F74" s="602"/>
      <c r="G74" s="602"/>
      <c r="H74" s="602"/>
      <c r="I74" s="602"/>
      <c r="J74" s="602"/>
    </row>
    <row r="75" spans="1:11" x14ac:dyDescent="0.25">
      <c r="A75" s="145"/>
      <c r="B75" s="384"/>
      <c r="C75" s="384"/>
      <c r="D75" s="384"/>
      <c r="E75" s="384"/>
      <c r="F75" s="384"/>
      <c r="G75" s="384"/>
      <c r="H75" s="384"/>
      <c r="I75" s="384"/>
      <c r="J75" s="384"/>
    </row>
    <row r="76" spans="1:11" x14ac:dyDescent="0.25">
      <c r="A76" s="145"/>
      <c r="B76" s="614" t="s">
        <v>633</v>
      </c>
      <c r="C76" s="614"/>
      <c r="D76" s="614"/>
      <c r="E76" s="614"/>
      <c r="F76" s="614"/>
      <c r="G76" s="614"/>
      <c r="H76" s="614"/>
      <c r="I76" s="614"/>
      <c r="J76" s="614"/>
    </row>
    <row r="77" spans="1:11" x14ac:dyDescent="0.25">
      <c r="A77" s="145"/>
      <c r="B77" s="614"/>
      <c r="C77" s="614"/>
      <c r="D77" s="614"/>
      <c r="E77" s="614"/>
      <c r="F77" s="614"/>
      <c r="G77" s="614"/>
      <c r="H77" s="614"/>
      <c r="I77" s="614"/>
      <c r="J77" s="614"/>
    </row>
    <row r="78" spans="1:11" x14ac:dyDescent="0.25">
      <c r="A78" s="145"/>
      <c r="B78" s="165"/>
      <c r="C78" s="165"/>
      <c r="D78" s="165"/>
      <c r="E78" s="165"/>
      <c r="F78" s="165"/>
      <c r="G78" s="165"/>
      <c r="H78" s="165"/>
      <c r="I78" s="165"/>
      <c r="J78" s="165"/>
    </row>
    <row r="79" spans="1:11" x14ac:dyDescent="0.25">
      <c r="A79" s="145"/>
      <c r="B79" s="141" t="s">
        <v>134</v>
      </c>
      <c r="C79" s="165"/>
      <c r="D79" s="165"/>
      <c r="E79" s="165"/>
      <c r="F79" s="165"/>
      <c r="G79" s="165"/>
      <c r="H79" s="165"/>
      <c r="I79" s="165"/>
      <c r="J79" s="165"/>
    </row>
    <row r="80" spans="1:11" x14ac:dyDescent="0.25">
      <c r="A80" s="145"/>
      <c r="B80" s="546" t="s">
        <v>595</v>
      </c>
      <c r="C80" s="288"/>
      <c r="D80" s="288"/>
      <c r="E80" s="288"/>
      <c r="F80" s="288"/>
      <c r="G80" s="288"/>
      <c r="H80" s="288"/>
      <c r="I80" s="288"/>
      <c r="J80" s="288"/>
      <c r="K80" s="22"/>
    </row>
    <row r="81" spans="1:10" x14ac:dyDescent="0.25">
      <c r="A81" s="145"/>
      <c r="B81" s="141"/>
      <c r="C81" s="165"/>
      <c r="D81" s="165"/>
      <c r="E81" s="165"/>
      <c r="F81" s="165"/>
      <c r="G81" s="165"/>
      <c r="H81" s="165"/>
      <c r="I81" s="165"/>
      <c r="J81" s="165"/>
    </row>
    <row r="82" spans="1:10" x14ac:dyDescent="0.25">
      <c r="A82" s="145"/>
    </row>
    <row r="83" spans="1:10" x14ac:dyDescent="0.25">
      <c r="A83" s="145"/>
      <c r="B83" s="385" t="s">
        <v>214</v>
      </c>
      <c r="C83" s="126"/>
      <c r="D83" s="126"/>
      <c r="E83" s="126"/>
      <c r="F83" s="126"/>
      <c r="G83" s="126"/>
      <c r="H83" s="126"/>
      <c r="I83" s="126"/>
      <c r="J83" s="126"/>
    </row>
    <row r="84" spans="1:10" x14ac:dyDescent="0.25">
      <c r="A84" s="145"/>
      <c r="B84" s="126" t="s">
        <v>240</v>
      </c>
      <c r="C84" s="126"/>
      <c r="D84" s="126"/>
      <c r="E84" s="126"/>
      <c r="F84" s="126"/>
      <c r="G84" s="126"/>
      <c r="H84" s="126"/>
      <c r="I84" s="126"/>
      <c r="J84" s="126"/>
    </row>
    <row r="85" spans="1:10" x14ac:dyDescent="0.25">
      <c r="A85" s="145"/>
      <c r="B85" s="385"/>
      <c r="C85" s="126"/>
      <c r="D85" s="126"/>
      <c r="E85" s="126"/>
      <c r="F85" s="126"/>
      <c r="G85" s="126"/>
      <c r="H85" s="126"/>
      <c r="I85" s="126"/>
      <c r="J85" s="126"/>
    </row>
    <row r="86" spans="1:10" x14ac:dyDescent="0.25">
      <c r="A86" s="145"/>
      <c r="B86" s="385" t="s">
        <v>224</v>
      </c>
      <c r="C86" s="126"/>
      <c r="D86" s="126"/>
      <c r="E86" s="126"/>
      <c r="F86" s="126"/>
      <c r="G86" s="126"/>
      <c r="H86" s="126"/>
      <c r="I86" s="126"/>
      <c r="J86" s="126"/>
    </row>
    <row r="87" spans="1:10" x14ac:dyDescent="0.25">
      <c r="A87" s="145"/>
      <c r="B87" s="611" t="s">
        <v>440</v>
      </c>
      <c r="C87" s="611"/>
      <c r="D87" s="611"/>
      <c r="E87" s="611"/>
      <c r="F87" s="611"/>
      <c r="G87" s="611"/>
      <c r="H87" s="611"/>
      <c r="I87" s="611"/>
      <c r="J87" s="611"/>
    </row>
    <row r="88" spans="1:10" x14ac:dyDescent="0.25">
      <c r="A88" s="145"/>
      <c r="B88" s="611"/>
      <c r="C88" s="611"/>
      <c r="D88" s="611"/>
      <c r="E88" s="611"/>
      <c r="F88" s="611"/>
      <c r="G88" s="611"/>
      <c r="H88" s="611"/>
      <c r="I88" s="611"/>
      <c r="J88" s="611"/>
    </row>
    <row r="89" spans="1:10" x14ac:dyDescent="0.25">
      <c r="A89" s="145"/>
      <c r="B89" s="611"/>
      <c r="C89" s="611"/>
      <c r="D89" s="611"/>
      <c r="E89" s="611"/>
      <c r="F89" s="611"/>
      <c r="G89" s="611"/>
      <c r="H89" s="611"/>
      <c r="I89" s="611"/>
      <c r="J89" s="611"/>
    </row>
    <row r="90" spans="1:10" x14ac:dyDescent="0.25">
      <c r="A90" s="145"/>
      <c r="B90" s="611"/>
      <c r="C90" s="611"/>
      <c r="D90" s="611"/>
      <c r="E90" s="611"/>
      <c r="F90" s="611"/>
      <c r="G90" s="611"/>
      <c r="H90" s="611"/>
      <c r="I90" s="611"/>
      <c r="J90" s="611"/>
    </row>
    <row r="91" spans="1:10" x14ac:dyDescent="0.25">
      <c r="A91" s="145"/>
      <c r="B91" s="385"/>
      <c r="C91" s="126"/>
      <c r="D91" s="126"/>
      <c r="E91" s="126"/>
      <c r="F91" s="126"/>
      <c r="G91" s="126"/>
      <c r="H91" s="126"/>
      <c r="I91" s="126"/>
      <c r="J91" s="126"/>
    </row>
    <row r="92" spans="1:10" x14ac:dyDescent="0.25">
      <c r="A92" s="145"/>
      <c r="B92" s="385" t="s">
        <v>226</v>
      </c>
      <c r="C92" s="126"/>
      <c r="D92" s="126"/>
      <c r="E92" s="126"/>
      <c r="F92" s="126"/>
      <c r="G92" s="126"/>
      <c r="H92" s="126"/>
      <c r="I92" s="126"/>
      <c r="J92" s="126"/>
    </row>
    <row r="93" spans="1:10" ht="15" customHeight="1" x14ac:dyDescent="0.25">
      <c r="A93" s="145"/>
      <c r="B93" s="614" t="s">
        <v>663</v>
      </c>
      <c r="C93" s="614"/>
      <c r="D93" s="614"/>
      <c r="E93" s="614"/>
      <c r="F93" s="614"/>
      <c r="G93" s="614"/>
      <c r="H93" s="614"/>
      <c r="I93" s="614"/>
      <c r="J93" s="614"/>
    </row>
    <row r="94" spans="1:10" x14ac:dyDescent="0.25">
      <c r="A94" s="145"/>
      <c r="B94" s="614"/>
      <c r="C94" s="614"/>
      <c r="D94" s="614"/>
      <c r="E94" s="614"/>
      <c r="F94" s="614"/>
      <c r="G94" s="614"/>
      <c r="H94" s="614"/>
      <c r="I94" s="614"/>
      <c r="J94" s="614"/>
    </row>
    <row r="95" spans="1:10" x14ac:dyDescent="0.25">
      <c r="A95" s="145"/>
      <c r="B95" s="614"/>
      <c r="C95" s="614"/>
      <c r="D95" s="614"/>
      <c r="E95" s="614"/>
      <c r="F95" s="614"/>
      <c r="G95" s="614"/>
      <c r="H95" s="614"/>
      <c r="I95" s="614"/>
      <c r="J95" s="614"/>
    </row>
    <row r="96" spans="1:10" x14ac:dyDescent="0.25">
      <c r="A96" s="145"/>
      <c r="B96" s="614"/>
      <c r="C96" s="614"/>
      <c r="D96" s="614"/>
      <c r="E96" s="614"/>
      <c r="F96" s="614"/>
      <c r="G96" s="614"/>
      <c r="H96" s="614"/>
      <c r="I96" s="614"/>
      <c r="J96" s="614"/>
    </row>
    <row r="97" spans="1:10" x14ac:dyDescent="0.25">
      <c r="A97" s="145"/>
      <c r="B97" s="614"/>
      <c r="C97" s="614"/>
      <c r="D97" s="614"/>
      <c r="E97" s="614"/>
      <c r="F97" s="614"/>
      <c r="G97" s="614"/>
      <c r="H97" s="614"/>
      <c r="I97" s="614"/>
      <c r="J97" s="614"/>
    </row>
    <row r="98" spans="1:10" x14ac:dyDescent="0.25">
      <c r="A98" s="145"/>
      <c r="B98" s="614"/>
      <c r="C98" s="614"/>
      <c r="D98" s="614"/>
      <c r="E98" s="614"/>
      <c r="F98" s="614"/>
      <c r="G98" s="614"/>
      <c r="H98" s="614"/>
      <c r="I98" s="614"/>
      <c r="J98" s="614"/>
    </row>
    <row r="99" spans="1:10" x14ac:dyDescent="0.25">
      <c r="A99" s="145"/>
      <c r="B99" s="384"/>
      <c r="C99" s="384"/>
      <c r="D99" s="384"/>
      <c r="E99" s="384"/>
      <c r="F99" s="384"/>
      <c r="G99" s="384"/>
      <c r="H99" s="384"/>
      <c r="I99" s="384"/>
      <c r="J99" s="384"/>
    </row>
    <row r="100" spans="1:10" x14ac:dyDescent="0.25">
      <c r="A100" s="145"/>
      <c r="B100" s="616" t="s">
        <v>598</v>
      </c>
      <c r="C100" s="616"/>
      <c r="D100" s="616"/>
      <c r="E100" s="616"/>
      <c r="F100" s="616"/>
      <c r="G100" s="616"/>
      <c r="H100" s="616"/>
      <c r="I100" s="616"/>
      <c r="J100" s="616"/>
    </row>
    <row r="101" spans="1:10" x14ac:dyDescent="0.25">
      <c r="A101" s="145"/>
      <c r="B101" s="616"/>
      <c r="C101" s="616"/>
      <c r="D101" s="616"/>
      <c r="E101" s="616"/>
      <c r="F101" s="616"/>
      <c r="G101" s="616"/>
      <c r="H101" s="616"/>
      <c r="I101" s="616"/>
      <c r="J101" s="616"/>
    </row>
    <row r="102" spans="1:10" x14ac:dyDescent="0.25">
      <c r="A102" s="145"/>
      <c r="B102" s="602"/>
      <c r="C102" s="602"/>
      <c r="D102" s="602"/>
      <c r="E102" s="602"/>
      <c r="F102" s="602"/>
      <c r="G102" s="602"/>
      <c r="H102" s="602"/>
      <c r="I102" s="602"/>
      <c r="J102" s="602"/>
    </row>
    <row r="103" spans="1:10" x14ac:dyDescent="0.25">
      <c r="A103" s="145"/>
      <c r="B103" s="602"/>
      <c r="C103" s="602"/>
      <c r="D103" s="602"/>
      <c r="E103" s="602"/>
      <c r="F103" s="602"/>
      <c r="G103" s="602"/>
      <c r="H103" s="602"/>
      <c r="I103" s="602"/>
      <c r="J103" s="602"/>
    </row>
    <row r="104" spans="1:10" x14ac:dyDescent="0.25">
      <c r="A104" s="145"/>
      <c r="B104" s="385"/>
      <c r="C104" s="126"/>
      <c r="D104" s="126"/>
      <c r="E104" s="126"/>
      <c r="F104" s="126"/>
      <c r="G104" s="126"/>
      <c r="H104" s="126"/>
      <c r="I104" s="126"/>
      <c r="J104" s="126"/>
    </row>
    <row r="105" spans="1:10" x14ac:dyDescent="0.25">
      <c r="A105" s="145"/>
      <c r="B105" s="617" t="s">
        <v>599</v>
      </c>
      <c r="C105" s="617"/>
      <c r="D105" s="617"/>
      <c r="E105" s="617"/>
      <c r="F105" s="617"/>
      <c r="G105" s="617"/>
      <c r="H105" s="617"/>
      <c r="I105" s="617"/>
      <c r="J105" s="617"/>
    </row>
    <row r="106" spans="1:10" x14ac:dyDescent="0.25">
      <c r="A106" s="145"/>
      <c r="B106" s="617"/>
      <c r="C106" s="617"/>
      <c r="D106" s="617"/>
      <c r="E106" s="617"/>
      <c r="F106" s="617"/>
      <c r="G106" s="617"/>
      <c r="H106" s="617"/>
      <c r="I106" s="617"/>
      <c r="J106" s="617"/>
    </row>
    <row r="107" spans="1:10" x14ac:dyDescent="0.25">
      <c r="A107" s="145"/>
      <c r="B107" s="617"/>
      <c r="C107" s="617"/>
      <c r="D107" s="617"/>
      <c r="E107" s="617"/>
      <c r="F107" s="617"/>
      <c r="G107" s="617"/>
      <c r="H107" s="617"/>
      <c r="I107" s="617"/>
      <c r="J107" s="617"/>
    </row>
    <row r="108" spans="1:10" x14ac:dyDescent="0.25">
      <c r="A108" s="145"/>
      <c r="B108" s="617"/>
      <c r="C108" s="617"/>
      <c r="D108" s="617"/>
      <c r="E108" s="617"/>
      <c r="F108" s="617"/>
      <c r="G108" s="617"/>
      <c r="H108" s="617"/>
      <c r="I108" s="617"/>
      <c r="J108" s="617"/>
    </row>
    <row r="109" spans="1:10" x14ac:dyDescent="0.25">
      <c r="A109" s="145"/>
      <c r="B109" s="617"/>
      <c r="C109" s="617"/>
      <c r="D109" s="617"/>
      <c r="E109" s="617"/>
      <c r="F109" s="617"/>
      <c r="G109" s="617"/>
      <c r="H109" s="617"/>
      <c r="I109" s="617"/>
      <c r="J109" s="617"/>
    </row>
    <row r="110" spans="1:10" x14ac:dyDescent="0.25">
      <c r="A110" s="145"/>
      <c r="B110" s="290"/>
      <c r="C110" s="145"/>
      <c r="D110" s="145"/>
      <c r="E110" s="145"/>
      <c r="F110" s="145"/>
      <c r="G110" s="145"/>
      <c r="H110" s="145"/>
      <c r="I110" s="145"/>
      <c r="J110" s="145"/>
    </row>
    <row r="111" spans="1:10" x14ac:dyDescent="0.25">
      <c r="A111" s="145"/>
      <c r="B111" s="82" t="s">
        <v>477</v>
      </c>
      <c r="C111" s="145"/>
      <c r="D111" s="145"/>
      <c r="E111" s="145"/>
      <c r="F111" s="145"/>
      <c r="G111" s="145"/>
      <c r="H111" s="145"/>
      <c r="I111" s="145"/>
      <c r="J111" s="145"/>
    </row>
    <row r="112" spans="1:10" x14ac:dyDescent="0.25">
      <c r="A112" s="145"/>
      <c r="B112" s="82" t="s">
        <v>134</v>
      </c>
      <c r="C112" s="145"/>
      <c r="D112" s="145"/>
      <c r="E112" s="145"/>
      <c r="F112" s="145"/>
      <c r="G112" s="145"/>
      <c r="H112" s="145"/>
      <c r="I112" s="145"/>
      <c r="J112" s="145"/>
    </row>
    <row r="113" spans="1:10" x14ac:dyDescent="0.25">
      <c r="A113" s="145"/>
      <c r="B113" s="290"/>
      <c r="C113" s="145"/>
      <c r="D113" s="145"/>
      <c r="E113" s="145"/>
      <c r="F113" s="145"/>
      <c r="G113" s="145"/>
      <c r="H113" s="145"/>
      <c r="I113" s="145"/>
      <c r="J113" s="145"/>
    </row>
    <row r="114" spans="1:10" x14ac:dyDescent="0.25">
      <c r="A114" s="145"/>
      <c r="B114" s="611" t="s">
        <v>633</v>
      </c>
      <c r="C114" s="611"/>
      <c r="D114" s="611"/>
      <c r="E114" s="611"/>
      <c r="F114" s="611"/>
      <c r="G114" s="611"/>
      <c r="H114" s="611"/>
      <c r="I114" s="611"/>
      <c r="J114" s="611"/>
    </row>
    <row r="115" spans="1:10" x14ac:dyDescent="0.25">
      <c r="A115" s="145"/>
      <c r="B115" s="611"/>
      <c r="C115" s="611"/>
      <c r="D115" s="611"/>
      <c r="E115" s="611"/>
      <c r="F115" s="611"/>
      <c r="G115" s="611"/>
      <c r="H115" s="611"/>
      <c r="I115" s="611"/>
      <c r="J115" s="611"/>
    </row>
    <row r="116" spans="1:10" x14ac:dyDescent="0.25">
      <c r="A116" s="145"/>
      <c r="B116" s="82" t="s">
        <v>244</v>
      </c>
      <c r="C116" s="145"/>
      <c r="D116" s="145"/>
      <c r="E116" s="145"/>
      <c r="F116" s="145"/>
      <c r="G116" s="145"/>
      <c r="H116" s="145"/>
      <c r="I116" s="145"/>
      <c r="J116" s="145"/>
    </row>
    <row r="117" spans="1:10" x14ac:dyDescent="0.25">
      <c r="A117" s="145"/>
      <c r="B117" s="547" t="s">
        <v>595</v>
      </c>
      <c r="C117" s="145"/>
      <c r="D117" s="145"/>
      <c r="E117" s="145"/>
      <c r="F117" s="145"/>
      <c r="G117" s="145"/>
      <c r="H117" s="145"/>
      <c r="I117" s="145"/>
      <c r="J117" s="145"/>
    </row>
    <row r="118" spans="1:10" x14ac:dyDescent="0.25">
      <c r="A118" s="145"/>
    </row>
    <row r="119" spans="1:10" x14ac:dyDescent="0.25">
      <c r="A119" s="145"/>
    </row>
    <row r="120" spans="1:10" x14ac:dyDescent="0.25">
      <c r="A120" s="145"/>
      <c r="B120" s="383" t="s">
        <v>214</v>
      </c>
      <c r="C120" s="138"/>
      <c r="D120" s="138"/>
      <c r="E120" s="138"/>
      <c r="F120" s="138"/>
      <c r="G120" s="138"/>
      <c r="H120" s="138"/>
      <c r="I120" s="138"/>
      <c r="J120" s="138"/>
    </row>
    <row r="121" spans="1:10" x14ac:dyDescent="0.25">
      <c r="A121" s="145"/>
      <c r="B121" s="138" t="s">
        <v>658</v>
      </c>
      <c r="C121" s="138"/>
      <c r="D121" s="138"/>
      <c r="E121" s="138"/>
      <c r="F121" s="138"/>
      <c r="G121" s="138"/>
      <c r="H121" s="138"/>
      <c r="I121" s="138"/>
      <c r="J121" s="138"/>
    </row>
    <row r="122" spans="1:10" x14ac:dyDescent="0.25">
      <c r="A122" s="145"/>
      <c r="B122" s="383"/>
      <c r="C122" s="138"/>
      <c r="D122" s="138"/>
      <c r="E122" s="138"/>
      <c r="F122" s="138"/>
      <c r="G122" s="138"/>
      <c r="H122" s="138"/>
      <c r="I122" s="138"/>
      <c r="J122" s="138"/>
    </row>
    <row r="123" spans="1:10" x14ac:dyDescent="0.25">
      <c r="A123" s="145"/>
      <c r="B123" s="383" t="s">
        <v>224</v>
      </c>
      <c r="C123" s="138"/>
      <c r="D123" s="138"/>
      <c r="E123" s="138"/>
      <c r="F123" s="138"/>
      <c r="G123" s="138"/>
      <c r="H123" s="138"/>
      <c r="I123" s="138"/>
      <c r="J123" s="138"/>
    </row>
    <row r="124" spans="1:10" x14ac:dyDescent="0.25">
      <c r="A124" s="145"/>
      <c r="B124" s="596" t="s">
        <v>523</v>
      </c>
      <c r="C124" s="596"/>
      <c r="D124" s="596"/>
      <c r="E124" s="596"/>
      <c r="F124" s="596"/>
      <c r="G124" s="596"/>
      <c r="H124" s="596"/>
      <c r="I124" s="596"/>
      <c r="J124" s="596"/>
    </row>
    <row r="125" spans="1:10" x14ac:dyDescent="0.25">
      <c r="A125" s="145"/>
      <c r="B125" s="596"/>
      <c r="C125" s="596"/>
      <c r="D125" s="596"/>
      <c r="E125" s="596"/>
      <c r="F125" s="596"/>
      <c r="G125" s="596"/>
      <c r="H125" s="596"/>
      <c r="I125" s="596"/>
      <c r="J125" s="596"/>
    </row>
    <row r="126" spans="1:10" x14ac:dyDescent="0.25">
      <c r="A126" s="145"/>
      <c r="B126" s="596"/>
      <c r="C126" s="596"/>
      <c r="D126" s="596"/>
      <c r="E126" s="596"/>
      <c r="F126" s="596"/>
      <c r="G126" s="596"/>
      <c r="H126" s="596"/>
      <c r="I126" s="596"/>
      <c r="J126" s="596"/>
    </row>
    <row r="127" spans="1:10" x14ac:dyDescent="0.25">
      <c r="A127" s="145"/>
      <c r="B127" s="596"/>
      <c r="C127" s="596"/>
      <c r="D127" s="596"/>
      <c r="E127" s="596"/>
      <c r="F127" s="596"/>
      <c r="G127" s="596"/>
      <c r="H127" s="596"/>
      <c r="I127" s="596"/>
      <c r="J127" s="596"/>
    </row>
    <row r="128" spans="1:10" x14ac:dyDescent="0.25">
      <c r="A128" s="145"/>
      <c r="B128" s="596"/>
      <c r="C128" s="596"/>
      <c r="D128" s="596"/>
      <c r="E128" s="596"/>
      <c r="F128" s="596"/>
      <c r="G128" s="596"/>
      <c r="H128" s="596"/>
      <c r="I128" s="596"/>
      <c r="J128" s="596"/>
    </row>
    <row r="129" spans="1:10" x14ac:dyDescent="0.25">
      <c r="A129" s="145"/>
      <c r="B129" s="596"/>
      <c r="C129" s="596"/>
      <c r="D129" s="596"/>
      <c r="E129" s="596"/>
      <c r="F129" s="596"/>
      <c r="G129" s="596"/>
      <c r="H129" s="596"/>
      <c r="I129" s="596"/>
      <c r="J129" s="596"/>
    </row>
    <row r="130" spans="1:10" x14ac:dyDescent="0.25">
      <c r="A130" s="145"/>
      <c r="B130" s="596"/>
      <c r="C130" s="596"/>
      <c r="D130" s="596"/>
      <c r="E130" s="596"/>
      <c r="F130" s="596"/>
      <c r="G130" s="596"/>
      <c r="H130" s="596"/>
      <c r="I130" s="596"/>
      <c r="J130" s="596"/>
    </row>
    <row r="131" spans="1:10" x14ac:dyDescent="0.25">
      <c r="A131" s="145"/>
      <c r="B131" s="596"/>
      <c r="C131" s="596"/>
      <c r="D131" s="596"/>
      <c r="E131" s="596"/>
      <c r="F131" s="596"/>
      <c r="G131" s="596"/>
      <c r="H131" s="596"/>
      <c r="I131" s="596"/>
      <c r="J131" s="596"/>
    </row>
    <row r="132" spans="1:10" x14ac:dyDescent="0.25">
      <c r="A132" s="145"/>
      <c r="B132" s="596"/>
      <c r="C132" s="596"/>
      <c r="D132" s="596"/>
      <c r="E132" s="596"/>
      <c r="F132" s="596"/>
      <c r="G132" s="596"/>
      <c r="H132" s="596"/>
      <c r="I132" s="596"/>
      <c r="J132" s="596"/>
    </row>
    <row r="133" spans="1:10" x14ac:dyDescent="0.25">
      <c r="A133" s="145"/>
      <c r="B133" s="596"/>
      <c r="C133" s="596"/>
      <c r="D133" s="596"/>
      <c r="E133" s="596"/>
      <c r="F133" s="596"/>
      <c r="G133" s="596"/>
      <c r="H133" s="596"/>
      <c r="I133" s="596"/>
      <c r="J133" s="596"/>
    </row>
    <row r="134" spans="1:10" x14ac:dyDescent="0.25">
      <c r="A134" s="145"/>
      <c r="B134" s="564"/>
      <c r="C134" s="564"/>
      <c r="D134" s="564"/>
      <c r="E134" s="564"/>
      <c r="F134" s="564"/>
      <c r="G134" s="564"/>
      <c r="H134" s="564"/>
      <c r="I134" s="564"/>
      <c r="J134" s="564"/>
    </row>
    <row r="135" spans="1:10" x14ac:dyDescent="0.25">
      <c r="A135" s="145"/>
      <c r="B135" s="140"/>
    </row>
    <row r="136" spans="1:10" x14ac:dyDescent="0.25">
      <c r="A136" s="145"/>
      <c r="B136" s="383" t="s">
        <v>226</v>
      </c>
      <c r="C136" s="138"/>
      <c r="D136" s="138"/>
      <c r="E136" s="138"/>
      <c r="F136" s="138"/>
      <c r="G136" s="138"/>
      <c r="H136" s="138"/>
      <c r="I136" s="138"/>
      <c r="J136" s="138"/>
    </row>
    <row r="137" spans="1:10" x14ac:dyDescent="0.25">
      <c r="A137" s="145"/>
      <c r="B137" s="614" t="s">
        <v>524</v>
      </c>
      <c r="C137" s="614"/>
      <c r="D137" s="614"/>
      <c r="E137" s="614"/>
      <c r="F137" s="614"/>
      <c r="G137" s="614"/>
      <c r="H137" s="614"/>
      <c r="I137" s="614"/>
      <c r="J137" s="614"/>
    </row>
    <row r="138" spans="1:10" x14ac:dyDescent="0.25">
      <c r="A138" s="145"/>
      <c r="B138" s="614"/>
      <c r="C138" s="614"/>
      <c r="D138" s="614"/>
      <c r="E138" s="614"/>
      <c r="F138" s="614"/>
      <c r="G138" s="614"/>
      <c r="H138" s="614"/>
      <c r="I138" s="614"/>
      <c r="J138" s="614"/>
    </row>
    <row r="139" spans="1:10" x14ac:dyDescent="0.25">
      <c r="A139" s="145"/>
      <c r="B139" s="614"/>
      <c r="C139" s="614"/>
      <c r="D139" s="614"/>
      <c r="E139" s="614"/>
      <c r="F139" s="614"/>
      <c r="G139" s="614"/>
      <c r="H139" s="614"/>
      <c r="I139" s="614"/>
      <c r="J139" s="614"/>
    </row>
    <row r="140" spans="1:10" x14ac:dyDescent="0.25">
      <c r="A140" s="145"/>
      <c r="B140" s="138"/>
      <c r="C140" s="138"/>
      <c r="D140" s="138"/>
      <c r="E140" s="138"/>
      <c r="F140" s="138"/>
      <c r="G140" s="138"/>
      <c r="H140" s="138"/>
      <c r="I140" s="138"/>
      <c r="J140" s="138"/>
    </row>
    <row r="141" spans="1:10" x14ac:dyDescent="0.25">
      <c r="A141" s="145"/>
      <c r="B141" s="614" t="s">
        <v>245</v>
      </c>
      <c r="C141" s="614"/>
      <c r="D141" s="614"/>
      <c r="E141" s="614"/>
      <c r="F141" s="614"/>
      <c r="G141" s="614"/>
      <c r="H141" s="614"/>
      <c r="I141" s="614"/>
      <c r="J141" s="614"/>
    </row>
    <row r="142" spans="1:10" x14ac:dyDescent="0.25">
      <c r="A142" s="145"/>
      <c r="B142" s="614"/>
      <c r="C142" s="614"/>
      <c r="D142" s="614"/>
      <c r="E142" s="614"/>
      <c r="F142" s="614"/>
      <c r="G142" s="614"/>
      <c r="H142" s="614"/>
      <c r="I142" s="614"/>
      <c r="J142" s="614"/>
    </row>
    <row r="143" spans="1:10" x14ac:dyDescent="0.25">
      <c r="A143" s="145"/>
      <c r="B143" s="614"/>
      <c r="C143" s="614"/>
      <c r="D143" s="614"/>
      <c r="E143" s="614"/>
      <c r="F143" s="614"/>
      <c r="G143" s="614"/>
      <c r="H143" s="614"/>
      <c r="I143" s="614"/>
      <c r="J143" s="614"/>
    </row>
    <row r="144" spans="1:10" x14ac:dyDescent="0.25">
      <c r="A144" s="145"/>
      <c r="B144" s="614"/>
      <c r="C144" s="614"/>
      <c r="D144" s="614"/>
      <c r="E144" s="614"/>
      <c r="F144" s="614"/>
      <c r="G144" s="614"/>
      <c r="H144" s="614"/>
      <c r="I144" s="614"/>
      <c r="J144" s="614"/>
    </row>
    <row r="145" spans="1:10" x14ac:dyDescent="0.25">
      <c r="A145" s="145"/>
      <c r="B145" s="138"/>
      <c r="C145" s="138"/>
      <c r="D145" s="138"/>
      <c r="E145" s="138"/>
      <c r="F145" s="138"/>
      <c r="G145" s="138"/>
      <c r="H145" s="138"/>
      <c r="I145" s="138"/>
      <c r="J145" s="138"/>
    </row>
    <row r="146" spans="1:10" x14ac:dyDescent="0.25">
      <c r="A146" s="145"/>
      <c r="B146" s="614" t="s">
        <v>634</v>
      </c>
      <c r="C146" s="614"/>
      <c r="D146" s="614"/>
      <c r="E146" s="614"/>
      <c r="F146" s="614"/>
      <c r="G146" s="614"/>
      <c r="H146" s="614"/>
      <c r="I146" s="614"/>
      <c r="J146" s="614"/>
    </row>
    <row r="147" spans="1:10" x14ac:dyDescent="0.25">
      <c r="A147" s="145"/>
      <c r="B147" s="614"/>
      <c r="C147" s="614"/>
      <c r="D147" s="614"/>
      <c r="E147" s="614"/>
      <c r="F147" s="614"/>
      <c r="G147" s="614"/>
      <c r="H147" s="614"/>
      <c r="I147" s="614"/>
      <c r="J147" s="614"/>
    </row>
    <row r="148" spans="1:10" x14ac:dyDescent="0.25">
      <c r="A148" s="145"/>
      <c r="B148" s="547" t="s">
        <v>595</v>
      </c>
    </row>
    <row r="149" spans="1:10" x14ac:dyDescent="0.25">
      <c r="A149" s="145"/>
      <c r="B149" s="141"/>
    </row>
    <row r="150" spans="1:10" x14ac:dyDescent="0.25">
      <c r="A150" s="145"/>
    </row>
    <row r="151" spans="1:10" x14ac:dyDescent="0.25">
      <c r="A151" s="145"/>
      <c r="B151" s="383" t="s">
        <v>214</v>
      </c>
      <c r="C151" s="138"/>
      <c r="D151" s="138"/>
      <c r="E151" s="138"/>
      <c r="F151" s="138"/>
      <c r="G151" s="138"/>
      <c r="H151" s="138"/>
      <c r="I151" s="138"/>
      <c r="J151" s="138"/>
    </row>
    <row r="152" spans="1:10" x14ac:dyDescent="0.25">
      <c r="A152" s="145"/>
      <c r="B152" s="138" t="s">
        <v>243</v>
      </c>
      <c r="C152" s="138"/>
      <c r="D152" s="138"/>
      <c r="E152" s="138"/>
      <c r="F152" s="138"/>
      <c r="G152" s="138"/>
      <c r="H152" s="138"/>
      <c r="I152" s="138"/>
      <c r="J152" s="138"/>
    </row>
    <row r="153" spans="1:10" x14ac:dyDescent="0.25">
      <c r="A153" s="145"/>
      <c r="B153" s="383"/>
      <c r="C153" s="138"/>
      <c r="D153" s="138"/>
      <c r="E153" s="138"/>
      <c r="F153" s="138"/>
      <c r="G153" s="138"/>
      <c r="H153" s="138"/>
      <c r="I153" s="138"/>
      <c r="J153" s="138"/>
    </row>
    <row r="154" spans="1:10" x14ac:dyDescent="0.25">
      <c r="A154" s="145"/>
      <c r="B154" s="383" t="s">
        <v>224</v>
      </c>
      <c r="C154" s="138"/>
      <c r="D154" s="138"/>
      <c r="E154" s="138"/>
      <c r="F154" s="138"/>
      <c r="G154" s="138"/>
      <c r="H154" s="138"/>
      <c r="I154" s="138"/>
      <c r="J154" s="138"/>
    </row>
    <row r="155" spans="1:10" x14ac:dyDescent="0.25">
      <c r="A155" s="145"/>
      <c r="B155" s="614" t="s">
        <v>246</v>
      </c>
      <c r="C155" s="614"/>
      <c r="D155" s="614"/>
      <c r="E155" s="614"/>
      <c r="F155" s="614"/>
      <c r="G155" s="614"/>
      <c r="H155" s="614"/>
      <c r="I155" s="614"/>
      <c r="J155" s="614"/>
    </row>
    <row r="156" spans="1:10" x14ac:dyDescent="0.25">
      <c r="A156" s="145"/>
      <c r="B156" s="614"/>
      <c r="C156" s="614"/>
      <c r="D156" s="614"/>
      <c r="E156" s="614"/>
      <c r="F156" s="614"/>
      <c r="G156" s="614"/>
      <c r="H156" s="614"/>
      <c r="I156" s="614"/>
      <c r="J156" s="614"/>
    </row>
    <row r="157" spans="1:10" x14ac:dyDescent="0.25">
      <c r="A157" s="145"/>
      <c r="B157" s="614"/>
      <c r="C157" s="614"/>
      <c r="D157" s="614"/>
      <c r="E157" s="614"/>
      <c r="F157" s="614"/>
      <c r="G157" s="614"/>
      <c r="H157" s="614"/>
      <c r="I157" s="614"/>
      <c r="J157" s="614"/>
    </row>
    <row r="158" spans="1:10" x14ac:dyDescent="0.25">
      <c r="A158" s="145"/>
      <c r="B158" s="614"/>
      <c r="C158" s="614"/>
      <c r="D158" s="614"/>
      <c r="E158" s="614"/>
      <c r="F158" s="614"/>
      <c r="G158" s="614"/>
      <c r="H158" s="614"/>
      <c r="I158" s="614"/>
      <c r="J158" s="614"/>
    </row>
    <row r="159" spans="1:10" x14ac:dyDescent="0.25">
      <c r="A159" s="145"/>
      <c r="B159" s="614"/>
      <c r="C159" s="614"/>
      <c r="D159" s="614"/>
      <c r="E159" s="614"/>
      <c r="F159" s="614"/>
      <c r="G159" s="614"/>
      <c r="H159" s="614"/>
      <c r="I159" s="614"/>
      <c r="J159" s="614"/>
    </row>
    <row r="160" spans="1:10" x14ac:dyDescent="0.25">
      <c r="A160" s="145"/>
      <c r="B160" s="614"/>
      <c r="C160" s="614"/>
      <c r="D160" s="614"/>
      <c r="E160" s="614"/>
      <c r="F160" s="614"/>
      <c r="G160" s="614"/>
      <c r="H160" s="614"/>
      <c r="I160" s="614"/>
      <c r="J160" s="614"/>
    </row>
    <row r="161" spans="1:10" x14ac:dyDescent="0.25">
      <c r="A161" s="145"/>
      <c r="B161" s="383"/>
      <c r="C161" s="138"/>
      <c r="D161" s="138"/>
      <c r="E161" s="138"/>
      <c r="F161" s="138"/>
      <c r="G161" s="138"/>
      <c r="H161" s="138"/>
      <c r="I161" s="138"/>
      <c r="J161" s="138"/>
    </row>
    <row r="162" spans="1:10" x14ac:dyDescent="0.25">
      <c r="A162" s="145"/>
      <c r="B162" s="383" t="s">
        <v>226</v>
      </c>
      <c r="C162" s="138"/>
      <c r="D162" s="138"/>
      <c r="E162" s="138"/>
      <c r="F162" s="138"/>
      <c r="G162" s="138"/>
      <c r="H162" s="138"/>
      <c r="I162" s="138"/>
      <c r="J162" s="138"/>
    </row>
    <row r="163" spans="1:10" x14ac:dyDescent="0.25">
      <c r="A163" s="145"/>
      <c r="B163" s="614" t="s">
        <v>597</v>
      </c>
      <c r="C163" s="614"/>
      <c r="D163" s="614"/>
      <c r="E163" s="614"/>
      <c r="F163" s="614"/>
      <c r="G163" s="614"/>
      <c r="H163" s="614"/>
      <c r="I163" s="614"/>
      <c r="J163" s="614"/>
    </row>
    <row r="164" spans="1:10" x14ac:dyDescent="0.25">
      <c r="A164" s="145"/>
      <c r="B164" s="614"/>
      <c r="C164" s="614"/>
      <c r="D164" s="614"/>
      <c r="E164" s="614"/>
      <c r="F164" s="614"/>
      <c r="G164" s="614"/>
      <c r="H164" s="614"/>
      <c r="I164" s="614"/>
      <c r="J164" s="614"/>
    </row>
    <row r="165" spans="1:10" x14ac:dyDescent="0.25">
      <c r="A165" s="145"/>
      <c r="B165" s="614"/>
      <c r="C165" s="614"/>
      <c r="D165" s="614"/>
      <c r="E165" s="614"/>
      <c r="F165" s="614"/>
      <c r="G165" s="614"/>
      <c r="H165" s="614"/>
      <c r="I165" s="614"/>
      <c r="J165" s="614"/>
    </row>
    <row r="166" spans="1:10" x14ac:dyDescent="0.25">
      <c r="A166" s="145"/>
      <c r="B166" s="614"/>
      <c r="C166" s="614"/>
      <c r="D166" s="614"/>
      <c r="E166" s="614"/>
      <c r="F166" s="614"/>
      <c r="G166" s="614"/>
      <c r="H166" s="614"/>
      <c r="I166" s="614"/>
      <c r="J166" s="614"/>
    </row>
    <row r="167" spans="1:10" x14ac:dyDescent="0.25">
      <c r="A167" s="145"/>
      <c r="B167" s="614"/>
      <c r="C167" s="614"/>
      <c r="D167" s="614"/>
      <c r="E167" s="614"/>
      <c r="F167" s="614"/>
      <c r="G167" s="614"/>
      <c r="H167" s="614"/>
      <c r="I167" s="614"/>
      <c r="J167" s="614"/>
    </row>
    <row r="168" spans="1:10" x14ac:dyDescent="0.25">
      <c r="A168" s="145"/>
      <c r="B168" s="614"/>
      <c r="C168" s="614"/>
      <c r="D168" s="614"/>
      <c r="E168" s="614"/>
      <c r="F168" s="614"/>
      <c r="G168" s="614"/>
      <c r="H168" s="614"/>
      <c r="I168" s="614"/>
      <c r="J168" s="614"/>
    </row>
    <row r="169" spans="1:10" x14ac:dyDescent="0.25">
      <c r="A169" s="145"/>
      <c r="B169" s="384"/>
      <c r="C169" s="384"/>
      <c r="D169" s="384"/>
      <c r="E169" s="384"/>
      <c r="F169" s="384"/>
      <c r="G169" s="384"/>
      <c r="H169" s="384"/>
      <c r="I169" s="384"/>
      <c r="J169" s="384"/>
    </row>
    <row r="170" spans="1:10" x14ac:dyDescent="0.25">
      <c r="A170" s="145"/>
      <c r="B170" s="616" t="s">
        <v>522</v>
      </c>
      <c r="C170" s="616"/>
      <c r="D170" s="616"/>
      <c r="E170" s="616"/>
      <c r="F170" s="616"/>
      <c r="G170" s="616"/>
      <c r="H170" s="616"/>
      <c r="I170" s="616"/>
      <c r="J170" s="616"/>
    </row>
    <row r="171" spans="1:10" x14ac:dyDescent="0.25">
      <c r="A171" s="145"/>
      <c r="B171" s="616"/>
      <c r="C171" s="616"/>
      <c r="D171" s="616"/>
      <c r="E171" s="616"/>
      <c r="F171" s="616"/>
      <c r="G171" s="616"/>
      <c r="H171" s="616"/>
      <c r="I171" s="616"/>
      <c r="J171" s="616"/>
    </row>
    <row r="172" spans="1:10" x14ac:dyDescent="0.25">
      <c r="A172" s="145"/>
      <c r="B172" s="602"/>
      <c r="C172" s="602"/>
      <c r="D172" s="602"/>
      <c r="E172" s="602"/>
      <c r="F172" s="602"/>
      <c r="G172" s="602"/>
      <c r="H172" s="602"/>
      <c r="I172" s="602"/>
      <c r="J172" s="602"/>
    </row>
    <row r="173" spans="1:10" x14ac:dyDescent="0.25">
      <c r="A173" s="145"/>
      <c r="B173" s="602"/>
      <c r="C173" s="602"/>
      <c r="D173" s="602"/>
      <c r="E173" s="602"/>
      <c r="F173" s="602"/>
      <c r="G173" s="602"/>
      <c r="H173" s="602"/>
      <c r="I173" s="602"/>
      <c r="J173" s="602"/>
    </row>
    <row r="174" spans="1:10" x14ac:dyDescent="0.25">
      <c r="A174" s="145"/>
      <c r="B174" s="383"/>
      <c r="C174" s="138"/>
      <c r="D174" s="138"/>
      <c r="E174" s="138"/>
      <c r="F174" s="138"/>
      <c r="G174" s="138"/>
      <c r="H174" s="138"/>
      <c r="I174" s="138"/>
      <c r="J174" s="138"/>
    </row>
    <row r="175" spans="1:10" x14ac:dyDescent="0.25">
      <c r="A175" s="145"/>
      <c r="B175" s="614" t="s">
        <v>635</v>
      </c>
      <c r="C175" s="614"/>
      <c r="D175" s="614"/>
      <c r="E175" s="614"/>
      <c r="F175" s="614"/>
      <c r="G175" s="614"/>
      <c r="H175" s="614"/>
      <c r="I175" s="614"/>
      <c r="J175" s="614"/>
    </row>
    <row r="176" spans="1:10" x14ac:dyDescent="0.25">
      <c r="A176" s="145"/>
      <c r="B176" s="614"/>
      <c r="C176" s="614"/>
      <c r="D176" s="614"/>
      <c r="E176" s="614"/>
      <c r="F176" s="614"/>
      <c r="G176" s="614"/>
      <c r="H176" s="614"/>
      <c r="I176" s="614"/>
      <c r="J176" s="614"/>
    </row>
    <row r="177" spans="1:10" x14ac:dyDescent="0.25">
      <c r="A177" s="145"/>
      <c r="B177" s="141" t="s">
        <v>134</v>
      </c>
    </row>
    <row r="178" spans="1:10" x14ac:dyDescent="0.25">
      <c r="A178" s="145"/>
      <c r="B178" s="480" t="s">
        <v>595</v>
      </c>
    </row>
    <row r="179" spans="1:10" x14ac:dyDescent="0.25">
      <c r="A179" s="145"/>
      <c r="B179" s="140"/>
    </row>
    <row r="180" spans="1:10" x14ac:dyDescent="0.25">
      <c r="A180" s="145"/>
      <c r="B180" s="140"/>
    </row>
    <row r="181" spans="1:10" x14ac:dyDescent="0.25">
      <c r="A181" s="145"/>
      <c r="B181" s="385" t="s">
        <v>214</v>
      </c>
      <c r="C181" s="126"/>
      <c r="D181" s="126"/>
      <c r="E181" s="126"/>
      <c r="F181" s="126"/>
      <c r="G181" s="126"/>
      <c r="H181" s="126"/>
      <c r="I181" s="126"/>
      <c r="J181" s="126"/>
    </row>
    <row r="182" spans="1:10" x14ac:dyDescent="0.25">
      <c r="A182" s="145"/>
      <c r="B182" s="126" t="s">
        <v>242</v>
      </c>
      <c r="C182" s="126"/>
      <c r="D182" s="126"/>
      <c r="E182" s="126"/>
      <c r="F182" s="126"/>
      <c r="G182" s="126"/>
      <c r="H182" s="126"/>
      <c r="I182" s="126"/>
      <c r="J182" s="126"/>
    </row>
    <row r="183" spans="1:10" x14ac:dyDescent="0.25">
      <c r="A183" s="145"/>
      <c r="B183" s="385"/>
      <c r="C183" s="126"/>
      <c r="D183" s="126"/>
      <c r="E183" s="126"/>
      <c r="F183" s="126"/>
      <c r="G183" s="126"/>
      <c r="H183" s="126"/>
      <c r="I183" s="126"/>
      <c r="J183" s="126"/>
    </row>
    <row r="184" spans="1:10" x14ac:dyDescent="0.25">
      <c r="A184" s="145"/>
      <c r="B184" s="385" t="s">
        <v>224</v>
      </c>
      <c r="C184" s="126"/>
      <c r="D184" s="126"/>
      <c r="E184" s="126"/>
      <c r="F184" s="126"/>
      <c r="G184" s="126"/>
      <c r="H184" s="126"/>
      <c r="I184" s="126"/>
      <c r="J184" s="126"/>
    </row>
    <row r="185" spans="1:10" x14ac:dyDescent="0.25">
      <c r="A185" s="145"/>
      <c r="B185" s="611" t="s">
        <v>247</v>
      </c>
      <c r="C185" s="611"/>
      <c r="D185" s="611"/>
      <c r="E185" s="611"/>
      <c r="F185" s="611"/>
      <c r="G185" s="611"/>
      <c r="H185" s="611"/>
      <c r="I185" s="611"/>
      <c r="J185" s="611"/>
    </row>
    <row r="186" spans="1:10" x14ac:dyDescent="0.25">
      <c r="A186" s="145"/>
      <c r="B186" s="611"/>
      <c r="C186" s="611"/>
      <c r="D186" s="611"/>
      <c r="E186" s="611"/>
      <c r="F186" s="611"/>
      <c r="G186" s="611"/>
      <c r="H186" s="611"/>
      <c r="I186" s="611"/>
      <c r="J186" s="611"/>
    </row>
    <row r="187" spans="1:10" x14ac:dyDescent="0.25">
      <c r="A187" s="145"/>
      <c r="B187" s="611"/>
      <c r="C187" s="611"/>
      <c r="D187" s="611"/>
      <c r="E187" s="611"/>
      <c r="F187" s="611"/>
      <c r="G187" s="611"/>
      <c r="H187" s="611"/>
      <c r="I187" s="611"/>
      <c r="J187" s="611"/>
    </row>
    <row r="188" spans="1:10" x14ac:dyDescent="0.25">
      <c r="A188" s="145"/>
      <c r="B188" s="611"/>
      <c r="C188" s="611"/>
      <c r="D188" s="611"/>
      <c r="E188" s="611"/>
      <c r="F188" s="611"/>
      <c r="G188" s="611"/>
      <c r="H188" s="611"/>
      <c r="I188" s="611"/>
      <c r="J188" s="611"/>
    </row>
    <row r="189" spans="1:10" x14ac:dyDescent="0.25">
      <c r="A189" s="145"/>
      <c r="B189" s="611"/>
      <c r="C189" s="611"/>
      <c r="D189" s="611"/>
      <c r="E189" s="611"/>
      <c r="F189" s="611"/>
      <c r="G189" s="611"/>
      <c r="H189" s="611"/>
      <c r="I189" s="611"/>
      <c r="J189" s="611"/>
    </row>
    <row r="190" spans="1:10" x14ac:dyDescent="0.25">
      <c r="A190" s="145"/>
      <c r="B190" s="611"/>
      <c r="C190" s="611"/>
      <c r="D190" s="611"/>
      <c r="E190" s="611"/>
      <c r="F190" s="611"/>
      <c r="G190" s="611"/>
      <c r="H190" s="611"/>
      <c r="I190" s="611"/>
      <c r="J190" s="611"/>
    </row>
    <row r="191" spans="1:10" x14ac:dyDescent="0.25">
      <c r="A191" s="145"/>
      <c r="B191" s="126"/>
      <c r="C191" s="126"/>
      <c r="D191" s="126"/>
      <c r="E191" s="126"/>
      <c r="F191" s="126"/>
      <c r="G191" s="126"/>
      <c r="H191" s="126"/>
      <c r="I191" s="126"/>
      <c r="J191" s="126"/>
    </row>
    <row r="192" spans="1:10" x14ac:dyDescent="0.25">
      <c r="A192" s="145"/>
      <c r="B192" s="611" t="s">
        <v>248</v>
      </c>
      <c r="C192" s="611"/>
      <c r="D192" s="611"/>
      <c r="E192" s="611"/>
      <c r="F192" s="611"/>
      <c r="G192" s="611"/>
      <c r="H192" s="611"/>
      <c r="I192" s="611"/>
      <c r="J192" s="611"/>
    </row>
    <row r="193" spans="1:10" x14ac:dyDescent="0.25">
      <c r="A193" s="145"/>
      <c r="B193" s="611"/>
      <c r="C193" s="611"/>
      <c r="D193" s="611"/>
      <c r="E193" s="611"/>
      <c r="F193" s="611"/>
      <c r="G193" s="611"/>
      <c r="H193" s="611"/>
      <c r="I193" s="611"/>
      <c r="J193" s="611"/>
    </row>
    <row r="194" spans="1:10" x14ac:dyDescent="0.25">
      <c r="A194" s="145"/>
      <c r="B194" s="611"/>
      <c r="C194" s="611"/>
      <c r="D194" s="611"/>
      <c r="E194" s="611"/>
      <c r="F194" s="611"/>
      <c r="G194" s="611"/>
      <c r="H194" s="611"/>
      <c r="I194" s="611"/>
      <c r="J194" s="611"/>
    </row>
    <row r="195" spans="1:10" x14ac:dyDescent="0.25">
      <c r="A195" s="145"/>
      <c r="B195" s="611"/>
      <c r="C195" s="611"/>
      <c r="D195" s="611"/>
      <c r="E195" s="611"/>
      <c r="F195" s="611"/>
      <c r="G195" s="611"/>
      <c r="H195" s="611"/>
      <c r="I195" s="611"/>
      <c r="J195" s="611"/>
    </row>
    <row r="196" spans="1:10" x14ac:dyDescent="0.25">
      <c r="A196" s="145"/>
      <c r="B196" s="383"/>
      <c r="C196" s="126"/>
      <c r="D196" s="126"/>
      <c r="E196" s="126"/>
      <c r="F196" s="126"/>
      <c r="G196" s="126"/>
      <c r="H196" s="126"/>
      <c r="I196" s="126"/>
      <c r="J196" s="126"/>
    </row>
    <row r="197" spans="1:10" x14ac:dyDescent="0.25">
      <c r="A197" s="145"/>
      <c r="B197" s="383" t="s">
        <v>226</v>
      </c>
      <c r="C197" s="138"/>
      <c r="D197" s="138"/>
      <c r="E197" s="138"/>
      <c r="F197" s="138"/>
      <c r="G197" s="138"/>
      <c r="H197" s="138"/>
      <c r="I197" s="138"/>
      <c r="J197" s="138"/>
    </row>
    <row r="198" spans="1:10" x14ac:dyDescent="0.25">
      <c r="A198" s="145"/>
      <c r="B198" s="611" t="s">
        <v>535</v>
      </c>
      <c r="C198" s="611"/>
      <c r="D198" s="611"/>
      <c r="E198" s="611"/>
      <c r="F198" s="611"/>
      <c r="G198" s="611"/>
      <c r="H198" s="611"/>
      <c r="I198" s="611"/>
      <c r="J198" s="611"/>
    </row>
    <row r="199" spans="1:10" x14ac:dyDescent="0.25">
      <c r="A199" s="145"/>
      <c r="B199" s="611"/>
      <c r="C199" s="611"/>
      <c r="D199" s="611"/>
      <c r="E199" s="611"/>
      <c r="F199" s="611"/>
      <c r="G199" s="611"/>
      <c r="H199" s="611"/>
      <c r="I199" s="611"/>
      <c r="J199" s="611"/>
    </row>
    <row r="200" spans="1:10" x14ac:dyDescent="0.25">
      <c r="A200" s="145"/>
      <c r="B200" s="611"/>
      <c r="C200" s="611"/>
      <c r="D200" s="611"/>
      <c r="E200" s="611"/>
      <c r="F200" s="611"/>
      <c r="G200" s="611"/>
      <c r="H200" s="611"/>
      <c r="I200" s="611"/>
      <c r="J200" s="611"/>
    </row>
    <row r="201" spans="1:10" x14ac:dyDescent="0.25">
      <c r="A201" s="145"/>
      <c r="B201" s="611"/>
      <c r="C201" s="611"/>
      <c r="D201" s="611"/>
      <c r="E201" s="611"/>
      <c r="F201" s="611"/>
      <c r="G201" s="611"/>
      <c r="H201" s="611"/>
      <c r="I201" s="611"/>
      <c r="J201" s="611"/>
    </row>
    <row r="202" spans="1:10" x14ac:dyDescent="0.25">
      <c r="A202" s="145"/>
      <c r="B202" s="611"/>
      <c r="C202" s="611"/>
      <c r="D202" s="611"/>
      <c r="E202" s="611"/>
      <c r="F202" s="611"/>
      <c r="G202" s="611"/>
      <c r="H202" s="611"/>
      <c r="I202" s="611"/>
      <c r="J202" s="611"/>
    </row>
    <row r="203" spans="1:10" x14ac:dyDescent="0.25">
      <c r="A203" s="145"/>
      <c r="B203" s="611"/>
      <c r="C203" s="611"/>
      <c r="D203" s="611"/>
      <c r="E203" s="611"/>
      <c r="F203" s="611"/>
      <c r="G203" s="611"/>
      <c r="H203" s="611"/>
      <c r="I203" s="611"/>
      <c r="J203" s="611"/>
    </row>
    <row r="204" spans="1:10" x14ac:dyDescent="0.25">
      <c r="A204" s="145"/>
      <c r="B204" s="103" t="s">
        <v>250</v>
      </c>
    </row>
    <row r="205" spans="1:10" x14ac:dyDescent="0.25">
      <c r="A205" s="145"/>
    </row>
    <row r="206" spans="1:10" x14ac:dyDescent="0.25">
      <c r="A206" s="145"/>
    </row>
  </sheetData>
  <mergeCells count="27">
    <mergeCell ref="B170:J173"/>
    <mergeCell ref="B71:J74"/>
    <mergeCell ref="B93:J98"/>
    <mergeCell ref="B124:J134"/>
    <mergeCell ref="B137:J139"/>
    <mergeCell ref="B76:J77"/>
    <mergeCell ref="B64:J69"/>
    <mergeCell ref="B87:J90"/>
    <mergeCell ref="B105:J109"/>
    <mergeCell ref="B114:J115"/>
    <mergeCell ref="B34:I36"/>
    <mergeCell ref="B198:J203"/>
    <mergeCell ref="B19:J24"/>
    <mergeCell ref="B37:J45"/>
    <mergeCell ref="B48:J49"/>
    <mergeCell ref="B46:J46"/>
    <mergeCell ref="B57:J61"/>
    <mergeCell ref="B27:J31"/>
    <mergeCell ref="B32:J33"/>
    <mergeCell ref="B192:J195"/>
    <mergeCell ref="B141:J144"/>
    <mergeCell ref="B146:J147"/>
    <mergeCell ref="B155:J160"/>
    <mergeCell ref="B175:J176"/>
    <mergeCell ref="B185:J190"/>
    <mergeCell ref="B100:J103"/>
    <mergeCell ref="B163:J168"/>
  </mergeCells>
  <hyperlinks>
    <hyperlink ref="B2" location="Contents!B6" display="Return to Contents Page"/>
    <hyperlink ref="B3" location="'User guidance'!A1" display="Return to user guidance contents page"/>
    <hyperlink ref="B46" r:id="rId1"/>
    <hyperlink ref="B79" r:id="rId2"/>
    <hyperlink ref="B112" r:id="rId3"/>
    <hyperlink ref="B116" r:id="rId4"/>
    <hyperlink ref="B177" r:id="rId5"/>
    <hyperlink ref="B8" location="'User guidance buildings'!B16" display="2.1 Emissions per household"/>
    <hyperlink ref="B9" location="'User guidance buildings'!B54" display="2.2 Housing stock with energy efficiency measure"/>
    <hyperlink ref="B10" location="'User guidance buildings'!B84" display="2.3 Standard Assessment Procedure (SAP) ratings for residential buildings"/>
    <hyperlink ref="B11" location="'User guidance buildings'!B121" display="2.4 Installation of energy efficiency measures"/>
    <hyperlink ref="B12" location="'User guidance buildings'!B152" display="2.5 Primary energy source for heating of residential buildings"/>
    <hyperlink ref="B13" location="'User guidance buildings'!B182" display="2.6 Penetration of renewable heat"/>
    <hyperlink ref="B204" location="'User guidance buildings'!A1" display="Return to top"/>
    <hyperlink ref="B178" r:id="rId6"/>
    <hyperlink ref="B51" r:id="rId7"/>
    <hyperlink ref="B111" r:id="rId8"/>
    <hyperlink ref="B32" r:id="rId9" location="page=22 "/>
    <hyperlink ref="B34" r:id="rId10" location="page=5"/>
    <hyperlink ref="B80" r:id="rId11"/>
    <hyperlink ref="B117" r:id="rId12"/>
    <hyperlink ref="B148" r:id="rId13"/>
  </hyperlinks>
  <pageMargins left="0.25" right="0.25" top="0.75" bottom="0.75" header="0.3" footer="0.3"/>
  <pageSetup paperSize="9" fitToHeight="0" orientation="portrait" r:id="rId1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2"/>
  <sheetViews>
    <sheetView showGridLines="0" zoomScale="115" zoomScaleNormal="115" workbookViewId="0"/>
  </sheetViews>
  <sheetFormatPr defaultColWidth="9.140625" defaultRowHeight="15" x14ac:dyDescent="0.25"/>
  <cols>
    <col min="1" max="16384" width="9.140625" style="139"/>
  </cols>
  <sheetData>
    <row r="2" spans="1:10" x14ac:dyDescent="0.25">
      <c r="B2" s="103" t="s">
        <v>2</v>
      </c>
    </row>
    <row r="3" spans="1:10" x14ac:dyDescent="0.25">
      <c r="B3" s="103" t="s">
        <v>231</v>
      </c>
    </row>
    <row r="5" spans="1:10" ht="26.25" x14ac:dyDescent="0.4">
      <c r="B5" s="342" t="s">
        <v>249</v>
      </c>
      <c r="C5" s="138"/>
      <c r="D5" s="138"/>
      <c r="E5" s="138"/>
      <c r="F5" s="138"/>
      <c r="G5" s="138"/>
      <c r="H5" s="138"/>
      <c r="I5" s="138"/>
      <c r="J5" s="138"/>
    </row>
    <row r="6" spans="1:10" x14ac:dyDescent="0.25">
      <c r="B6" s="138"/>
      <c r="C6" s="138"/>
      <c r="D6" s="138"/>
      <c r="E6" s="138"/>
      <c r="F6" s="138"/>
      <c r="G6" s="138"/>
      <c r="H6" s="138"/>
      <c r="I6" s="138"/>
      <c r="J6" s="138"/>
    </row>
    <row r="7" spans="1:10" x14ac:dyDescent="0.25">
      <c r="B7" s="138"/>
      <c r="C7" s="138"/>
      <c r="D7" s="138"/>
      <c r="E7" s="138"/>
      <c r="F7" s="138"/>
      <c r="G7" s="138"/>
      <c r="H7" s="138"/>
      <c r="I7" s="138"/>
      <c r="J7" s="138"/>
    </row>
    <row r="8" spans="1:10" ht="17.25" customHeight="1" x14ac:dyDescent="0.25">
      <c r="B8" s="383" t="s">
        <v>177</v>
      </c>
      <c r="C8" s="138"/>
      <c r="D8" s="138"/>
      <c r="E8" s="138"/>
      <c r="F8" s="138"/>
      <c r="G8" s="138"/>
      <c r="H8" s="138"/>
      <c r="I8" s="138"/>
      <c r="J8" s="138"/>
    </row>
    <row r="9" spans="1:10" ht="17.25" customHeight="1" x14ac:dyDescent="0.25">
      <c r="A9" s="145"/>
      <c r="B9" s="138" t="s">
        <v>251</v>
      </c>
      <c r="C9" s="138"/>
      <c r="D9" s="138"/>
      <c r="E9" s="138"/>
      <c r="F9" s="138"/>
      <c r="G9" s="138"/>
      <c r="H9" s="138"/>
      <c r="I9" s="138"/>
      <c r="J9" s="138"/>
    </row>
    <row r="10" spans="1:10" ht="17.25" customHeight="1" x14ac:dyDescent="0.35">
      <c r="A10" s="145"/>
      <c r="B10" s="138" t="s">
        <v>540</v>
      </c>
      <c r="C10" s="138"/>
      <c r="D10" s="138"/>
      <c r="E10" s="138"/>
      <c r="F10" s="138"/>
      <c r="G10" s="138"/>
      <c r="H10" s="138"/>
      <c r="I10" s="138"/>
      <c r="J10" s="138"/>
    </row>
    <row r="11" spans="1:10" ht="17.25" customHeight="1" x14ac:dyDescent="0.25">
      <c r="A11" s="145"/>
      <c r="B11" s="138"/>
      <c r="C11" s="138"/>
      <c r="D11" s="138"/>
      <c r="E11" s="138"/>
      <c r="F11" s="138"/>
      <c r="G11" s="138"/>
      <c r="H11" s="138"/>
      <c r="I11" s="138"/>
      <c r="J11" s="138"/>
    </row>
    <row r="12" spans="1:10" ht="17.25" customHeight="1" x14ac:dyDescent="0.25">
      <c r="A12" s="145"/>
      <c r="B12" s="383" t="s">
        <v>224</v>
      </c>
      <c r="C12" s="138"/>
      <c r="D12" s="138"/>
      <c r="E12" s="138"/>
      <c r="F12" s="138"/>
      <c r="G12" s="138"/>
      <c r="H12" s="138"/>
      <c r="I12" s="138"/>
      <c r="J12" s="138"/>
    </row>
    <row r="13" spans="1:10" ht="17.25" customHeight="1" x14ac:dyDescent="0.25">
      <c r="A13" s="145"/>
      <c r="B13" s="611" t="s">
        <v>541</v>
      </c>
      <c r="C13" s="611"/>
      <c r="D13" s="611"/>
      <c r="E13" s="611"/>
      <c r="F13" s="611"/>
      <c r="G13" s="611"/>
      <c r="H13" s="611"/>
      <c r="I13" s="611"/>
      <c r="J13" s="611"/>
    </row>
    <row r="14" spans="1:10" ht="17.25" customHeight="1" x14ac:dyDescent="0.25">
      <c r="A14" s="145"/>
      <c r="B14" s="611"/>
      <c r="C14" s="611"/>
      <c r="D14" s="611"/>
      <c r="E14" s="611"/>
      <c r="F14" s="611"/>
      <c r="G14" s="611"/>
      <c r="H14" s="611"/>
      <c r="I14" s="611"/>
      <c r="J14" s="611"/>
    </row>
    <row r="15" spans="1:10" ht="17.25" customHeight="1" x14ac:dyDescent="0.25">
      <c r="A15" s="145"/>
      <c r="B15" s="611"/>
      <c r="C15" s="611"/>
      <c r="D15" s="611"/>
      <c r="E15" s="611"/>
      <c r="F15" s="611"/>
      <c r="G15" s="611"/>
      <c r="H15" s="611"/>
      <c r="I15" s="611"/>
      <c r="J15" s="611"/>
    </row>
    <row r="16" spans="1:10" ht="17.25" customHeight="1" x14ac:dyDescent="0.25">
      <c r="A16" s="145"/>
      <c r="B16" s="611"/>
      <c r="C16" s="611"/>
      <c r="D16" s="611"/>
      <c r="E16" s="611"/>
      <c r="F16" s="611"/>
      <c r="G16" s="611"/>
      <c r="H16" s="611"/>
      <c r="I16" s="611"/>
      <c r="J16" s="611"/>
    </row>
    <row r="17" spans="1:10" ht="17.25" customHeight="1" x14ac:dyDescent="0.25">
      <c r="A17" s="145"/>
      <c r="B17" s="611"/>
      <c r="C17" s="611"/>
      <c r="D17" s="611"/>
      <c r="E17" s="611"/>
      <c r="F17" s="611"/>
      <c r="G17" s="611"/>
      <c r="H17" s="611"/>
      <c r="I17" s="611"/>
      <c r="J17" s="611"/>
    </row>
    <row r="18" spans="1:10" ht="17.25" customHeight="1" x14ac:dyDescent="0.25">
      <c r="A18" s="145"/>
      <c r="B18" s="614"/>
      <c r="C18" s="614"/>
      <c r="D18" s="614"/>
      <c r="E18" s="614"/>
      <c r="F18" s="614"/>
      <c r="G18" s="614"/>
      <c r="H18" s="614"/>
      <c r="I18" s="614"/>
      <c r="J18" s="614"/>
    </row>
    <row r="19" spans="1:10" ht="17.25" customHeight="1" x14ac:dyDescent="0.25">
      <c r="A19" s="145"/>
      <c r="B19" s="138"/>
      <c r="C19" s="138"/>
      <c r="D19" s="138"/>
      <c r="E19" s="138"/>
      <c r="F19" s="138"/>
      <c r="G19" s="138"/>
      <c r="H19" s="138"/>
      <c r="I19" s="138"/>
      <c r="J19" s="138"/>
    </row>
    <row r="20" spans="1:10" ht="17.25" customHeight="1" x14ac:dyDescent="0.25">
      <c r="A20" s="145"/>
      <c r="B20" s="383" t="s">
        <v>226</v>
      </c>
      <c r="C20" s="138"/>
      <c r="D20" s="138"/>
      <c r="E20" s="138"/>
      <c r="F20" s="138"/>
      <c r="G20" s="138"/>
      <c r="H20" s="138"/>
      <c r="I20" s="138"/>
      <c r="J20" s="138"/>
    </row>
    <row r="21" spans="1:10" ht="17.25" customHeight="1" x14ac:dyDescent="0.25">
      <c r="A21" s="145"/>
      <c r="B21" s="611" t="s">
        <v>636</v>
      </c>
      <c r="C21" s="611"/>
      <c r="D21" s="611"/>
      <c r="E21" s="611"/>
      <c r="F21" s="611"/>
      <c r="G21" s="611"/>
      <c r="H21" s="611"/>
      <c r="I21" s="611"/>
      <c r="J21" s="611"/>
    </row>
    <row r="22" spans="1:10" ht="17.25" customHeight="1" x14ac:dyDescent="0.25">
      <c r="A22" s="145"/>
      <c r="B22" s="611"/>
      <c r="C22" s="611"/>
      <c r="D22" s="611"/>
      <c r="E22" s="611"/>
      <c r="F22" s="611"/>
      <c r="G22" s="611"/>
      <c r="H22" s="611"/>
      <c r="I22" s="611"/>
      <c r="J22" s="611"/>
    </row>
    <row r="23" spans="1:10" ht="17.25" customHeight="1" x14ac:dyDescent="0.25">
      <c r="A23" s="145"/>
      <c r="B23" s="611"/>
      <c r="C23" s="611"/>
      <c r="D23" s="611"/>
      <c r="E23" s="611"/>
      <c r="F23" s="611"/>
      <c r="G23" s="611"/>
      <c r="H23" s="611"/>
      <c r="I23" s="611"/>
      <c r="J23" s="611"/>
    </row>
    <row r="24" spans="1:10" ht="17.25" customHeight="1" x14ac:dyDescent="0.25">
      <c r="A24" s="145"/>
      <c r="B24" s="611"/>
      <c r="C24" s="611"/>
      <c r="D24" s="611"/>
      <c r="E24" s="611"/>
      <c r="F24" s="611"/>
      <c r="G24" s="611"/>
      <c r="H24" s="611"/>
      <c r="I24" s="611"/>
      <c r="J24" s="611"/>
    </row>
    <row r="25" spans="1:10" ht="17.25" customHeight="1" x14ac:dyDescent="0.25">
      <c r="A25" s="145"/>
      <c r="B25" s="611"/>
      <c r="C25" s="611"/>
      <c r="D25" s="611"/>
      <c r="E25" s="611"/>
      <c r="F25" s="611"/>
      <c r="G25" s="611"/>
      <c r="H25" s="611"/>
      <c r="I25" s="611"/>
      <c r="J25" s="611"/>
    </row>
    <row r="26" spans="1:10" ht="17.25" customHeight="1" x14ac:dyDescent="0.25">
      <c r="A26" s="145"/>
      <c r="B26" s="611"/>
      <c r="C26" s="611"/>
      <c r="D26" s="611"/>
      <c r="E26" s="611"/>
      <c r="F26" s="611"/>
      <c r="G26" s="611"/>
      <c r="H26" s="611"/>
      <c r="I26" s="611"/>
      <c r="J26" s="611"/>
    </row>
    <row r="27" spans="1:10" x14ac:dyDescent="0.25">
      <c r="A27" s="145"/>
      <c r="B27" s="617" t="s">
        <v>637</v>
      </c>
      <c r="C27" s="617"/>
      <c r="D27" s="617"/>
      <c r="E27" s="617"/>
      <c r="F27" s="617"/>
      <c r="G27" s="617"/>
      <c r="H27" s="617"/>
      <c r="I27" s="617"/>
      <c r="J27" s="617"/>
    </row>
    <row r="28" spans="1:10" x14ac:dyDescent="0.25">
      <c r="A28" s="145"/>
      <c r="B28" s="617"/>
      <c r="C28" s="617"/>
      <c r="D28" s="617"/>
      <c r="E28" s="617"/>
      <c r="F28" s="617"/>
      <c r="G28" s="617"/>
      <c r="H28" s="617"/>
      <c r="I28" s="617"/>
      <c r="J28" s="617"/>
    </row>
    <row r="29" spans="1:10" x14ac:dyDescent="0.25">
      <c r="A29" s="145"/>
      <c r="B29" s="617"/>
      <c r="C29" s="617"/>
      <c r="D29" s="617"/>
      <c r="E29" s="617"/>
      <c r="F29" s="617"/>
      <c r="G29" s="617"/>
      <c r="H29" s="617"/>
      <c r="I29" s="617"/>
      <c r="J29" s="617"/>
    </row>
    <row r="30" spans="1:10" x14ac:dyDescent="0.25">
      <c r="A30" s="145"/>
      <c r="B30" s="617"/>
      <c r="C30" s="617"/>
      <c r="D30" s="617"/>
      <c r="E30" s="617"/>
      <c r="F30" s="617"/>
      <c r="G30" s="617"/>
      <c r="H30" s="617"/>
      <c r="I30" s="617"/>
      <c r="J30" s="617"/>
    </row>
    <row r="31" spans="1:10" x14ac:dyDescent="0.25">
      <c r="A31" s="145"/>
      <c r="B31" s="617"/>
      <c r="C31" s="617"/>
      <c r="D31" s="617"/>
      <c r="E31" s="617"/>
      <c r="F31" s="617"/>
      <c r="G31" s="617"/>
      <c r="H31" s="617"/>
      <c r="I31" s="617"/>
      <c r="J31" s="617"/>
    </row>
    <row r="32" spans="1:10" x14ac:dyDescent="0.25">
      <c r="A32" s="145"/>
      <c r="B32" s="617"/>
      <c r="C32" s="617"/>
      <c r="D32" s="617"/>
      <c r="E32" s="617"/>
      <c r="F32" s="617"/>
      <c r="G32" s="617"/>
      <c r="H32" s="617"/>
      <c r="I32" s="617"/>
      <c r="J32" s="617"/>
    </row>
    <row r="33" spans="1:10" x14ac:dyDescent="0.25">
      <c r="A33" s="145"/>
      <c r="B33" s="617"/>
      <c r="C33" s="617"/>
      <c r="D33" s="617"/>
      <c r="E33" s="617"/>
      <c r="F33" s="617"/>
      <c r="G33" s="617"/>
      <c r="H33" s="617"/>
      <c r="I33" s="617"/>
      <c r="J33" s="617"/>
    </row>
    <row r="34" spans="1:10" x14ac:dyDescent="0.25">
      <c r="A34" s="145"/>
      <c r="B34" s="617"/>
      <c r="C34" s="617"/>
      <c r="D34" s="617"/>
      <c r="E34" s="617"/>
      <c r="F34" s="617"/>
      <c r="G34" s="617"/>
      <c r="H34" s="617"/>
      <c r="I34" s="617"/>
      <c r="J34" s="617"/>
    </row>
    <row r="35" spans="1:10" x14ac:dyDescent="0.25">
      <c r="A35" s="145"/>
      <c r="B35" s="386"/>
      <c r="C35" s="386"/>
      <c r="D35" s="386"/>
      <c r="E35" s="386"/>
      <c r="F35" s="386"/>
      <c r="G35" s="386"/>
      <c r="H35" s="386"/>
      <c r="I35" s="386"/>
      <c r="J35" s="386"/>
    </row>
    <row r="36" spans="1:10" x14ac:dyDescent="0.25">
      <c r="A36" s="145"/>
      <c r="B36" s="617" t="s">
        <v>525</v>
      </c>
      <c r="C36" s="617"/>
      <c r="D36" s="617"/>
      <c r="E36" s="617"/>
      <c r="F36" s="617"/>
      <c r="G36" s="617"/>
      <c r="H36" s="617"/>
      <c r="I36" s="617"/>
      <c r="J36" s="617"/>
    </row>
    <row r="37" spans="1:10" x14ac:dyDescent="0.25">
      <c r="A37" s="145"/>
      <c r="B37" s="617"/>
      <c r="C37" s="617"/>
      <c r="D37" s="617"/>
      <c r="E37" s="617"/>
      <c r="F37" s="617"/>
      <c r="G37" s="617"/>
      <c r="H37" s="617"/>
      <c r="I37" s="617"/>
      <c r="J37" s="617"/>
    </row>
    <row r="38" spans="1:10" x14ac:dyDescent="0.25">
      <c r="A38" s="145"/>
      <c r="B38" s="618" t="s">
        <v>620</v>
      </c>
      <c r="C38" s="618"/>
      <c r="D38" s="618"/>
      <c r="E38" s="618"/>
      <c r="F38" s="618"/>
      <c r="G38" s="618"/>
      <c r="H38" s="618"/>
      <c r="I38" s="618"/>
      <c r="J38" s="618"/>
    </row>
    <row r="39" spans="1:10" x14ac:dyDescent="0.25">
      <c r="A39" s="145"/>
      <c r="B39" s="618"/>
      <c r="C39" s="618"/>
      <c r="D39" s="618"/>
      <c r="E39" s="618"/>
      <c r="F39" s="618"/>
      <c r="G39" s="618"/>
      <c r="H39" s="618"/>
      <c r="I39" s="618"/>
      <c r="J39" s="618"/>
    </row>
    <row r="40" spans="1:10" x14ac:dyDescent="0.25">
      <c r="A40" s="145"/>
      <c r="B40" s="619"/>
      <c r="C40" s="619"/>
      <c r="D40" s="619"/>
      <c r="E40" s="619"/>
      <c r="F40" s="619"/>
      <c r="G40" s="619"/>
      <c r="H40" s="619"/>
      <c r="I40" s="619"/>
      <c r="J40" s="619"/>
    </row>
    <row r="41" spans="1:10" x14ac:dyDescent="0.25">
      <c r="A41" s="145"/>
      <c r="B41" s="145"/>
      <c r="C41" s="145"/>
      <c r="D41" s="145"/>
      <c r="E41" s="145"/>
      <c r="F41" s="145"/>
      <c r="G41" s="145"/>
      <c r="H41" s="145"/>
      <c r="I41" s="145"/>
      <c r="J41" s="145"/>
    </row>
    <row r="42" spans="1:10" x14ac:dyDescent="0.25">
      <c r="A42" s="145"/>
      <c r="B42" s="82" t="s">
        <v>250</v>
      </c>
      <c r="C42" s="145"/>
      <c r="D42" s="145"/>
      <c r="E42" s="145"/>
      <c r="F42" s="145"/>
      <c r="G42" s="145"/>
      <c r="H42" s="145"/>
      <c r="I42" s="145"/>
      <c r="J42" s="145"/>
    </row>
  </sheetData>
  <mergeCells count="5">
    <mergeCell ref="B36:J37"/>
    <mergeCell ref="B21:J26"/>
    <mergeCell ref="B38:J40"/>
    <mergeCell ref="B13:J18"/>
    <mergeCell ref="B27:J34"/>
  </mergeCells>
  <hyperlinks>
    <hyperlink ref="B2" location="Contents!B6" display="Return to Contents Page"/>
    <hyperlink ref="B3" location="'User guidance'!A1" display="Return to user guidance contents page"/>
    <hyperlink ref="B38" r:id="rId1" location="future-developments"/>
    <hyperlink ref="B42" location="'User guidance industry'!A1" display="Return to top"/>
  </hyperlinks>
  <pageMargins left="0.25" right="0.25" top="0.75" bottom="0.75" header="0.3" footer="0.3"/>
  <pageSetup paperSize="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showGridLines="0" zoomScale="85" zoomScaleNormal="85" workbookViewId="0"/>
  </sheetViews>
  <sheetFormatPr defaultRowHeight="15" x14ac:dyDescent="0.25"/>
  <cols>
    <col min="1" max="1" width="9.140625" style="27"/>
  </cols>
  <sheetData>
    <row r="1" spans="2:14" x14ac:dyDescent="0.25">
      <c r="B1" s="129"/>
      <c r="C1" s="42"/>
      <c r="D1" s="42"/>
      <c r="E1" s="42"/>
      <c r="F1" s="42"/>
      <c r="G1" s="42"/>
      <c r="H1" s="42"/>
      <c r="I1" s="42"/>
      <c r="J1" s="42"/>
      <c r="K1" s="42"/>
      <c r="L1" s="42"/>
      <c r="M1" s="42"/>
    </row>
    <row r="2" spans="2:14" s="27" customFormat="1" x14ac:dyDescent="0.25">
      <c r="B2" s="103" t="s">
        <v>2</v>
      </c>
      <c r="C2" s="42"/>
      <c r="D2" s="42"/>
      <c r="E2" s="42"/>
      <c r="F2" s="42"/>
      <c r="G2" s="42"/>
      <c r="H2" s="42"/>
      <c r="I2" s="42"/>
      <c r="J2" s="42"/>
      <c r="K2" s="42"/>
      <c r="L2" s="42"/>
      <c r="M2" s="42"/>
    </row>
    <row r="3" spans="2:14" s="27" customFormat="1" x14ac:dyDescent="0.25">
      <c r="B3" s="341"/>
      <c r="C3" s="341"/>
      <c r="D3" s="341"/>
      <c r="E3" s="341"/>
      <c r="F3" s="341"/>
      <c r="G3" s="341"/>
      <c r="H3" s="341"/>
      <c r="I3" s="341"/>
      <c r="J3" s="341"/>
      <c r="K3" s="341"/>
      <c r="L3" s="341"/>
      <c r="M3" s="341"/>
      <c r="N3" s="138"/>
    </row>
    <row r="4" spans="2:14" ht="26.25" x14ac:dyDescent="0.4">
      <c r="B4" s="342" t="s">
        <v>193</v>
      </c>
      <c r="C4" s="341"/>
      <c r="D4" s="341"/>
      <c r="E4" s="341"/>
      <c r="F4" s="341"/>
      <c r="G4" s="341"/>
      <c r="H4" s="341"/>
      <c r="I4" s="341"/>
      <c r="J4" s="341"/>
      <c r="K4" s="341"/>
      <c r="L4" s="341"/>
      <c r="M4" s="341"/>
      <c r="N4" s="138"/>
    </row>
    <row r="5" spans="2:14" x14ac:dyDescent="0.25">
      <c r="B5" s="341"/>
      <c r="C5" s="341"/>
      <c r="D5" s="341"/>
      <c r="E5" s="341"/>
      <c r="F5" s="341"/>
      <c r="G5" s="341"/>
      <c r="H5" s="341"/>
      <c r="I5" s="341"/>
      <c r="J5" s="341"/>
      <c r="K5" s="341"/>
      <c r="L5" s="341"/>
      <c r="M5" s="341"/>
      <c r="N5" s="138"/>
    </row>
    <row r="6" spans="2:14" ht="15" customHeight="1" x14ac:dyDescent="0.25">
      <c r="B6" s="561" t="s">
        <v>483</v>
      </c>
      <c r="C6" s="561"/>
      <c r="D6" s="561"/>
      <c r="E6" s="561"/>
      <c r="F6" s="561"/>
      <c r="G6" s="561"/>
      <c r="H6" s="561"/>
      <c r="I6" s="561"/>
      <c r="J6" s="561"/>
      <c r="K6" s="561"/>
      <c r="L6" s="561"/>
      <c r="M6" s="561"/>
      <c r="N6" s="561"/>
    </row>
    <row r="7" spans="2:14" s="139" customFormat="1" ht="15" customHeight="1" x14ac:dyDescent="0.25">
      <c r="B7" s="561"/>
      <c r="C7" s="561"/>
      <c r="D7" s="561"/>
      <c r="E7" s="561"/>
      <c r="F7" s="561"/>
      <c r="G7" s="561"/>
      <c r="H7" s="561"/>
      <c r="I7" s="561"/>
      <c r="J7" s="561"/>
      <c r="K7" s="561"/>
      <c r="L7" s="561"/>
      <c r="M7" s="561"/>
      <c r="N7" s="561"/>
    </row>
    <row r="8" spans="2:14" s="139" customFormat="1" ht="15" customHeight="1" x14ac:dyDescent="0.25">
      <c r="B8" s="561"/>
      <c r="C8" s="561"/>
      <c r="D8" s="561"/>
      <c r="E8" s="561"/>
      <c r="F8" s="561"/>
      <c r="G8" s="561"/>
      <c r="H8" s="561"/>
      <c r="I8" s="561"/>
      <c r="J8" s="561"/>
      <c r="K8" s="561"/>
      <c r="L8" s="561"/>
      <c r="M8" s="561"/>
      <c r="N8" s="561"/>
    </row>
    <row r="9" spans="2:14" s="139" customFormat="1" ht="15" customHeight="1" x14ac:dyDescent="0.25">
      <c r="B9" s="561"/>
      <c r="C9" s="561"/>
      <c r="D9" s="561"/>
      <c r="E9" s="561"/>
      <c r="F9" s="561"/>
      <c r="G9" s="561"/>
      <c r="H9" s="561"/>
      <c r="I9" s="561"/>
      <c r="J9" s="561"/>
      <c r="K9" s="561"/>
      <c r="L9" s="561"/>
      <c r="M9" s="561"/>
      <c r="N9" s="561"/>
    </row>
    <row r="10" spans="2:14" ht="20.25" customHeight="1" x14ac:dyDescent="0.25">
      <c r="B10" s="561"/>
      <c r="C10" s="561"/>
      <c r="D10" s="561"/>
      <c r="E10" s="561"/>
      <c r="F10" s="561"/>
      <c r="G10" s="561"/>
      <c r="H10" s="561"/>
      <c r="I10" s="561"/>
      <c r="J10" s="561"/>
      <c r="K10" s="561"/>
      <c r="L10" s="561"/>
      <c r="M10" s="561"/>
      <c r="N10" s="561"/>
    </row>
    <row r="11" spans="2:14" ht="14.25" customHeight="1" x14ac:dyDescent="0.25">
      <c r="B11" s="561"/>
      <c r="C11" s="561"/>
      <c r="D11" s="561"/>
      <c r="E11" s="561"/>
      <c r="F11" s="561"/>
      <c r="G11" s="561"/>
      <c r="H11" s="561"/>
      <c r="I11" s="561"/>
      <c r="J11" s="561"/>
      <c r="K11" s="561"/>
      <c r="L11" s="561"/>
      <c r="M11" s="561"/>
      <c r="N11" s="561"/>
    </row>
    <row r="12" spans="2:14" s="139" customFormat="1" ht="14.25" customHeight="1" x14ac:dyDescent="0.25">
      <c r="B12" s="350"/>
      <c r="C12" s="350"/>
      <c r="D12" s="350"/>
      <c r="E12" s="350"/>
      <c r="F12" s="350"/>
      <c r="G12" s="350"/>
      <c r="H12" s="350"/>
      <c r="I12" s="350"/>
      <c r="J12" s="350"/>
      <c r="K12" s="350"/>
      <c r="L12" s="350"/>
      <c r="M12" s="350"/>
      <c r="N12" s="350"/>
    </row>
    <row r="13" spans="2:14" ht="15" customHeight="1" x14ac:dyDescent="0.25">
      <c r="B13" s="561" t="s">
        <v>536</v>
      </c>
      <c r="C13" s="561"/>
      <c r="D13" s="561"/>
      <c r="E13" s="561"/>
      <c r="F13" s="561"/>
      <c r="G13" s="561"/>
      <c r="H13" s="561"/>
      <c r="I13" s="561"/>
      <c r="J13" s="561"/>
      <c r="K13" s="561"/>
      <c r="L13" s="561"/>
      <c r="M13" s="561"/>
      <c r="N13" s="561"/>
    </row>
    <row r="14" spans="2:14" ht="15" customHeight="1" x14ac:dyDescent="0.25">
      <c r="B14" s="561"/>
      <c r="C14" s="561"/>
      <c r="D14" s="561"/>
      <c r="E14" s="561"/>
      <c r="F14" s="561"/>
      <c r="G14" s="561"/>
      <c r="H14" s="561"/>
      <c r="I14" s="561"/>
      <c r="J14" s="561"/>
      <c r="K14" s="561"/>
      <c r="L14" s="561"/>
      <c r="M14" s="561"/>
      <c r="N14" s="561"/>
    </row>
    <row r="15" spans="2:14" ht="21" customHeight="1" x14ac:dyDescent="0.25">
      <c r="B15" s="561"/>
      <c r="C15" s="561"/>
      <c r="D15" s="561"/>
      <c r="E15" s="561"/>
      <c r="F15" s="561"/>
      <c r="G15" s="561"/>
      <c r="H15" s="561"/>
      <c r="I15" s="561"/>
      <c r="J15" s="561"/>
      <c r="K15" s="561"/>
      <c r="L15" s="561"/>
      <c r="M15" s="561"/>
      <c r="N15" s="561"/>
    </row>
    <row r="16" spans="2:14" ht="15" customHeight="1" x14ac:dyDescent="0.25">
      <c r="B16" s="351"/>
      <c r="C16" s="351"/>
      <c r="D16" s="351"/>
      <c r="E16" s="351"/>
      <c r="F16" s="351"/>
      <c r="G16" s="351"/>
      <c r="H16" s="351"/>
      <c r="I16" s="351"/>
      <c r="J16" s="351"/>
      <c r="K16" s="138"/>
      <c r="L16" s="138"/>
      <c r="M16" s="138"/>
      <c r="N16" s="138"/>
    </row>
    <row r="17" spans="2:14" s="139" customFormat="1" ht="15" customHeight="1" x14ac:dyDescent="0.25">
      <c r="B17" s="351"/>
      <c r="C17" s="351"/>
      <c r="D17" s="351"/>
      <c r="E17" s="351"/>
      <c r="F17" s="351"/>
      <c r="G17" s="351"/>
      <c r="H17" s="351"/>
      <c r="I17" s="351"/>
      <c r="J17" s="351"/>
      <c r="K17" s="138"/>
      <c r="L17" s="138"/>
      <c r="M17" s="138"/>
      <c r="N17" s="138"/>
    </row>
    <row r="18" spans="2:14" ht="15" customHeight="1" x14ac:dyDescent="0.25">
      <c r="B18" s="567" t="s">
        <v>628</v>
      </c>
      <c r="C18" s="567"/>
      <c r="D18" s="567"/>
      <c r="E18" s="567"/>
      <c r="F18" s="567"/>
      <c r="G18" s="567"/>
      <c r="H18" s="567"/>
      <c r="I18" s="567"/>
      <c r="J18" s="567"/>
      <c r="K18" s="567"/>
      <c r="L18" s="567"/>
      <c r="M18" s="567"/>
      <c r="N18" s="567"/>
    </row>
    <row r="19" spans="2:14" s="139" customFormat="1" ht="15" customHeight="1" x14ac:dyDescent="0.25">
      <c r="B19" s="567"/>
      <c r="C19" s="567"/>
      <c r="D19" s="567"/>
      <c r="E19" s="567"/>
      <c r="F19" s="567"/>
      <c r="G19" s="567"/>
      <c r="H19" s="567"/>
      <c r="I19" s="567"/>
      <c r="J19" s="567"/>
      <c r="K19" s="567"/>
      <c r="L19" s="567"/>
      <c r="M19" s="567"/>
      <c r="N19" s="567"/>
    </row>
    <row r="20" spans="2:14" ht="15" customHeight="1" x14ac:dyDescent="0.25">
      <c r="B20" s="567"/>
      <c r="C20" s="567"/>
      <c r="D20" s="567"/>
      <c r="E20" s="567"/>
      <c r="F20" s="567"/>
      <c r="G20" s="567"/>
      <c r="H20" s="567"/>
      <c r="I20" s="567"/>
      <c r="J20" s="567"/>
      <c r="K20" s="567"/>
      <c r="L20" s="567"/>
      <c r="M20" s="567"/>
      <c r="N20" s="567"/>
    </row>
    <row r="21" spans="2:14" s="139" customFormat="1" ht="15" customHeight="1" x14ac:dyDescent="0.25">
      <c r="B21" s="567"/>
      <c r="C21" s="567"/>
      <c r="D21" s="567"/>
      <c r="E21" s="567"/>
      <c r="F21" s="567"/>
      <c r="G21" s="567"/>
      <c r="H21" s="567"/>
      <c r="I21" s="567"/>
      <c r="J21" s="567"/>
      <c r="K21" s="567"/>
      <c r="L21" s="567"/>
      <c r="M21" s="567"/>
      <c r="N21" s="567"/>
    </row>
    <row r="22" spans="2:14" s="139" customFormat="1" ht="15" customHeight="1" x14ac:dyDescent="0.25">
      <c r="B22" s="567"/>
      <c r="C22" s="567"/>
      <c r="D22" s="567"/>
      <c r="E22" s="567"/>
      <c r="F22" s="567"/>
      <c r="G22" s="567"/>
      <c r="H22" s="567"/>
      <c r="I22" s="567"/>
      <c r="J22" s="567"/>
      <c r="K22" s="567"/>
      <c r="L22" s="567"/>
      <c r="M22" s="567"/>
      <c r="N22" s="567"/>
    </row>
    <row r="23" spans="2:14" ht="21" customHeight="1" x14ac:dyDescent="0.25">
      <c r="B23" s="567"/>
      <c r="C23" s="567"/>
      <c r="D23" s="567"/>
      <c r="E23" s="567"/>
      <c r="F23" s="567"/>
      <c r="G23" s="567"/>
      <c r="H23" s="567"/>
      <c r="I23" s="567"/>
      <c r="J23" s="567"/>
      <c r="K23" s="567"/>
      <c r="L23" s="567"/>
      <c r="M23" s="567"/>
      <c r="N23" s="567"/>
    </row>
    <row r="24" spans="2:14" ht="15" customHeight="1" x14ac:dyDescent="0.25">
      <c r="B24" s="153"/>
      <c r="C24" s="153"/>
      <c r="D24" s="153"/>
      <c r="E24" s="153"/>
      <c r="F24" s="153"/>
      <c r="G24" s="153"/>
      <c r="H24" s="153"/>
      <c r="I24" s="153"/>
      <c r="J24" s="153"/>
      <c r="K24" s="138"/>
      <c r="L24" s="138"/>
      <c r="M24" s="138"/>
      <c r="N24" s="138"/>
    </row>
    <row r="25" spans="2:14" s="139" customFormat="1" ht="15" customHeight="1" x14ac:dyDescent="0.25">
      <c r="B25" s="153"/>
      <c r="C25" s="153"/>
      <c r="D25" s="153"/>
      <c r="E25" s="153"/>
      <c r="F25" s="153"/>
      <c r="G25" s="153"/>
      <c r="H25" s="153"/>
      <c r="I25" s="153"/>
      <c r="J25" s="153"/>
      <c r="K25" s="138"/>
      <c r="L25" s="138"/>
      <c r="M25" s="138"/>
      <c r="N25" s="138"/>
    </row>
    <row r="26" spans="2:14" ht="15" customHeight="1" x14ac:dyDescent="0.25">
      <c r="B26" s="561" t="s">
        <v>167</v>
      </c>
      <c r="C26" s="561"/>
      <c r="D26" s="561"/>
      <c r="E26" s="561"/>
      <c r="F26" s="561"/>
      <c r="G26" s="561"/>
      <c r="H26" s="561"/>
      <c r="I26" s="561"/>
      <c r="J26" s="561"/>
      <c r="K26" s="561"/>
      <c r="L26" s="561"/>
      <c r="M26" s="561"/>
      <c r="N26" s="561"/>
    </row>
    <row r="27" spans="2:14" s="139" customFormat="1" ht="15" customHeight="1" x14ac:dyDescent="0.25">
      <c r="B27" s="561"/>
      <c r="C27" s="561"/>
      <c r="D27" s="561"/>
      <c r="E27" s="561"/>
      <c r="F27" s="561"/>
      <c r="G27" s="561"/>
      <c r="H27" s="561"/>
      <c r="I27" s="561"/>
      <c r="J27" s="561"/>
      <c r="K27" s="561"/>
      <c r="L27" s="561"/>
      <c r="M27" s="561"/>
      <c r="N27" s="561"/>
    </row>
    <row r="28" spans="2:14" ht="15" customHeight="1" x14ac:dyDescent="0.25">
      <c r="B28" s="561"/>
      <c r="C28" s="561"/>
      <c r="D28" s="561"/>
      <c r="E28" s="561"/>
      <c r="F28" s="561"/>
      <c r="G28" s="561"/>
      <c r="H28" s="561"/>
      <c r="I28" s="561"/>
      <c r="J28" s="561"/>
      <c r="K28" s="561"/>
      <c r="L28" s="561"/>
      <c r="M28" s="561"/>
      <c r="N28" s="561"/>
    </row>
    <row r="29" spans="2:14" ht="15" customHeight="1" x14ac:dyDescent="0.25">
      <c r="B29" s="561"/>
      <c r="C29" s="561"/>
      <c r="D29" s="561"/>
      <c r="E29" s="561"/>
      <c r="F29" s="561"/>
      <c r="G29" s="561"/>
      <c r="H29" s="561"/>
      <c r="I29" s="561"/>
      <c r="J29" s="561"/>
      <c r="K29" s="561"/>
      <c r="L29" s="561"/>
      <c r="M29" s="561"/>
      <c r="N29" s="561"/>
    </row>
    <row r="30" spans="2:14" ht="19.5" customHeight="1" x14ac:dyDescent="0.25">
      <c r="B30" s="561"/>
      <c r="C30" s="561"/>
      <c r="D30" s="561"/>
      <c r="E30" s="561"/>
      <c r="F30" s="561"/>
      <c r="G30" s="561"/>
      <c r="H30" s="561"/>
      <c r="I30" s="561"/>
      <c r="J30" s="561"/>
      <c r="K30" s="561"/>
      <c r="L30" s="561"/>
      <c r="M30" s="561"/>
      <c r="N30" s="561"/>
    </row>
    <row r="31" spans="2:14" ht="15" customHeight="1" x14ac:dyDescent="0.25">
      <c r="B31" s="561"/>
      <c r="C31" s="561"/>
      <c r="D31" s="561"/>
      <c r="E31" s="561"/>
      <c r="F31" s="561"/>
      <c r="G31" s="561"/>
      <c r="H31" s="561"/>
      <c r="I31" s="561"/>
      <c r="J31" s="561"/>
      <c r="K31" s="561"/>
      <c r="L31" s="561"/>
      <c r="M31" s="561"/>
      <c r="N31" s="561"/>
    </row>
    <row r="32" spans="2:14" s="139" customFormat="1" ht="15" customHeight="1" x14ac:dyDescent="0.25">
      <c r="B32" s="350"/>
      <c r="C32" s="350"/>
      <c r="D32" s="350"/>
      <c r="E32" s="350"/>
      <c r="F32" s="350"/>
      <c r="G32" s="350"/>
      <c r="H32" s="350"/>
      <c r="I32" s="350"/>
      <c r="J32" s="350"/>
      <c r="K32" s="350"/>
      <c r="L32" s="350"/>
      <c r="M32" s="350"/>
      <c r="N32" s="350"/>
    </row>
    <row r="33" spans="2:14" ht="15" customHeight="1" x14ac:dyDescent="0.25">
      <c r="B33" s="567" t="s">
        <v>422</v>
      </c>
      <c r="C33" s="567"/>
      <c r="D33" s="567"/>
      <c r="E33" s="567"/>
      <c r="F33" s="567"/>
      <c r="G33" s="567"/>
      <c r="H33" s="567"/>
      <c r="I33" s="567"/>
      <c r="J33" s="567"/>
      <c r="K33" s="567"/>
      <c r="L33" s="567"/>
      <c r="M33" s="567"/>
      <c r="N33" s="567"/>
    </row>
    <row r="34" spans="2:14" ht="15" customHeight="1" x14ac:dyDescent="0.25">
      <c r="B34" s="567"/>
      <c r="C34" s="567"/>
      <c r="D34" s="567"/>
      <c r="E34" s="567"/>
      <c r="F34" s="567"/>
      <c r="G34" s="567"/>
      <c r="H34" s="567"/>
      <c r="I34" s="567"/>
      <c r="J34" s="567"/>
      <c r="K34" s="567"/>
      <c r="L34" s="567"/>
      <c r="M34" s="567"/>
      <c r="N34" s="567"/>
    </row>
    <row r="35" spans="2:14" ht="15" customHeight="1" x14ac:dyDescent="0.25">
      <c r="B35" s="567"/>
      <c r="C35" s="567"/>
      <c r="D35" s="567"/>
      <c r="E35" s="567"/>
      <c r="F35" s="567"/>
      <c r="G35" s="567"/>
      <c r="H35" s="567"/>
      <c r="I35" s="567"/>
      <c r="J35" s="567"/>
      <c r="K35" s="567"/>
      <c r="L35" s="567"/>
      <c r="M35" s="567"/>
      <c r="N35" s="567"/>
    </row>
    <row r="36" spans="2:14" ht="15" customHeight="1" x14ac:dyDescent="0.25">
      <c r="B36" s="138"/>
      <c r="C36" s="138"/>
      <c r="D36" s="138"/>
      <c r="E36" s="138"/>
      <c r="F36" s="138"/>
      <c r="G36" s="138"/>
      <c r="H36" s="138"/>
      <c r="I36" s="138"/>
      <c r="J36" s="138"/>
      <c r="K36" s="138"/>
      <c r="L36" s="138"/>
      <c r="M36" s="138"/>
      <c r="N36" s="138"/>
    </row>
    <row r="37" spans="2:14" s="139" customFormat="1" ht="15" customHeight="1" x14ac:dyDescent="0.25">
      <c r="B37" s="138"/>
      <c r="C37" s="138"/>
      <c r="D37" s="138"/>
      <c r="E37" s="138"/>
      <c r="F37" s="138"/>
      <c r="G37" s="138"/>
      <c r="H37" s="138"/>
      <c r="I37" s="138"/>
      <c r="J37" s="138"/>
      <c r="K37" s="138"/>
      <c r="L37" s="138"/>
      <c r="M37" s="138"/>
      <c r="N37" s="138"/>
    </row>
    <row r="38" spans="2:14" ht="15" customHeight="1" x14ac:dyDescent="0.25">
      <c r="B38" s="567" t="s">
        <v>484</v>
      </c>
      <c r="C38" s="567"/>
      <c r="D38" s="567"/>
      <c r="E38" s="567"/>
      <c r="F38" s="567"/>
      <c r="G38" s="567"/>
      <c r="H38" s="567"/>
      <c r="I38" s="567"/>
      <c r="J38" s="567"/>
      <c r="K38" s="567"/>
      <c r="L38" s="567"/>
      <c r="M38" s="567"/>
      <c r="N38" s="567"/>
    </row>
    <row r="39" spans="2:14" ht="15" customHeight="1" x14ac:dyDescent="0.25">
      <c r="B39" s="567"/>
      <c r="C39" s="567"/>
      <c r="D39" s="567"/>
      <c r="E39" s="567"/>
      <c r="F39" s="567"/>
      <c r="G39" s="567"/>
      <c r="H39" s="567"/>
      <c r="I39" s="567"/>
      <c r="J39" s="567"/>
      <c r="K39" s="567"/>
      <c r="L39" s="567"/>
      <c r="M39" s="567"/>
      <c r="N39" s="567"/>
    </row>
    <row r="40" spans="2:14" ht="15" customHeight="1" x14ac:dyDescent="0.25">
      <c r="B40" s="567"/>
      <c r="C40" s="567"/>
      <c r="D40" s="567"/>
      <c r="E40" s="567"/>
      <c r="F40" s="567"/>
      <c r="G40" s="567"/>
      <c r="H40" s="567"/>
      <c r="I40" s="567"/>
      <c r="J40" s="567"/>
      <c r="K40" s="567"/>
      <c r="L40" s="567"/>
      <c r="M40" s="567"/>
      <c r="N40" s="567"/>
    </row>
    <row r="41" spans="2:14" ht="15" customHeight="1" x14ac:dyDescent="0.25">
      <c r="B41" s="567"/>
      <c r="C41" s="567"/>
      <c r="D41" s="567"/>
      <c r="E41" s="567"/>
      <c r="F41" s="567"/>
      <c r="G41" s="567"/>
      <c r="H41" s="567"/>
      <c r="I41" s="567"/>
      <c r="J41" s="567"/>
      <c r="K41" s="567"/>
      <c r="L41" s="567"/>
      <c r="M41" s="567"/>
      <c r="N41" s="567"/>
    </row>
    <row r="42" spans="2:14" ht="15" customHeight="1" x14ac:dyDescent="0.25">
      <c r="B42" s="138"/>
      <c r="C42" s="138"/>
      <c r="D42" s="138"/>
      <c r="E42" s="138"/>
      <c r="F42" s="138"/>
      <c r="G42" s="138"/>
      <c r="H42" s="138"/>
      <c r="I42" s="138"/>
      <c r="J42" s="138"/>
      <c r="K42" s="138"/>
      <c r="L42" s="138"/>
      <c r="M42" s="138"/>
      <c r="N42" s="138"/>
    </row>
    <row r="43" spans="2:14" s="139" customFormat="1" ht="15" customHeight="1" x14ac:dyDescent="0.25">
      <c r="B43" s="138"/>
      <c r="C43" s="138"/>
      <c r="D43" s="138"/>
      <c r="E43" s="138"/>
      <c r="F43" s="138"/>
      <c r="G43" s="138"/>
      <c r="H43" s="138"/>
      <c r="I43" s="138"/>
      <c r="J43" s="138"/>
      <c r="K43" s="138"/>
      <c r="L43" s="138"/>
      <c r="M43" s="138"/>
      <c r="N43" s="138"/>
    </row>
    <row r="44" spans="2:14" ht="15" customHeight="1" x14ac:dyDescent="0.25">
      <c r="B44" s="567" t="s">
        <v>423</v>
      </c>
      <c r="C44" s="567"/>
      <c r="D44" s="567"/>
      <c r="E44" s="567"/>
      <c r="F44" s="567"/>
      <c r="G44" s="567"/>
      <c r="H44" s="567"/>
      <c r="I44" s="567"/>
      <c r="J44" s="567"/>
      <c r="K44" s="567"/>
      <c r="L44" s="567"/>
      <c r="M44" s="567"/>
      <c r="N44" s="567"/>
    </row>
    <row r="45" spans="2:14" ht="15" customHeight="1" x14ac:dyDescent="0.25">
      <c r="B45" s="567"/>
      <c r="C45" s="567"/>
      <c r="D45" s="567"/>
      <c r="E45" s="567"/>
      <c r="F45" s="567"/>
      <c r="G45" s="567"/>
      <c r="H45" s="567"/>
      <c r="I45" s="567"/>
      <c r="J45" s="567"/>
      <c r="K45" s="567"/>
      <c r="L45" s="567"/>
      <c r="M45" s="567"/>
      <c r="N45" s="567"/>
    </row>
    <row r="46" spans="2:14" ht="15" customHeight="1" x14ac:dyDescent="0.25">
      <c r="B46" s="567"/>
      <c r="C46" s="567"/>
      <c r="D46" s="567"/>
      <c r="E46" s="567"/>
      <c r="F46" s="567"/>
      <c r="G46" s="567"/>
      <c r="H46" s="567"/>
      <c r="I46" s="567"/>
      <c r="J46" s="567"/>
      <c r="K46" s="567"/>
      <c r="L46" s="567"/>
      <c r="M46" s="567"/>
      <c r="N46" s="567"/>
    </row>
    <row r="47" spans="2:14" ht="15" customHeight="1" x14ac:dyDescent="0.25">
      <c r="B47" s="567"/>
      <c r="C47" s="567"/>
      <c r="D47" s="567"/>
      <c r="E47" s="567"/>
      <c r="F47" s="567"/>
      <c r="G47" s="567"/>
      <c r="H47" s="567"/>
      <c r="I47" s="567"/>
      <c r="J47" s="567"/>
      <c r="K47" s="567"/>
      <c r="L47" s="567"/>
      <c r="M47" s="567"/>
      <c r="N47" s="567"/>
    </row>
    <row r="48" spans="2:14" ht="15" customHeight="1" x14ac:dyDescent="0.25">
      <c r="B48" s="138"/>
      <c r="C48" s="138"/>
      <c r="D48" s="138"/>
      <c r="E48" s="138"/>
      <c r="F48" s="138"/>
      <c r="G48" s="138"/>
      <c r="H48" s="138"/>
      <c r="I48" s="138"/>
      <c r="J48" s="138"/>
      <c r="K48" s="138"/>
      <c r="L48" s="138"/>
      <c r="M48" s="138"/>
      <c r="N48" s="138"/>
    </row>
    <row r="49" spans="2:14" s="139" customFormat="1" ht="15" customHeight="1" x14ac:dyDescent="0.25">
      <c r="B49" s="138"/>
      <c r="C49" s="138"/>
      <c r="D49" s="138"/>
      <c r="E49" s="138"/>
      <c r="F49" s="138"/>
      <c r="G49" s="138"/>
      <c r="H49" s="138"/>
      <c r="I49" s="138"/>
      <c r="J49" s="138"/>
      <c r="K49" s="138"/>
      <c r="L49" s="138"/>
      <c r="M49" s="138"/>
      <c r="N49" s="138"/>
    </row>
    <row r="50" spans="2:14" ht="15" customHeight="1" x14ac:dyDescent="0.25">
      <c r="B50" s="567" t="s">
        <v>420</v>
      </c>
      <c r="C50" s="567"/>
      <c r="D50" s="567"/>
      <c r="E50" s="567"/>
      <c r="F50" s="567"/>
      <c r="G50" s="567"/>
      <c r="H50" s="567"/>
      <c r="I50" s="567"/>
      <c r="J50" s="567"/>
      <c r="K50" s="567"/>
      <c r="L50" s="567"/>
      <c r="M50" s="567"/>
      <c r="N50" s="567"/>
    </row>
    <row r="51" spans="2:14" ht="15" customHeight="1" x14ac:dyDescent="0.25">
      <c r="B51" s="567"/>
      <c r="C51" s="567"/>
      <c r="D51" s="567"/>
      <c r="E51" s="567"/>
      <c r="F51" s="567"/>
      <c r="G51" s="567"/>
      <c r="H51" s="567"/>
      <c r="I51" s="567"/>
      <c r="J51" s="567"/>
      <c r="K51" s="567"/>
      <c r="L51" s="567"/>
      <c r="M51" s="567"/>
      <c r="N51" s="567"/>
    </row>
    <row r="52" spans="2:14" ht="15" customHeight="1" x14ac:dyDescent="0.25">
      <c r="B52" s="567"/>
      <c r="C52" s="567"/>
      <c r="D52" s="567"/>
      <c r="E52" s="567"/>
      <c r="F52" s="567"/>
      <c r="G52" s="567"/>
      <c r="H52" s="567"/>
      <c r="I52" s="567"/>
      <c r="J52" s="567"/>
      <c r="K52" s="567"/>
      <c r="L52" s="567"/>
      <c r="M52" s="567"/>
      <c r="N52" s="567"/>
    </row>
  </sheetData>
  <mergeCells count="8">
    <mergeCell ref="B38:N41"/>
    <mergeCell ref="B44:N47"/>
    <mergeCell ref="B50:N52"/>
    <mergeCell ref="B6:N11"/>
    <mergeCell ref="B13:N15"/>
    <mergeCell ref="B18:N23"/>
    <mergeCell ref="B26:N31"/>
    <mergeCell ref="B33:N35"/>
  </mergeCells>
  <hyperlinks>
    <hyperlink ref="B2" location="Contents!B6" display="Return to Contents Page"/>
  </hyperlinks>
  <pageMargins left="0.25" right="0.25" top="0.75" bottom="0.75" header="0.3" footer="0.3"/>
  <pageSetup paperSize="9"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6"/>
  <sheetViews>
    <sheetView showGridLines="0" zoomScale="110" zoomScaleNormal="110" workbookViewId="0"/>
  </sheetViews>
  <sheetFormatPr defaultColWidth="9.140625" defaultRowHeight="15" x14ac:dyDescent="0.25"/>
  <cols>
    <col min="1" max="16384" width="9.140625" style="139"/>
  </cols>
  <sheetData>
    <row r="1" spans="1:2" x14ac:dyDescent="0.25">
      <c r="A1" s="145"/>
    </row>
    <row r="2" spans="1:2" x14ac:dyDescent="0.25">
      <c r="A2" s="145"/>
      <c r="B2" s="103" t="s">
        <v>2</v>
      </c>
    </row>
    <row r="3" spans="1:2" x14ac:dyDescent="0.25">
      <c r="A3" s="145"/>
      <c r="B3" s="103" t="s">
        <v>231</v>
      </c>
    </row>
    <row r="4" spans="1:2" x14ac:dyDescent="0.25">
      <c r="A4" s="145"/>
    </row>
    <row r="5" spans="1:2" ht="26.25" x14ac:dyDescent="0.4">
      <c r="A5" s="145"/>
      <c r="B5" s="342" t="s">
        <v>252</v>
      </c>
    </row>
    <row r="6" spans="1:2" x14ac:dyDescent="0.25">
      <c r="A6" s="145"/>
      <c r="B6" s="138"/>
    </row>
    <row r="7" spans="1:2" x14ac:dyDescent="0.25">
      <c r="A7" s="145"/>
      <c r="B7" s="383" t="s">
        <v>239</v>
      </c>
    </row>
    <row r="8" spans="1:2" x14ac:dyDescent="0.25">
      <c r="A8" s="145"/>
      <c r="B8" s="141" t="s">
        <v>253</v>
      </c>
    </row>
    <row r="9" spans="1:2" x14ac:dyDescent="0.25">
      <c r="A9" s="145"/>
      <c r="B9" s="141" t="s">
        <v>608</v>
      </c>
    </row>
    <row r="10" spans="1:2" x14ac:dyDescent="0.25">
      <c r="A10" s="145"/>
      <c r="B10" s="141" t="s">
        <v>254</v>
      </c>
    </row>
    <row r="11" spans="1:2" x14ac:dyDescent="0.25">
      <c r="A11" s="145"/>
      <c r="B11" s="141" t="s">
        <v>255</v>
      </c>
    </row>
    <row r="12" spans="1:2" x14ac:dyDescent="0.25">
      <c r="A12" s="145"/>
      <c r="B12" s="141" t="s">
        <v>256</v>
      </c>
    </row>
    <row r="13" spans="1:2" x14ac:dyDescent="0.25">
      <c r="A13" s="145"/>
      <c r="B13" s="141" t="s">
        <v>257</v>
      </c>
    </row>
    <row r="14" spans="1:2" x14ac:dyDescent="0.25">
      <c r="A14" s="145"/>
      <c r="B14" s="141" t="s">
        <v>258</v>
      </c>
    </row>
    <row r="15" spans="1:2" x14ac:dyDescent="0.25">
      <c r="A15" s="145"/>
      <c r="B15" s="141" t="s">
        <v>259</v>
      </c>
    </row>
    <row r="16" spans="1:2" x14ac:dyDescent="0.25">
      <c r="A16" s="145"/>
    </row>
    <row r="17" spans="1:10" ht="17.25" customHeight="1" x14ac:dyDescent="0.25">
      <c r="A17" s="145"/>
      <c r="B17" s="383" t="s">
        <v>214</v>
      </c>
      <c r="C17" s="138"/>
      <c r="D17" s="138"/>
      <c r="E17" s="138"/>
      <c r="F17" s="138"/>
      <c r="G17" s="138"/>
      <c r="H17" s="138"/>
      <c r="I17" s="138"/>
      <c r="J17" s="138"/>
    </row>
    <row r="18" spans="1:10" ht="17.25" customHeight="1" x14ac:dyDescent="0.25">
      <c r="A18" s="145"/>
      <c r="B18" s="138" t="s">
        <v>260</v>
      </c>
      <c r="C18" s="138"/>
      <c r="D18" s="138"/>
      <c r="E18" s="138"/>
      <c r="F18" s="138"/>
      <c r="G18" s="138"/>
      <c r="H18" s="138"/>
      <c r="I18" s="138"/>
      <c r="J18" s="138"/>
    </row>
    <row r="19" spans="1:10" ht="17.25" customHeight="1" x14ac:dyDescent="0.25">
      <c r="A19" s="145"/>
      <c r="B19" s="138"/>
      <c r="C19" s="138"/>
      <c r="D19" s="138"/>
      <c r="E19" s="138"/>
      <c r="F19" s="138"/>
      <c r="G19" s="138"/>
      <c r="H19" s="138"/>
      <c r="I19" s="138"/>
      <c r="J19" s="138"/>
    </row>
    <row r="20" spans="1:10" ht="17.25" customHeight="1" x14ac:dyDescent="0.25">
      <c r="A20" s="145"/>
      <c r="B20" s="383" t="s">
        <v>224</v>
      </c>
      <c r="C20" s="138"/>
      <c r="D20" s="138"/>
      <c r="E20" s="138"/>
      <c r="F20" s="138"/>
      <c r="G20" s="138"/>
      <c r="H20" s="138"/>
      <c r="I20" s="138"/>
      <c r="J20" s="138"/>
    </row>
    <row r="21" spans="1:10" ht="17.25" customHeight="1" x14ac:dyDescent="0.25">
      <c r="A21" s="145"/>
      <c r="B21" s="611" t="s">
        <v>582</v>
      </c>
      <c r="C21" s="611"/>
      <c r="D21" s="611"/>
      <c r="E21" s="611"/>
      <c r="F21" s="611"/>
      <c r="G21" s="611"/>
      <c r="H21" s="611"/>
      <c r="I21" s="611"/>
      <c r="J21" s="611"/>
    </row>
    <row r="22" spans="1:10" ht="17.25" customHeight="1" x14ac:dyDescent="0.25">
      <c r="A22" s="145"/>
      <c r="B22" s="611"/>
      <c r="C22" s="611"/>
      <c r="D22" s="611"/>
      <c r="E22" s="611"/>
      <c r="F22" s="611"/>
      <c r="G22" s="611"/>
      <c r="H22" s="611"/>
      <c r="I22" s="611"/>
      <c r="J22" s="611"/>
    </row>
    <row r="23" spans="1:10" ht="17.25" customHeight="1" x14ac:dyDescent="0.25">
      <c r="A23" s="145"/>
      <c r="B23" s="611"/>
      <c r="C23" s="611"/>
      <c r="D23" s="611"/>
      <c r="E23" s="611"/>
      <c r="F23" s="611"/>
      <c r="G23" s="611"/>
      <c r="H23" s="611"/>
      <c r="I23" s="611"/>
      <c r="J23" s="611"/>
    </row>
    <row r="24" spans="1:10" ht="17.25" customHeight="1" x14ac:dyDescent="0.25">
      <c r="A24" s="145"/>
      <c r="B24" s="611"/>
      <c r="C24" s="611"/>
      <c r="D24" s="611"/>
      <c r="E24" s="611"/>
      <c r="F24" s="611"/>
      <c r="G24" s="611"/>
      <c r="H24" s="611"/>
      <c r="I24" s="611"/>
      <c r="J24" s="611"/>
    </row>
    <row r="25" spans="1:10" ht="17.25" customHeight="1" x14ac:dyDescent="0.25">
      <c r="A25" s="145"/>
      <c r="B25" s="611"/>
      <c r="C25" s="611"/>
      <c r="D25" s="611"/>
      <c r="E25" s="611"/>
      <c r="F25" s="611"/>
      <c r="G25" s="611"/>
      <c r="H25" s="611"/>
      <c r="I25" s="611"/>
      <c r="J25" s="611"/>
    </row>
    <row r="26" spans="1:10" ht="17.25" customHeight="1" x14ac:dyDescent="0.25">
      <c r="A26" s="145"/>
      <c r="B26" s="138"/>
      <c r="C26" s="138"/>
      <c r="D26" s="138"/>
      <c r="E26" s="138"/>
      <c r="F26" s="138"/>
      <c r="G26" s="138"/>
      <c r="H26" s="138"/>
      <c r="I26" s="138"/>
      <c r="J26" s="138"/>
    </row>
    <row r="27" spans="1:10" ht="17.25" customHeight="1" x14ac:dyDescent="0.25">
      <c r="A27" s="145"/>
      <c r="B27" s="383" t="s">
        <v>226</v>
      </c>
      <c r="C27" s="138"/>
      <c r="D27" s="138"/>
      <c r="E27" s="138"/>
      <c r="F27" s="138"/>
      <c r="G27" s="138"/>
      <c r="H27" s="138"/>
      <c r="I27" s="138"/>
      <c r="J27" s="138"/>
    </row>
    <row r="28" spans="1:10" ht="17.25" customHeight="1" x14ac:dyDescent="0.25">
      <c r="A28" s="145"/>
      <c r="B28" s="614" t="s">
        <v>638</v>
      </c>
      <c r="C28" s="614"/>
      <c r="D28" s="614"/>
      <c r="E28" s="614"/>
      <c r="F28" s="614"/>
      <c r="G28" s="614"/>
      <c r="H28" s="614"/>
      <c r="I28" s="614"/>
      <c r="J28" s="614"/>
    </row>
    <row r="29" spans="1:10" ht="17.25" customHeight="1" x14ac:dyDescent="0.25">
      <c r="A29" s="145"/>
      <c r="B29" s="614"/>
      <c r="C29" s="614"/>
      <c r="D29" s="614"/>
      <c r="E29" s="614"/>
      <c r="F29" s="614"/>
      <c r="G29" s="614"/>
      <c r="H29" s="614"/>
      <c r="I29" s="614"/>
      <c r="J29" s="614"/>
    </row>
    <row r="30" spans="1:10" ht="17.25" customHeight="1" x14ac:dyDescent="0.25">
      <c r="A30" s="145"/>
      <c r="B30" s="614"/>
      <c r="C30" s="614"/>
      <c r="D30" s="614"/>
      <c r="E30" s="614"/>
      <c r="F30" s="614"/>
      <c r="G30" s="614"/>
      <c r="H30" s="614"/>
      <c r="I30" s="614"/>
      <c r="J30" s="614"/>
    </row>
    <row r="31" spans="1:10" ht="17.25" customHeight="1" x14ac:dyDescent="0.25">
      <c r="A31" s="145"/>
      <c r="B31" s="614"/>
      <c r="C31" s="614"/>
      <c r="D31" s="614"/>
      <c r="E31" s="614"/>
      <c r="F31" s="614"/>
      <c r="G31" s="614"/>
      <c r="H31" s="614"/>
      <c r="I31" s="614"/>
      <c r="J31" s="614"/>
    </row>
    <row r="32" spans="1:10" ht="17.25" customHeight="1" x14ac:dyDescent="0.25">
      <c r="A32" s="145"/>
      <c r="B32" s="614" t="s">
        <v>228</v>
      </c>
      <c r="C32" s="614"/>
      <c r="D32" s="614"/>
      <c r="E32" s="614"/>
      <c r="F32" s="614"/>
      <c r="G32" s="614"/>
      <c r="H32" s="614"/>
      <c r="I32" s="614"/>
      <c r="J32" s="614"/>
    </row>
    <row r="33" spans="1:10" ht="17.25" customHeight="1" x14ac:dyDescent="0.25">
      <c r="A33" s="145"/>
      <c r="B33" s="614"/>
      <c r="C33" s="614"/>
      <c r="D33" s="614"/>
      <c r="E33" s="614"/>
      <c r="F33" s="614"/>
      <c r="G33" s="614"/>
      <c r="H33" s="614"/>
      <c r="I33" s="614"/>
      <c r="J33" s="614"/>
    </row>
    <row r="34" spans="1:10" ht="15" customHeight="1" x14ac:dyDescent="0.25">
      <c r="A34" s="145"/>
      <c r="B34" s="612" t="s">
        <v>632</v>
      </c>
      <c r="C34" s="612"/>
      <c r="D34" s="612"/>
      <c r="E34" s="612"/>
      <c r="F34" s="612"/>
      <c r="G34" s="612"/>
      <c r="H34" s="612"/>
      <c r="I34" s="612"/>
      <c r="J34" s="612"/>
    </row>
    <row r="35" spans="1:10" x14ac:dyDescent="0.25">
      <c r="A35" s="145"/>
      <c r="B35" s="612"/>
      <c r="C35" s="612"/>
      <c r="D35" s="612"/>
      <c r="E35" s="612"/>
      <c r="F35" s="612"/>
      <c r="G35" s="612"/>
      <c r="H35" s="612"/>
      <c r="I35" s="612"/>
      <c r="J35" s="612"/>
    </row>
    <row r="36" spans="1:10" ht="15" customHeight="1" x14ac:dyDescent="0.25">
      <c r="A36" s="145"/>
      <c r="B36" s="612" t="s">
        <v>594</v>
      </c>
      <c r="C36" s="612"/>
      <c r="D36" s="612"/>
      <c r="E36" s="612"/>
      <c r="F36" s="612"/>
      <c r="G36" s="612"/>
      <c r="H36" s="612"/>
      <c r="I36" s="612"/>
      <c r="J36" s="612"/>
    </row>
    <row r="37" spans="1:10" x14ac:dyDescent="0.25">
      <c r="A37" s="145"/>
      <c r="B37" s="612"/>
      <c r="C37" s="612"/>
      <c r="D37" s="612"/>
      <c r="E37" s="612"/>
      <c r="F37" s="612"/>
      <c r="G37" s="612"/>
      <c r="H37" s="612"/>
      <c r="I37" s="612"/>
      <c r="J37" s="612"/>
    </row>
    <row r="38" spans="1:10" x14ac:dyDescent="0.25">
      <c r="A38" s="145"/>
      <c r="B38" s="141" t="s">
        <v>581</v>
      </c>
    </row>
    <row r="39" spans="1:10" x14ac:dyDescent="0.25">
      <c r="A39" s="145"/>
    </row>
    <row r="40" spans="1:10" s="218" customFormat="1" ht="15" customHeight="1" x14ac:dyDescent="0.25">
      <c r="A40" s="528"/>
      <c r="B40" s="602" t="s">
        <v>659</v>
      </c>
      <c r="C40" s="602"/>
      <c r="D40" s="602"/>
      <c r="E40" s="602"/>
      <c r="F40" s="602"/>
      <c r="G40" s="602"/>
      <c r="H40" s="602"/>
      <c r="I40" s="602"/>
      <c r="J40" s="602"/>
    </row>
    <row r="41" spans="1:10" x14ac:dyDescent="0.25">
      <c r="A41" s="145"/>
      <c r="B41" s="602"/>
      <c r="C41" s="602"/>
      <c r="D41" s="602"/>
      <c r="E41" s="602"/>
      <c r="F41" s="602"/>
      <c r="G41" s="602"/>
      <c r="H41" s="602"/>
      <c r="I41" s="602"/>
      <c r="J41" s="602"/>
    </row>
    <row r="42" spans="1:10" x14ac:dyDescent="0.25">
      <c r="A42" s="145"/>
      <c r="B42" s="602"/>
      <c r="C42" s="602"/>
      <c r="D42" s="602"/>
      <c r="E42" s="602"/>
      <c r="F42" s="602"/>
      <c r="G42" s="602"/>
      <c r="H42" s="602"/>
      <c r="I42" s="602"/>
      <c r="J42" s="602"/>
    </row>
    <row r="43" spans="1:10" x14ac:dyDescent="0.25">
      <c r="A43" s="145"/>
      <c r="B43" s="602"/>
      <c r="C43" s="602"/>
      <c r="D43" s="602"/>
      <c r="E43" s="602"/>
      <c r="F43" s="602"/>
      <c r="G43" s="602"/>
      <c r="H43" s="602"/>
      <c r="I43" s="602"/>
      <c r="J43" s="602"/>
    </row>
    <row r="44" spans="1:10" x14ac:dyDescent="0.25">
      <c r="A44" s="145"/>
      <c r="B44" s="602"/>
      <c r="C44" s="602"/>
      <c r="D44" s="602"/>
      <c r="E44" s="602"/>
      <c r="F44" s="602"/>
      <c r="G44" s="602"/>
      <c r="H44" s="602"/>
      <c r="I44" s="602"/>
      <c r="J44" s="602"/>
    </row>
    <row r="45" spans="1:10" x14ac:dyDescent="0.25">
      <c r="A45" s="145"/>
      <c r="B45" s="602"/>
      <c r="C45" s="602"/>
      <c r="D45" s="602"/>
      <c r="E45" s="602"/>
      <c r="F45" s="602"/>
      <c r="G45" s="602"/>
      <c r="H45" s="602"/>
      <c r="I45" s="602"/>
      <c r="J45" s="602"/>
    </row>
    <row r="46" spans="1:10" x14ac:dyDescent="0.25">
      <c r="A46" s="145"/>
      <c r="B46" s="602"/>
      <c r="C46" s="602"/>
      <c r="D46" s="602"/>
      <c r="E46" s="602"/>
      <c r="F46" s="602"/>
      <c r="G46" s="602"/>
      <c r="H46" s="602"/>
      <c r="I46" s="602"/>
      <c r="J46" s="602"/>
    </row>
    <row r="47" spans="1:10" x14ac:dyDescent="0.25">
      <c r="A47" s="145"/>
      <c r="B47" s="602"/>
      <c r="C47" s="602"/>
      <c r="D47" s="602"/>
      <c r="E47" s="602"/>
      <c r="F47" s="602"/>
      <c r="G47" s="602"/>
      <c r="H47" s="602"/>
      <c r="I47" s="602"/>
      <c r="J47" s="602"/>
    </row>
    <row r="48" spans="1:10" x14ac:dyDescent="0.25">
      <c r="A48" s="145"/>
      <c r="B48" s="602"/>
      <c r="C48" s="602"/>
      <c r="D48" s="602"/>
      <c r="E48" s="602"/>
      <c r="F48" s="602"/>
      <c r="G48" s="602"/>
      <c r="H48" s="602"/>
      <c r="I48" s="602"/>
      <c r="J48" s="602"/>
    </row>
    <row r="49" spans="1:10" x14ac:dyDescent="0.25">
      <c r="A49" s="145"/>
      <c r="B49" s="554"/>
      <c r="C49" s="554"/>
      <c r="D49" s="554"/>
      <c r="E49" s="554"/>
      <c r="F49" s="554"/>
      <c r="G49" s="554"/>
      <c r="H49" s="554"/>
      <c r="I49" s="554"/>
      <c r="J49" s="554"/>
    </row>
    <row r="50" spans="1:10" x14ac:dyDescent="0.25">
      <c r="A50" s="145"/>
      <c r="B50" s="383" t="s">
        <v>177</v>
      </c>
      <c r="C50" s="138"/>
      <c r="D50" s="138"/>
      <c r="E50" s="138"/>
      <c r="F50" s="138"/>
      <c r="G50" s="138"/>
      <c r="H50" s="138"/>
      <c r="I50" s="138"/>
      <c r="J50" s="138"/>
    </row>
    <row r="51" spans="1:10" x14ac:dyDescent="0.25">
      <c r="A51" s="145"/>
      <c r="B51" s="138" t="s">
        <v>608</v>
      </c>
      <c r="C51" s="138"/>
      <c r="D51" s="138"/>
      <c r="E51" s="138"/>
      <c r="F51" s="138"/>
      <c r="G51" s="138"/>
      <c r="H51" s="138"/>
      <c r="I51" s="138"/>
      <c r="J51" s="138"/>
    </row>
    <row r="52" spans="1:10" x14ac:dyDescent="0.25">
      <c r="A52" s="145"/>
      <c r="B52" s="138" t="s">
        <v>254</v>
      </c>
      <c r="C52" s="138"/>
      <c r="D52" s="138"/>
      <c r="E52" s="138"/>
      <c r="F52" s="138"/>
      <c r="G52" s="138"/>
      <c r="H52" s="138"/>
      <c r="I52" s="138"/>
      <c r="J52" s="138"/>
    </row>
    <row r="53" spans="1:10" x14ac:dyDescent="0.25">
      <c r="A53" s="145"/>
      <c r="B53" s="138" t="s">
        <v>255</v>
      </c>
      <c r="C53" s="138"/>
      <c r="D53" s="138"/>
      <c r="E53" s="138"/>
      <c r="F53" s="138"/>
      <c r="G53" s="138"/>
      <c r="H53" s="138"/>
      <c r="I53" s="138"/>
      <c r="J53" s="138"/>
    </row>
    <row r="54" spans="1:10" x14ac:dyDescent="0.25">
      <c r="A54" s="145"/>
      <c r="B54" s="138" t="s">
        <v>256</v>
      </c>
      <c r="C54" s="138"/>
      <c r="D54" s="138"/>
      <c r="E54" s="138"/>
      <c r="F54" s="138"/>
      <c r="G54" s="138"/>
      <c r="H54" s="138"/>
      <c r="I54" s="138"/>
      <c r="J54" s="138"/>
    </row>
    <row r="55" spans="1:10" x14ac:dyDescent="0.25">
      <c r="A55" s="145"/>
      <c r="B55" s="138" t="s">
        <v>257</v>
      </c>
      <c r="C55" s="138"/>
      <c r="D55" s="138"/>
      <c r="E55" s="138"/>
      <c r="F55" s="138"/>
      <c r="G55" s="138"/>
      <c r="H55" s="138"/>
      <c r="I55" s="138"/>
      <c r="J55" s="138"/>
    </row>
    <row r="56" spans="1:10" x14ac:dyDescent="0.25">
      <c r="A56" s="145"/>
      <c r="B56" s="138"/>
      <c r="C56" s="138"/>
      <c r="D56" s="138"/>
      <c r="E56" s="138"/>
      <c r="F56" s="138"/>
      <c r="G56" s="138"/>
      <c r="H56" s="138"/>
      <c r="I56" s="138"/>
      <c r="J56" s="138"/>
    </row>
    <row r="57" spans="1:10" x14ac:dyDescent="0.25">
      <c r="A57" s="145"/>
      <c r="B57" s="383" t="s">
        <v>224</v>
      </c>
      <c r="C57" s="138"/>
      <c r="D57" s="138"/>
      <c r="E57" s="138"/>
      <c r="F57" s="138"/>
      <c r="G57" s="138"/>
      <c r="H57" s="138"/>
      <c r="I57" s="138"/>
      <c r="J57" s="138"/>
    </row>
    <row r="58" spans="1:10" ht="15" customHeight="1" x14ac:dyDescent="0.25">
      <c r="A58" s="145"/>
      <c r="B58" s="596" t="s">
        <v>261</v>
      </c>
      <c r="C58" s="596"/>
      <c r="D58" s="596"/>
      <c r="E58" s="596"/>
      <c r="F58" s="596"/>
      <c r="G58" s="596"/>
      <c r="H58" s="596"/>
      <c r="I58" s="596"/>
      <c r="J58" s="596"/>
    </row>
    <row r="59" spans="1:10" x14ac:dyDescent="0.25">
      <c r="A59" s="145"/>
      <c r="B59" s="596"/>
      <c r="C59" s="596"/>
      <c r="D59" s="596"/>
      <c r="E59" s="596"/>
      <c r="F59" s="596"/>
      <c r="G59" s="596"/>
      <c r="H59" s="596"/>
      <c r="I59" s="596"/>
      <c r="J59" s="596"/>
    </row>
    <row r="60" spans="1:10" x14ac:dyDescent="0.25">
      <c r="A60" s="145"/>
      <c r="B60" s="596"/>
      <c r="C60" s="596"/>
      <c r="D60" s="596"/>
      <c r="E60" s="596"/>
      <c r="F60" s="596"/>
      <c r="G60" s="596"/>
      <c r="H60" s="596"/>
      <c r="I60" s="596"/>
      <c r="J60" s="596"/>
    </row>
    <row r="61" spans="1:10" x14ac:dyDescent="0.25">
      <c r="A61" s="145"/>
      <c r="B61" s="596"/>
      <c r="C61" s="596"/>
      <c r="D61" s="596"/>
      <c r="E61" s="596"/>
      <c r="F61" s="596"/>
      <c r="G61" s="596"/>
      <c r="H61" s="596"/>
      <c r="I61" s="596"/>
      <c r="J61" s="596"/>
    </row>
    <row r="62" spans="1:10" x14ac:dyDescent="0.25">
      <c r="A62" s="145"/>
      <c r="B62" s="596"/>
      <c r="C62" s="596"/>
      <c r="D62" s="596"/>
      <c r="E62" s="596"/>
      <c r="F62" s="596"/>
      <c r="G62" s="596"/>
      <c r="H62" s="596"/>
      <c r="I62" s="596"/>
      <c r="J62" s="596"/>
    </row>
    <row r="63" spans="1:10" x14ac:dyDescent="0.25">
      <c r="A63" s="145"/>
      <c r="B63" s="138"/>
      <c r="C63" s="138"/>
      <c r="D63" s="138"/>
      <c r="E63" s="138"/>
      <c r="F63" s="138"/>
      <c r="G63" s="138"/>
      <c r="H63" s="138"/>
      <c r="I63" s="138"/>
      <c r="J63" s="138"/>
    </row>
    <row r="64" spans="1:10" x14ac:dyDescent="0.25">
      <c r="A64" s="145"/>
      <c r="B64" s="383" t="s">
        <v>226</v>
      </c>
      <c r="C64" s="138"/>
      <c r="D64" s="138"/>
      <c r="E64" s="138"/>
      <c r="F64" s="138"/>
      <c r="G64" s="138"/>
      <c r="H64" s="138"/>
      <c r="I64" s="138"/>
      <c r="J64" s="138"/>
    </row>
    <row r="65" spans="1:10" ht="15" customHeight="1" x14ac:dyDescent="0.25">
      <c r="A65" s="145"/>
      <c r="B65" s="602" t="s">
        <v>660</v>
      </c>
      <c r="C65" s="602"/>
      <c r="D65" s="602"/>
      <c r="E65" s="602"/>
      <c r="F65" s="602"/>
      <c r="G65" s="602"/>
      <c r="H65" s="602"/>
      <c r="I65" s="602"/>
      <c r="J65" s="602"/>
    </row>
    <row r="66" spans="1:10" x14ac:dyDescent="0.25">
      <c r="A66" s="145"/>
      <c r="B66" s="602"/>
      <c r="C66" s="602"/>
      <c r="D66" s="602"/>
      <c r="E66" s="602"/>
      <c r="F66" s="602"/>
      <c r="G66" s="602"/>
      <c r="H66" s="602"/>
      <c r="I66" s="602"/>
      <c r="J66" s="602"/>
    </row>
    <row r="67" spans="1:10" x14ac:dyDescent="0.25">
      <c r="A67" s="145"/>
      <c r="B67" s="602"/>
      <c r="C67" s="602"/>
      <c r="D67" s="602"/>
      <c r="E67" s="602"/>
      <c r="F67" s="602"/>
      <c r="G67" s="602"/>
      <c r="H67" s="602"/>
      <c r="I67" s="602"/>
      <c r="J67" s="602"/>
    </row>
    <row r="68" spans="1:10" x14ac:dyDescent="0.25">
      <c r="A68" s="145"/>
      <c r="B68" s="602"/>
      <c r="C68" s="602"/>
      <c r="D68" s="602"/>
      <c r="E68" s="602"/>
      <c r="F68" s="602"/>
      <c r="G68" s="602"/>
      <c r="H68" s="602"/>
      <c r="I68" s="602"/>
      <c r="J68" s="602"/>
    </row>
    <row r="69" spans="1:10" x14ac:dyDescent="0.25">
      <c r="A69" s="145"/>
      <c r="B69" s="602"/>
      <c r="C69" s="602"/>
      <c r="D69" s="602"/>
      <c r="E69" s="602"/>
      <c r="F69" s="602"/>
      <c r="G69" s="602"/>
      <c r="H69" s="602"/>
      <c r="I69" s="602"/>
      <c r="J69" s="602"/>
    </row>
    <row r="70" spans="1:10" x14ac:dyDescent="0.25">
      <c r="A70" s="145"/>
      <c r="B70" s="602"/>
      <c r="C70" s="602"/>
      <c r="D70" s="602"/>
      <c r="E70" s="602"/>
      <c r="F70" s="602"/>
      <c r="G70" s="602"/>
      <c r="H70" s="602"/>
      <c r="I70" s="602"/>
      <c r="J70" s="602"/>
    </row>
    <row r="71" spans="1:10" x14ac:dyDescent="0.25">
      <c r="A71" s="145"/>
      <c r="B71" s="602"/>
      <c r="C71" s="602"/>
      <c r="D71" s="602"/>
      <c r="E71" s="602"/>
      <c r="F71" s="602"/>
      <c r="G71" s="602"/>
      <c r="H71" s="602"/>
      <c r="I71" s="602"/>
      <c r="J71" s="602"/>
    </row>
    <row r="72" spans="1:10" x14ac:dyDescent="0.25">
      <c r="A72" s="145"/>
      <c r="B72" s="602"/>
      <c r="C72" s="602"/>
      <c r="D72" s="602"/>
      <c r="E72" s="602"/>
      <c r="F72" s="602"/>
      <c r="G72" s="602"/>
      <c r="H72" s="602"/>
      <c r="I72" s="602"/>
      <c r="J72" s="602"/>
    </row>
    <row r="73" spans="1:10" x14ac:dyDescent="0.25">
      <c r="A73" s="145"/>
      <c r="B73" s="602"/>
      <c r="C73" s="602"/>
      <c r="D73" s="602"/>
      <c r="E73" s="602"/>
      <c r="F73" s="602"/>
      <c r="G73" s="602"/>
      <c r="H73" s="602"/>
      <c r="I73" s="602"/>
      <c r="J73" s="602"/>
    </row>
    <row r="74" spans="1:10" x14ac:dyDescent="0.25">
      <c r="A74" s="145"/>
      <c r="B74" s="384"/>
      <c r="C74" s="384"/>
      <c r="D74" s="384"/>
      <c r="E74" s="384"/>
      <c r="F74" s="384"/>
      <c r="G74" s="384"/>
      <c r="H74" s="384"/>
      <c r="I74" s="384"/>
      <c r="J74" s="384"/>
    </row>
    <row r="75" spans="1:10" x14ac:dyDescent="0.25">
      <c r="A75" s="145"/>
      <c r="B75" s="614" t="s">
        <v>262</v>
      </c>
      <c r="C75" s="614"/>
      <c r="D75" s="614"/>
      <c r="E75" s="614"/>
      <c r="F75" s="614"/>
      <c r="G75" s="614"/>
      <c r="H75" s="614"/>
      <c r="I75" s="614"/>
      <c r="J75" s="614"/>
    </row>
    <row r="76" spans="1:10" x14ac:dyDescent="0.25">
      <c r="A76" s="145"/>
      <c r="B76" s="614"/>
      <c r="C76" s="614"/>
      <c r="D76" s="614"/>
      <c r="E76" s="614"/>
      <c r="F76" s="614"/>
      <c r="G76" s="614"/>
      <c r="H76" s="614"/>
      <c r="I76" s="614"/>
      <c r="J76" s="614"/>
    </row>
    <row r="77" spans="1:10" s="145" customFormat="1" x14ac:dyDescent="0.25">
      <c r="B77" s="526"/>
      <c r="C77" s="479"/>
      <c r="D77" s="479"/>
      <c r="E77" s="479"/>
      <c r="F77" s="479"/>
      <c r="G77" s="479"/>
      <c r="H77" s="479"/>
      <c r="I77" s="479"/>
      <c r="J77" s="479"/>
    </row>
    <row r="78" spans="1:10" s="145" customFormat="1" x14ac:dyDescent="0.25">
      <c r="B78" s="611" t="s">
        <v>263</v>
      </c>
      <c r="C78" s="611"/>
      <c r="D78" s="611"/>
      <c r="E78" s="611"/>
      <c r="F78" s="611"/>
      <c r="G78" s="611"/>
      <c r="H78" s="611"/>
      <c r="I78" s="611"/>
      <c r="J78" s="611"/>
    </row>
    <row r="79" spans="1:10" s="145" customFormat="1" x14ac:dyDescent="0.25">
      <c r="B79" s="611"/>
      <c r="C79" s="611"/>
      <c r="D79" s="611"/>
      <c r="E79" s="611"/>
      <c r="F79" s="611"/>
      <c r="G79" s="611"/>
      <c r="H79" s="611"/>
      <c r="I79" s="611"/>
      <c r="J79" s="611"/>
    </row>
    <row r="80" spans="1:10" s="145" customFormat="1" x14ac:dyDescent="0.25">
      <c r="B80" s="611"/>
      <c r="C80" s="611"/>
      <c r="D80" s="611"/>
      <c r="E80" s="611"/>
      <c r="F80" s="611"/>
      <c r="G80" s="611"/>
      <c r="H80" s="611"/>
      <c r="I80" s="611"/>
      <c r="J80" s="611"/>
    </row>
    <row r="81" spans="1:10" s="145" customFormat="1" x14ac:dyDescent="0.25">
      <c r="B81" s="479"/>
      <c r="C81" s="479"/>
      <c r="D81" s="479"/>
      <c r="E81" s="479"/>
      <c r="F81" s="479"/>
      <c r="G81" s="479"/>
      <c r="H81" s="479"/>
      <c r="I81" s="479"/>
      <c r="J81" s="479"/>
    </row>
    <row r="82" spans="1:10" s="145" customFormat="1" ht="15.75" customHeight="1" x14ac:dyDescent="0.25">
      <c r="B82" s="620" t="s">
        <v>553</v>
      </c>
      <c r="C82" s="621"/>
      <c r="D82" s="621"/>
      <c r="E82" s="621"/>
      <c r="F82" s="621"/>
      <c r="G82" s="621"/>
      <c r="H82" s="621"/>
      <c r="I82" s="621"/>
      <c r="J82" s="621"/>
    </row>
    <row r="83" spans="1:10" x14ac:dyDescent="0.25">
      <c r="A83" s="145"/>
      <c r="B83" s="621"/>
      <c r="C83" s="621"/>
      <c r="D83" s="621"/>
      <c r="E83" s="621"/>
      <c r="F83" s="621"/>
      <c r="G83" s="621"/>
      <c r="H83" s="621"/>
      <c r="I83" s="621"/>
      <c r="J83" s="621"/>
    </row>
    <row r="84" spans="1:10" x14ac:dyDescent="0.25">
      <c r="A84" s="145"/>
      <c r="B84" s="527"/>
      <c r="C84" s="527"/>
      <c r="D84" s="527"/>
      <c r="E84" s="527"/>
      <c r="F84" s="527"/>
      <c r="G84" s="527"/>
      <c r="H84" s="527"/>
      <c r="I84" s="527"/>
      <c r="J84" s="527"/>
    </row>
    <row r="85" spans="1:10" x14ac:dyDescent="0.25">
      <c r="A85" s="145"/>
      <c r="B85" s="611" t="s">
        <v>264</v>
      </c>
      <c r="C85" s="611"/>
      <c r="D85" s="611"/>
      <c r="E85" s="611"/>
      <c r="F85" s="611"/>
      <c r="G85" s="611"/>
      <c r="H85" s="611"/>
      <c r="I85" s="611"/>
      <c r="J85" s="611"/>
    </row>
    <row r="86" spans="1:10" x14ac:dyDescent="0.25">
      <c r="A86" s="145"/>
      <c r="B86" s="611"/>
      <c r="C86" s="611"/>
      <c r="D86" s="611"/>
      <c r="E86" s="611"/>
      <c r="F86" s="611"/>
      <c r="G86" s="611"/>
      <c r="H86" s="611"/>
      <c r="I86" s="611"/>
      <c r="J86" s="611"/>
    </row>
    <row r="87" spans="1:10" x14ac:dyDescent="0.25">
      <c r="A87" s="145"/>
      <c r="B87" s="611"/>
      <c r="C87" s="611"/>
      <c r="D87" s="611"/>
      <c r="E87" s="611"/>
      <c r="F87" s="611"/>
      <c r="G87" s="611"/>
      <c r="H87" s="611"/>
      <c r="I87" s="611"/>
      <c r="J87" s="611"/>
    </row>
    <row r="88" spans="1:10" x14ac:dyDescent="0.25">
      <c r="A88" s="145"/>
      <c r="B88" s="611"/>
      <c r="C88" s="611"/>
      <c r="D88" s="611"/>
      <c r="E88" s="611"/>
      <c r="F88" s="611"/>
      <c r="G88" s="611"/>
      <c r="H88" s="611"/>
      <c r="I88" s="611"/>
      <c r="J88" s="611"/>
    </row>
    <row r="89" spans="1:10" x14ac:dyDescent="0.25">
      <c r="A89" s="145"/>
      <c r="B89" s="479"/>
      <c r="C89" s="479"/>
      <c r="D89" s="479"/>
      <c r="E89" s="479"/>
      <c r="F89" s="479"/>
      <c r="G89" s="479"/>
      <c r="H89" s="479"/>
      <c r="I89" s="479"/>
      <c r="J89" s="479"/>
    </row>
    <row r="90" spans="1:10" x14ac:dyDescent="0.25">
      <c r="A90" s="145"/>
      <c r="B90" s="611" t="s">
        <v>181</v>
      </c>
      <c r="C90" s="611"/>
      <c r="D90" s="611"/>
      <c r="E90" s="611"/>
      <c r="F90" s="611"/>
      <c r="G90" s="611"/>
      <c r="H90" s="611"/>
      <c r="I90" s="611"/>
      <c r="J90" s="611"/>
    </row>
    <row r="91" spans="1:10" x14ac:dyDescent="0.25">
      <c r="A91" s="145"/>
      <c r="B91" s="611"/>
      <c r="C91" s="611"/>
      <c r="D91" s="611"/>
      <c r="E91" s="611"/>
      <c r="F91" s="611"/>
      <c r="G91" s="611"/>
      <c r="H91" s="611"/>
      <c r="I91" s="611"/>
      <c r="J91" s="611"/>
    </row>
    <row r="92" spans="1:10" x14ac:dyDescent="0.25">
      <c r="A92" s="145"/>
      <c r="B92" s="384"/>
      <c r="C92" s="384"/>
      <c r="D92" s="384"/>
      <c r="E92" s="384"/>
      <c r="F92" s="384"/>
      <c r="G92" s="384"/>
      <c r="H92" s="384"/>
      <c r="I92" s="384"/>
      <c r="J92" s="384"/>
    </row>
    <row r="93" spans="1:10" x14ac:dyDescent="0.25">
      <c r="A93" s="145"/>
      <c r="B93" s="614" t="s">
        <v>377</v>
      </c>
      <c r="C93" s="614"/>
      <c r="D93" s="614"/>
      <c r="E93" s="614"/>
      <c r="F93" s="614"/>
      <c r="G93" s="614"/>
      <c r="H93" s="614"/>
      <c r="I93" s="614"/>
      <c r="J93" s="614"/>
    </row>
    <row r="94" spans="1:10" x14ac:dyDescent="0.25">
      <c r="A94" s="145"/>
      <c r="B94" s="614"/>
      <c r="C94" s="614"/>
      <c r="D94" s="614"/>
      <c r="E94" s="614"/>
      <c r="F94" s="614"/>
      <c r="G94" s="614"/>
      <c r="H94" s="614"/>
      <c r="I94" s="614"/>
      <c r="J94" s="614"/>
    </row>
    <row r="95" spans="1:10" x14ac:dyDescent="0.25">
      <c r="A95" s="145"/>
      <c r="B95" s="614"/>
      <c r="C95" s="614"/>
      <c r="D95" s="614"/>
      <c r="E95" s="614"/>
      <c r="F95" s="614"/>
      <c r="G95" s="614"/>
      <c r="H95" s="614"/>
      <c r="I95" s="614"/>
      <c r="J95" s="614"/>
    </row>
    <row r="96" spans="1:10" x14ac:dyDescent="0.25">
      <c r="A96" s="145"/>
      <c r="B96" s="384"/>
      <c r="C96" s="384"/>
      <c r="D96" s="384"/>
      <c r="E96" s="384"/>
      <c r="F96" s="384"/>
      <c r="G96" s="384"/>
      <c r="H96" s="384"/>
      <c r="I96" s="384"/>
      <c r="J96" s="384"/>
    </row>
    <row r="97" spans="1:10" x14ac:dyDescent="0.25">
      <c r="A97" s="145"/>
      <c r="B97" s="614" t="s">
        <v>479</v>
      </c>
      <c r="C97" s="614"/>
      <c r="D97" s="614"/>
      <c r="E97" s="614"/>
      <c r="F97" s="614"/>
      <c r="G97" s="614"/>
      <c r="H97" s="614"/>
      <c r="I97" s="614"/>
      <c r="J97" s="614"/>
    </row>
    <row r="98" spans="1:10" x14ac:dyDescent="0.25">
      <c r="A98" s="145"/>
      <c r="B98" s="614"/>
      <c r="C98" s="614"/>
      <c r="D98" s="614"/>
      <c r="E98" s="614"/>
      <c r="F98" s="614"/>
      <c r="G98" s="614"/>
      <c r="H98" s="614"/>
      <c r="I98" s="614"/>
      <c r="J98" s="614"/>
    </row>
    <row r="99" spans="1:10" x14ac:dyDescent="0.25">
      <c r="A99" s="145"/>
      <c r="B99" s="614"/>
      <c r="C99" s="614"/>
      <c r="D99" s="614"/>
      <c r="E99" s="614"/>
      <c r="F99" s="614"/>
      <c r="G99" s="614"/>
      <c r="H99" s="614"/>
      <c r="I99" s="614"/>
      <c r="J99" s="614"/>
    </row>
    <row r="100" spans="1:10" x14ac:dyDescent="0.25">
      <c r="A100" s="145"/>
      <c r="B100" s="614"/>
      <c r="C100" s="614"/>
      <c r="D100" s="614"/>
      <c r="E100" s="614"/>
      <c r="F100" s="614"/>
      <c r="G100" s="614"/>
      <c r="H100" s="614"/>
      <c r="I100" s="614"/>
      <c r="J100" s="614"/>
    </row>
    <row r="101" spans="1:10" x14ac:dyDescent="0.25">
      <c r="A101" s="145"/>
      <c r="B101" s="614"/>
      <c r="C101" s="614"/>
      <c r="D101" s="614"/>
      <c r="E101" s="614"/>
      <c r="F101" s="614"/>
      <c r="G101" s="614"/>
      <c r="H101" s="614"/>
      <c r="I101" s="614"/>
      <c r="J101" s="614"/>
    </row>
    <row r="102" spans="1:10" x14ac:dyDescent="0.25">
      <c r="A102" s="145"/>
      <c r="B102" s="614"/>
      <c r="C102" s="614"/>
      <c r="D102" s="614"/>
      <c r="E102" s="614"/>
      <c r="F102" s="614"/>
      <c r="G102" s="614"/>
      <c r="H102" s="614"/>
      <c r="I102" s="614"/>
      <c r="J102" s="614"/>
    </row>
    <row r="103" spans="1:10" x14ac:dyDescent="0.25">
      <c r="A103" s="145"/>
      <c r="B103" s="614"/>
      <c r="C103" s="614"/>
      <c r="D103" s="614"/>
      <c r="E103" s="614"/>
      <c r="F103" s="614"/>
      <c r="G103" s="614"/>
      <c r="H103" s="614"/>
      <c r="I103" s="614"/>
      <c r="J103" s="614"/>
    </row>
    <row r="104" spans="1:10" x14ac:dyDescent="0.25">
      <c r="A104" s="145"/>
      <c r="B104" s="138"/>
      <c r="C104" s="138"/>
      <c r="D104" s="138"/>
      <c r="E104" s="138"/>
      <c r="F104" s="138"/>
      <c r="G104" s="138"/>
      <c r="H104" s="138"/>
      <c r="I104" s="138"/>
      <c r="J104" s="138"/>
    </row>
    <row r="105" spans="1:10" x14ac:dyDescent="0.25">
      <c r="A105" s="145"/>
      <c r="B105" s="383" t="s">
        <v>214</v>
      </c>
      <c r="C105" s="138"/>
      <c r="D105" s="138"/>
      <c r="E105" s="138"/>
      <c r="F105" s="138"/>
      <c r="G105" s="138"/>
      <c r="H105" s="138"/>
      <c r="I105" s="138"/>
      <c r="J105" s="138"/>
    </row>
    <row r="106" spans="1:10" x14ac:dyDescent="0.25">
      <c r="A106" s="145"/>
      <c r="B106" s="138" t="s">
        <v>258</v>
      </c>
      <c r="C106" s="138"/>
      <c r="D106" s="138"/>
      <c r="E106" s="138"/>
      <c r="F106" s="138"/>
      <c r="G106" s="138"/>
      <c r="H106" s="138"/>
      <c r="I106" s="138"/>
      <c r="J106" s="138"/>
    </row>
    <row r="107" spans="1:10" x14ac:dyDescent="0.25">
      <c r="A107" s="145"/>
      <c r="B107" s="383"/>
      <c r="C107" s="138"/>
      <c r="D107" s="138"/>
      <c r="E107" s="138"/>
      <c r="F107" s="138"/>
      <c r="G107" s="138"/>
      <c r="H107" s="138"/>
      <c r="I107" s="138"/>
      <c r="J107" s="138"/>
    </row>
    <row r="108" spans="1:10" x14ac:dyDescent="0.25">
      <c r="A108" s="145"/>
      <c r="B108" s="383" t="s">
        <v>224</v>
      </c>
      <c r="C108" s="138"/>
      <c r="D108" s="138"/>
      <c r="E108" s="138"/>
      <c r="F108" s="138"/>
      <c r="G108" s="138"/>
      <c r="H108" s="138"/>
      <c r="I108" s="138"/>
      <c r="J108" s="138"/>
    </row>
    <row r="109" spans="1:10" x14ac:dyDescent="0.25">
      <c r="A109" s="145"/>
      <c r="B109" s="614" t="s">
        <v>265</v>
      </c>
      <c r="C109" s="614"/>
      <c r="D109" s="614"/>
      <c r="E109" s="614"/>
      <c r="F109" s="614"/>
      <c r="G109" s="614"/>
      <c r="H109" s="614"/>
      <c r="I109" s="614"/>
      <c r="J109" s="614"/>
    </row>
    <row r="110" spans="1:10" x14ac:dyDescent="0.25">
      <c r="A110" s="145"/>
      <c r="B110" s="614"/>
      <c r="C110" s="614"/>
      <c r="D110" s="614"/>
      <c r="E110" s="614"/>
      <c r="F110" s="614"/>
      <c r="G110" s="614"/>
      <c r="H110" s="614"/>
      <c r="I110" s="614"/>
      <c r="J110" s="614"/>
    </row>
    <row r="111" spans="1:10" x14ac:dyDescent="0.25">
      <c r="A111" s="145"/>
      <c r="B111" s="614"/>
      <c r="C111" s="614"/>
      <c r="D111" s="614"/>
      <c r="E111" s="614"/>
      <c r="F111" s="614"/>
      <c r="G111" s="614"/>
      <c r="H111" s="614"/>
      <c r="I111" s="614"/>
      <c r="J111" s="614"/>
    </row>
    <row r="112" spans="1:10" x14ac:dyDescent="0.25">
      <c r="A112" s="145"/>
      <c r="B112" s="614"/>
      <c r="C112" s="614"/>
      <c r="D112" s="614"/>
      <c r="E112" s="614"/>
      <c r="F112" s="614"/>
      <c r="G112" s="614"/>
      <c r="H112" s="614"/>
      <c r="I112" s="614"/>
      <c r="J112" s="614"/>
    </row>
    <row r="113" spans="1:10" x14ac:dyDescent="0.25">
      <c r="A113" s="145"/>
      <c r="B113" s="614"/>
      <c r="C113" s="614"/>
      <c r="D113" s="614"/>
      <c r="E113" s="614"/>
      <c r="F113" s="614"/>
      <c r="G113" s="614"/>
      <c r="H113" s="614"/>
      <c r="I113" s="614"/>
      <c r="J113" s="614"/>
    </row>
    <row r="114" spans="1:10" x14ac:dyDescent="0.25">
      <c r="A114" s="145"/>
      <c r="B114" s="614"/>
      <c r="C114" s="614"/>
      <c r="D114" s="614"/>
      <c r="E114" s="614"/>
      <c r="F114" s="614"/>
      <c r="G114" s="614"/>
      <c r="H114" s="614"/>
      <c r="I114" s="614"/>
      <c r="J114" s="614"/>
    </row>
    <row r="115" spans="1:10" x14ac:dyDescent="0.25">
      <c r="A115" s="145"/>
      <c r="B115" s="383"/>
      <c r="C115" s="138"/>
      <c r="D115" s="138"/>
      <c r="E115" s="138"/>
      <c r="F115" s="138"/>
      <c r="G115" s="138"/>
      <c r="H115" s="138"/>
      <c r="I115" s="138"/>
      <c r="J115" s="138"/>
    </row>
    <row r="116" spans="1:10" x14ac:dyDescent="0.25">
      <c r="A116" s="145"/>
      <c r="B116" s="383" t="s">
        <v>226</v>
      </c>
      <c r="C116" s="138"/>
      <c r="D116" s="138"/>
      <c r="E116" s="138"/>
      <c r="F116" s="138"/>
      <c r="G116" s="138"/>
      <c r="H116" s="138"/>
      <c r="I116" s="138"/>
      <c r="J116" s="138"/>
    </row>
    <row r="117" spans="1:10" x14ac:dyDescent="0.25">
      <c r="A117" s="145"/>
      <c r="B117" s="614" t="s">
        <v>564</v>
      </c>
      <c r="C117" s="614"/>
      <c r="D117" s="614"/>
      <c r="E117" s="614"/>
      <c r="F117" s="614"/>
      <c r="G117" s="614"/>
      <c r="H117" s="614"/>
      <c r="I117" s="614"/>
      <c r="J117" s="614"/>
    </row>
    <row r="118" spans="1:10" x14ac:dyDescent="0.25">
      <c r="A118" s="145"/>
      <c r="B118" s="614"/>
      <c r="C118" s="614"/>
      <c r="D118" s="614"/>
      <c r="E118" s="614"/>
      <c r="F118" s="614"/>
      <c r="G118" s="614"/>
      <c r="H118" s="614"/>
      <c r="I118" s="614"/>
      <c r="J118" s="614"/>
    </row>
    <row r="119" spans="1:10" x14ac:dyDescent="0.25">
      <c r="A119" s="145"/>
      <c r="B119" s="614"/>
      <c r="C119" s="614"/>
      <c r="D119" s="614"/>
      <c r="E119" s="614"/>
      <c r="F119" s="614"/>
      <c r="G119" s="614"/>
      <c r="H119" s="614"/>
      <c r="I119" s="614"/>
      <c r="J119" s="614"/>
    </row>
    <row r="120" spans="1:10" x14ac:dyDescent="0.25">
      <c r="A120" s="145"/>
      <c r="B120" s="614"/>
      <c r="C120" s="614"/>
      <c r="D120" s="614"/>
      <c r="E120" s="614"/>
      <c r="F120" s="614"/>
      <c r="G120" s="614"/>
      <c r="H120" s="614"/>
      <c r="I120" s="614"/>
      <c r="J120" s="614"/>
    </row>
    <row r="121" spans="1:10" x14ac:dyDescent="0.25">
      <c r="A121" s="145"/>
      <c r="B121" s="614"/>
      <c r="C121" s="614"/>
      <c r="D121" s="614"/>
      <c r="E121" s="614"/>
      <c r="F121" s="614"/>
      <c r="G121" s="614"/>
      <c r="H121" s="614"/>
      <c r="I121" s="614"/>
      <c r="J121" s="614"/>
    </row>
    <row r="122" spans="1:10" x14ac:dyDescent="0.25">
      <c r="A122" s="145"/>
      <c r="B122" s="383"/>
      <c r="C122" s="138"/>
      <c r="D122" s="138"/>
      <c r="E122" s="138"/>
      <c r="F122" s="138"/>
      <c r="G122" s="138"/>
      <c r="H122" s="138"/>
      <c r="I122" s="138"/>
      <c r="J122" s="138"/>
    </row>
    <row r="123" spans="1:10" x14ac:dyDescent="0.25">
      <c r="A123" s="145"/>
      <c r="B123" s="596" t="s">
        <v>266</v>
      </c>
      <c r="C123" s="596"/>
      <c r="D123" s="596"/>
      <c r="E123" s="596"/>
      <c r="F123" s="596"/>
      <c r="G123" s="596"/>
      <c r="H123" s="596"/>
      <c r="I123" s="596"/>
      <c r="J123" s="596"/>
    </row>
    <row r="124" spans="1:10" x14ac:dyDescent="0.25">
      <c r="A124" s="145"/>
      <c r="B124" s="138"/>
      <c r="C124" s="138"/>
      <c r="D124" s="138"/>
      <c r="E124" s="138"/>
      <c r="F124" s="138"/>
      <c r="G124" s="138"/>
      <c r="H124" s="138"/>
      <c r="I124" s="138"/>
      <c r="J124" s="138"/>
    </row>
    <row r="125" spans="1:10" x14ac:dyDescent="0.25">
      <c r="A125" s="145"/>
      <c r="B125" s="138"/>
      <c r="C125" s="138"/>
      <c r="D125" s="138"/>
      <c r="E125" s="138"/>
      <c r="F125" s="138"/>
      <c r="G125" s="138"/>
      <c r="H125" s="138"/>
      <c r="I125" s="138"/>
      <c r="J125" s="138"/>
    </row>
    <row r="126" spans="1:10" x14ac:dyDescent="0.25">
      <c r="A126" s="145"/>
      <c r="B126" s="383" t="s">
        <v>214</v>
      </c>
      <c r="C126" s="138"/>
      <c r="D126" s="138"/>
      <c r="E126" s="138"/>
      <c r="F126" s="138"/>
      <c r="G126" s="138"/>
      <c r="H126" s="138"/>
      <c r="I126" s="138"/>
      <c r="J126" s="138"/>
    </row>
    <row r="127" spans="1:10" x14ac:dyDescent="0.25">
      <c r="A127" s="145"/>
      <c r="B127" s="138" t="s">
        <v>259</v>
      </c>
      <c r="C127" s="138"/>
      <c r="D127" s="138"/>
      <c r="E127" s="138"/>
      <c r="F127" s="138"/>
      <c r="G127" s="138"/>
      <c r="H127" s="138"/>
      <c r="I127" s="138"/>
      <c r="J127" s="138"/>
    </row>
    <row r="128" spans="1:10" x14ac:dyDescent="0.25">
      <c r="A128" s="145"/>
      <c r="B128" s="383"/>
      <c r="C128" s="138"/>
      <c r="D128" s="138"/>
      <c r="E128" s="138"/>
      <c r="F128" s="138"/>
      <c r="G128" s="138"/>
      <c r="H128" s="138"/>
      <c r="I128" s="138"/>
      <c r="J128" s="138"/>
    </row>
    <row r="129" spans="1:10" x14ac:dyDescent="0.25">
      <c r="A129" s="145"/>
      <c r="B129" s="383" t="s">
        <v>224</v>
      </c>
      <c r="C129" s="138"/>
      <c r="D129" s="138"/>
      <c r="E129" s="138"/>
      <c r="F129" s="138"/>
      <c r="G129" s="138"/>
      <c r="H129" s="138"/>
      <c r="I129" s="138"/>
      <c r="J129" s="138"/>
    </row>
    <row r="130" spans="1:10" x14ac:dyDescent="0.25">
      <c r="A130" s="145"/>
      <c r="B130" s="596" t="s">
        <v>267</v>
      </c>
      <c r="C130" s="596"/>
      <c r="D130" s="596"/>
      <c r="E130" s="596"/>
      <c r="F130" s="596"/>
      <c r="G130" s="596"/>
      <c r="H130" s="596"/>
      <c r="I130" s="596"/>
      <c r="J130" s="596"/>
    </row>
    <row r="131" spans="1:10" x14ac:dyDescent="0.25">
      <c r="A131" s="145"/>
      <c r="B131" s="596"/>
      <c r="C131" s="596"/>
      <c r="D131" s="596"/>
      <c r="E131" s="596"/>
      <c r="F131" s="596"/>
      <c r="G131" s="596"/>
      <c r="H131" s="596"/>
      <c r="I131" s="596"/>
      <c r="J131" s="596"/>
    </row>
    <row r="132" spans="1:10" x14ac:dyDescent="0.25">
      <c r="A132" s="145"/>
      <c r="B132" s="596"/>
      <c r="C132" s="596"/>
      <c r="D132" s="596"/>
      <c r="E132" s="596"/>
      <c r="F132" s="596"/>
      <c r="G132" s="596"/>
      <c r="H132" s="596"/>
      <c r="I132" s="596"/>
      <c r="J132" s="596"/>
    </row>
    <row r="133" spans="1:10" x14ac:dyDescent="0.25">
      <c r="A133" s="145"/>
      <c r="B133" s="596"/>
      <c r="C133" s="596"/>
      <c r="D133" s="596"/>
      <c r="E133" s="596"/>
      <c r="F133" s="596"/>
      <c r="G133" s="596"/>
      <c r="H133" s="596"/>
      <c r="I133" s="596"/>
      <c r="J133" s="596"/>
    </row>
    <row r="134" spans="1:10" x14ac:dyDescent="0.25">
      <c r="A134" s="145"/>
      <c r="B134" s="596"/>
      <c r="C134" s="596"/>
      <c r="D134" s="596"/>
      <c r="E134" s="596"/>
      <c r="F134" s="596"/>
      <c r="G134" s="596"/>
      <c r="H134" s="596"/>
      <c r="I134" s="596"/>
      <c r="J134" s="596"/>
    </row>
    <row r="135" spans="1:10" x14ac:dyDescent="0.25">
      <c r="A135" s="145"/>
      <c r="B135" s="596"/>
      <c r="C135" s="596"/>
      <c r="D135" s="596"/>
      <c r="E135" s="596"/>
      <c r="F135" s="596"/>
      <c r="G135" s="596"/>
      <c r="H135" s="596"/>
      <c r="I135" s="596"/>
      <c r="J135" s="596"/>
    </row>
    <row r="136" spans="1:10" x14ac:dyDescent="0.25">
      <c r="A136" s="145"/>
      <c r="B136" s="596"/>
      <c r="C136" s="596"/>
      <c r="D136" s="596"/>
      <c r="E136" s="596"/>
      <c r="F136" s="596"/>
      <c r="G136" s="596"/>
      <c r="H136" s="596"/>
      <c r="I136" s="596"/>
      <c r="J136" s="596"/>
    </row>
    <row r="137" spans="1:10" x14ac:dyDescent="0.25">
      <c r="A137" s="145"/>
      <c r="B137" s="383"/>
      <c r="C137" s="138"/>
      <c r="D137" s="138"/>
      <c r="E137" s="138"/>
      <c r="F137" s="138"/>
      <c r="G137" s="138"/>
      <c r="H137" s="138"/>
      <c r="I137" s="138"/>
      <c r="J137" s="138"/>
    </row>
    <row r="138" spans="1:10" x14ac:dyDescent="0.25">
      <c r="A138" s="145"/>
      <c r="B138" s="383" t="s">
        <v>226</v>
      </c>
      <c r="C138" s="138"/>
      <c r="D138" s="138"/>
      <c r="E138" s="138"/>
      <c r="F138" s="138"/>
      <c r="G138" s="138"/>
      <c r="H138" s="138"/>
      <c r="I138" s="138"/>
      <c r="J138" s="138"/>
    </row>
    <row r="139" spans="1:10" x14ac:dyDescent="0.25">
      <c r="A139" s="145"/>
      <c r="B139" s="614" t="s">
        <v>268</v>
      </c>
      <c r="C139" s="614"/>
      <c r="D139" s="614"/>
      <c r="E139" s="614"/>
      <c r="F139" s="614"/>
      <c r="G139" s="614"/>
      <c r="H139" s="614"/>
      <c r="I139" s="614"/>
      <c r="J139" s="614"/>
    </row>
    <row r="140" spans="1:10" x14ac:dyDescent="0.25">
      <c r="A140" s="145"/>
      <c r="B140" s="614"/>
      <c r="C140" s="614"/>
      <c r="D140" s="614"/>
      <c r="E140" s="614"/>
      <c r="F140" s="614"/>
      <c r="G140" s="614"/>
      <c r="H140" s="614"/>
      <c r="I140" s="614"/>
      <c r="J140" s="614"/>
    </row>
    <row r="141" spans="1:10" x14ac:dyDescent="0.25">
      <c r="A141" s="145"/>
      <c r="B141" s="614"/>
      <c r="C141" s="614"/>
      <c r="D141" s="614"/>
      <c r="E141" s="614"/>
      <c r="F141" s="614"/>
      <c r="G141" s="614"/>
      <c r="H141" s="614"/>
      <c r="I141" s="614"/>
      <c r="J141" s="614"/>
    </row>
    <row r="142" spans="1:10" x14ac:dyDescent="0.25">
      <c r="A142" s="145"/>
      <c r="B142" s="62"/>
    </row>
    <row r="143" spans="1:10" x14ac:dyDescent="0.25">
      <c r="A143" s="145"/>
      <c r="B143" s="141" t="s">
        <v>601</v>
      </c>
    </row>
    <row r="144" spans="1:10" x14ac:dyDescent="0.25">
      <c r="A144" s="145"/>
      <c r="B144" s="141"/>
    </row>
    <row r="145" spans="1:2" x14ac:dyDescent="0.25">
      <c r="A145" s="145"/>
    </row>
    <row r="146" spans="1:2" x14ac:dyDescent="0.25">
      <c r="A146" s="145"/>
      <c r="B146" s="103" t="s">
        <v>250</v>
      </c>
    </row>
  </sheetData>
  <mergeCells count="20">
    <mergeCell ref="B40:J48"/>
    <mergeCell ref="B130:J136"/>
    <mergeCell ref="B139:J141"/>
    <mergeCell ref="B58:J62"/>
    <mergeCell ref="B75:J76"/>
    <mergeCell ref="B109:J114"/>
    <mergeCell ref="B117:J121"/>
    <mergeCell ref="B78:J80"/>
    <mergeCell ref="B85:J88"/>
    <mergeCell ref="B90:J91"/>
    <mergeCell ref="B93:J95"/>
    <mergeCell ref="B97:J103"/>
    <mergeCell ref="B65:J73"/>
    <mergeCell ref="B82:J83"/>
    <mergeCell ref="B123:J123"/>
    <mergeCell ref="B21:J25"/>
    <mergeCell ref="B32:J33"/>
    <mergeCell ref="B34:J35"/>
    <mergeCell ref="B36:J37"/>
    <mergeCell ref="B28:J31"/>
  </mergeCells>
  <hyperlinks>
    <hyperlink ref="B2" location="Contents!B6" display="Return to Contents Page"/>
    <hyperlink ref="B3" location="'User guidance'!A1" display="Return to user guidance contents page"/>
    <hyperlink ref="B146" location="'User guidance transport'!A1" display="Return to top"/>
    <hyperlink ref="B8" location="'User guidance transport'!B18" display="4.1 Emissions per vehicle kilometre travelled"/>
    <hyperlink ref="B9" location="'User guidance transport'!B60" display="4.2 Vehicle kilometres travelled by car"/>
    <hyperlink ref="B10" location="'User guidance transport'!B63" display="4.3 Average distance travelled per person per year by mode of transport"/>
    <hyperlink ref="B11" location="'User guidance transport'!B62" display="4.4 Mode of transport"/>
    <hyperlink ref="B12" location="'User guidance transport'!B63" display="4.5 Bus passenger journeys"/>
    <hyperlink ref="B13" location="'User guidance transport'!B64" display="4.6 NI Rail service passengers, number of journeys and distance travelled"/>
    <hyperlink ref="B14" location="'User guidance transport'!B116" display="4.7 Age of vehicle fleet"/>
    <hyperlink ref="B15" location="'User guidance transport'!B137" display="4.8 Plug-in cars and vans licensed in Northern Ireland"/>
    <hyperlink ref="B82" r:id="rId1"/>
    <hyperlink ref="B34" r:id="rId2" location="page=22 "/>
    <hyperlink ref="B36" r:id="rId3"/>
    <hyperlink ref="B38" r:id="rId4"/>
    <hyperlink ref="B143" r:id="rId5" location="published-in-2018"/>
  </hyperlinks>
  <pageMargins left="0.25" right="0.25" top="0.75" bottom="0.75" header="0.3" footer="0.3"/>
  <pageSetup paperSize="9" scale="98" fitToHeight="0"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3"/>
  <sheetViews>
    <sheetView showGridLines="0" zoomScale="130" zoomScaleNormal="130" workbookViewId="0"/>
  </sheetViews>
  <sheetFormatPr defaultColWidth="9.140625" defaultRowHeight="15" x14ac:dyDescent="0.25"/>
  <cols>
    <col min="1" max="16384" width="9.140625" style="139"/>
  </cols>
  <sheetData>
    <row r="1" spans="1:8" x14ac:dyDescent="0.25">
      <c r="A1" s="145"/>
    </row>
    <row r="2" spans="1:8" x14ac:dyDescent="0.25">
      <c r="A2" s="145"/>
      <c r="B2" s="103" t="s">
        <v>2</v>
      </c>
    </row>
    <row r="3" spans="1:8" x14ac:dyDescent="0.25">
      <c r="A3" s="145"/>
      <c r="B3" s="103" t="s">
        <v>231</v>
      </c>
    </row>
    <row r="4" spans="1:8" x14ac:dyDescent="0.25">
      <c r="A4" s="145"/>
    </row>
    <row r="5" spans="1:8" ht="26.25" x14ac:dyDescent="0.4">
      <c r="A5" s="145"/>
      <c r="B5" s="387" t="s">
        <v>269</v>
      </c>
      <c r="C5" s="145"/>
      <c r="D5" s="145"/>
      <c r="E5" s="145"/>
      <c r="F5" s="145"/>
      <c r="G5" s="145"/>
      <c r="H5" s="145"/>
    </row>
    <row r="6" spans="1:8" x14ac:dyDescent="0.25">
      <c r="A6" s="145"/>
      <c r="B6" s="126"/>
      <c r="C6" s="145"/>
      <c r="D6" s="145"/>
      <c r="E6" s="145"/>
      <c r="F6" s="145"/>
      <c r="G6" s="145"/>
      <c r="H6" s="145"/>
    </row>
    <row r="7" spans="1:8" x14ac:dyDescent="0.25">
      <c r="A7" s="145"/>
      <c r="B7" s="385" t="s">
        <v>239</v>
      </c>
      <c r="C7" s="145"/>
      <c r="D7" s="145"/>
      <c r="E7" s="145"/>
      <c r="F7" s="145"/>
      <c r="G7" s="145"/>
      <c r="H7" s="145"/>
    </row>
    <row r="8" spans="1:8" x14ac:dyDescent="0.25">
      <c r="A8" s="145"/>
      <c r="B8" s="82" t="s">
        <v>507</v>
      </c>
      <c r="C8" s="145"/>
      <c r="D8" s="145"/>
      <c r="E8" s="145"/>
      <c r="F8" s="145"/>
      <c r="G8" s="331"/>
      <c r="H8" s="145"/>
    </row>
    <row r="9" spans="1:8" x14ac:dyDescent="0.25">
      <c r="A9" s="145"/>
      <c r="B9" s="82" t="s">
        <v>508</v>
      </c>
      <c r="C9" s="145"/>
      <c r="D9" s="145"/>
      <c r="E9" s="145"/>
      <c r="F9" s="145"/>
      <c r="G9" s="145"/>
      <c r="H9" s="145"/>
    </row>
    <row r="10" spans="1:8" x14ac:dyDescent="0.25">
      <c r="A10" s="145"/>
      <c r="B10" s="82" t="s">
        <v>509</v>
      </c>
      <c r="C10" s="145"/>
      <c r="D10" s="145"/>
      <c r="E10" s="145"/>
      <c r="F10" s="145"/>
      <c r="G10" s="145"/>
      <c r="H10" s="145"/>
    </row>
    <row r="11" spans="1:8" x14ac:dyDescent="0.25">
      <c r="A11" s="145"/>
      <c r="B11" s="82" t="s">
        <v>510</v>
      </c>
      <c r="C11" s="145"/>
      <c r="D11" s="145"/>
      <c r="E11" s="145"/>
      <c r="F11" s="145"/>
      <c r="G11" s="145"/>
      <c r="H11" s="145"/>
    </row>
    <row r="12" spans="1:8" x14ac:dyDescent="0.25">
      <c r="A12" s="145"/>
      <c r="B12" s="82" t="s">
        <v>511</v>
      </c>
      <c r="C12" s="145"/>
      <c r="D12" s="145"/>
      <c r="E12" s="145"/>
      <c r="F12" s="145"/>
      <c r="G12" s="145"/>
      <c r="H12" s="145"/>
    </row>
    <row r="13" spans="1:8" x14ac:dyDescent="0.25">
      <c r="A13" s="145"/>
      <c r="B13" s="82" t="s">
        <v>512</v>
      </c>
      <c r="C13" s="145"/>
      <c r="D13" s="145"/>
      <c r="E13" s="145"/>
      <c r="F13" s="145"/>
      <c r="G13" s="145"/>
      <c r="H13" s="145"/>
    </row>
    <row r="14" spans="1:8" x14ac:dyDescent="0.25">
      <c r="A14" s="145"/>
      <c r="B14" s="82" t="s">
        <v>513</v>
      </c>
      <c r="C14" s="145"/>
      <c r="D14" s="145"/>
      <c r="E14" s="145"/>
      <c r="F14" s="145"/>
      <c r="G14" s="145"/>
      <c r="H14" s="145"/>
    </row>
    <row r="15" spans="1:8" x14ac:dyDescent="0.25">
      <c r="A15" s="145"/>
      <c r="B15" s="82" t="s">
        <v>514</v>
      </c>
      <c r="C15" s="145"/>
      <c r="D15" s="145"/>
      <c r="E15" s="145"/>
      <c r="F15" s="145"/>
      <c r="G15" s="145"/>
      <c r="H15" s="145"/>
    </row>
    <row r="16" spans="1:8" x14ac:dyDescent="0.25">
      <c r="A16" s="145"/>
      <c r="B16" s="145"/>
      <c r="C16" s="145"/>
      <c r="D16" s="145"/>
      <c r="E16" s="145"/>
      <c r="F16" s="145"/>
      <c r="G16" s="145"/>
      <c r="H16" s="145"/>
    </row>
    <row r="17" spans="1:10" x14ac:dyDescent="0.25">
      <c r="A17" s="145"/>
      <c r="B17" s="145"/>
      <c r="C17" s="145"/>
      <c r="D17" s="145"/>
      <c r="E17" s="145"/>
      <c r="F17" s="145"/>
      <c r="G17" s="145"/>
      <c r="H17" s="145"/>
    </row>
    <row r="18" spans="1:10" x14ac:dyDescent="0.25">
      <c r="A18" s="145"/>
      <c r="B18" s="383" t="s">
        <v>214</v>
      </c>
      <c r="C18" s="138"/>
      <c r="D18" s="138"/>
      <c r="E18" s="138"/>
      <c r="F18" s="138"/>
      <c r="G18" s="138"/>
      <c r="H18" s="138"/>
      <c r="I18" s="138"/>
      <c r="J18" s="138"/>
    </row>
    <row r="19" spans="1:10" x14ac:dyDescent="0.25">
      <c r="A19" s="145"/>
      <c r="B19" s="126" t="s">
        <v>507</v>
      </c>
      <c r="C19" s="126"/>
      <c r="D19" s="126"/>
      <c r="E19" s="126"/>
      <c r="F19" s="126"/>
      <c r="G19" s="126"/>
      <c r="H19" s="126"/>
      <c r="I19" s="126"/>
      <c r="J19" s="126"/>
    </row>
    <row r="20" spans="1:10" x14ac:dyDescent="0.25">
      <c r="A20" s="145"/>
      <c r="B20" s="126"/>
      <c r="C20" s="126"/>
      <c r="D20" s="126"/>
      <c r="E20" s="126"/>
      <c r="F20" s="126"/>
      <c r="G20" s="126"/>
      <c r="H20" s="126"/>
      <c r="I20" s="126"/>
      <c r="J20" s="126"/>
    </row>
    <row r="21" spans="1:10" x14ac:dyDescent="0.25">
      <c r="A21" s="145"/>
      <c r="B21" s="385" t="s">
        <v>224</v>
      </c>
      <c r="C21" s="126"/>
      <c r="D21" s="126"/>
      <c r="E21" s="126"/>
      <c r="F21" s="126"/>
      <c r="G21" s="126"/>
      <c r="H21" s="126"/>
      <c r="I21" s="126"/>
      <c r="J21" s="126"/>
    </row>
    <row r="22" spans="1:10" x14ac:dyDescent="0.25">
      <c r="A22" s="145"/>
      <c r="B22" s="622" t="s">
        <v>531</v>
      </c>
      <c r="C22" s="622"/>
      <c r="D22" s="622"/>
      <c r="E22" s="622"/>
      <c r="F22" s="622"/>
      <c r="G22" s="622"/>
      <c r="H22" s="622"/>
      <c r="I22" s="622"/>
      <c r="J22" s="622"/>
    </row>
    <row r="23" spans="1:10" x14ac:dyDescent="0.25">
      <c r="A23" s="145"/>
      <c r="B23" s="622"/>
      <c r="C23" s="622"/>
      <c r="D23" s="622"/>
      <c r="E23" s="622"/>
      <c r="F23" s="622"/>
      <c r="G23" s="622"/>
      <c r="H23" s="622"/>
      <c r="I23" s="622"/>
      <c r="J23" s="622"/>
    </row>
    <row r="24" spans="1:10" x14ac:dyDescent="0.25">
      <c r="A24" s="145"/>
      <c r="B24" s="622"/>
      <c r="C24" s="622"/>
      <c r="D24" s="622"/>
      <c r="E24" s="622"/>
      <c r="F24" s="622"/>
      <c r="G24" s="622"/>
      <c r="H24" s="622"/>
      <c r="I24" s="622"/>
      <c r="J24" s="622"/>
    </row>
    <row r="25" spans="1:10" x14ac:dyDescent="0.25">
      <c r="A25" s="145"/>
      <c r="B25" s="622"/>
      <c r="C25" s="622"/>
      <c r="D25" s="622"/>
      <c r="E25" s="622"/>
      <c r="F25" s="622"/>
      <c r="G25" s="622"/>
      <c r="H25" s="622"/>
      <c r="I25" s="622"/>
      <c r="J25" s="622"/>
    </row>
    <row r="26" spans="1:10" x14ac:dyDescent="0.25">
      <c r="A26" s="145"/>
      <c r="B26" s="622"/>
      <c r="C26" s="622"/>
      <c r="D26" s="622"/>
      <c r="E26" s="622"/>
      <c r="F26" s="622"/>
      <c r="G26" s="622"/>
      <c r="H26" s="622"/>
      <c r="I26" s="622"/>
      <c r="J26" s="622"/>
    </row>
    <row r="27" spans="1:10" x14ac:dyDescent="0.25">
      <c r="A27" s="145"/>
      <c r="B27" s="622"/>
      <c r="C27" s="622"/>
      <c r="D27" s="622"/>
      <c r="E27" s="622"/>
      <c r="F27" s="622"/>
      <c r="G27" s="622"/>
      <c r="H27" s="622"/>
      <c r="I27" s="622"/>
      <c r="J27" s="622"/>
    </row>
    <row r="28" spans="1:10" x14ac:dyDescent="0.25">
      <c r="A28" s="145"/>
      <c r="B28" s="385" t="s">
        <v>226</v>
      </c>
      <c r="C28" s="126"/>
      <c r="D28" s="126"/>
      <c r="E28" s="126"/>
      <c r="F28" s="126"/>
      <c r="G28" s="126"/>
      <c r="H28" s="126"/>
      <c r="I28" s="126"/>
      <c r="J28" s="126"/>
    </row>
    <row r="29" spans="1:10" x14ac:dyDescent="0.25">
      <c r="A29" s="145"/>
      <c r="B29" s="611" t="s">
        <v>532</v>
      </c>
      <c r="C29" s="611"/>
      <c r="D29" s="611"/>
      <c r="E29" s="611"/>
      <c r="F29" s="611"/>
      <c r="G29" s="611"/>
      <c r="H29" s="611"/>
      <c r="I29" s="611"/>
      <c r="J29" s="611"/>
    </row>
    <row r="30" spans="1:10" x14ac:dyDescent="0.25">
      <c r="A30" s="145"/>
      <c r="B30" s="611"/>
      <c r="C30" s="611"/>
      <c r="D30" s="611"/>
      <c r="E30" s="611"/>
      <c r="F30" s="611"/>
      <c r="G30" s="611"/>
      <c r="H30" s="611"/>
      <c r="I30" s="611"/>
      <c r="J30" s="611"/>
    </row>
    <row r="31" spans="1:10" x14ac:dyDescent="0.25">
      <c r="A31" s="145"/>
      <c r="B31" s="611"/>
      <c r="C31" s="611"/>
      <c r="D31" s="611"/>
      <c r="E31" s="611"/>
      <c r="F31" s="611"/>
      <c r="G31" s="611"/>
      <c r="H31" s="611"/>
      <c r="I31" s="611"/>
      <c r="J31" s="611"/>
    </row>
    <row r="32" spans="1:10" x14ac:dyDescent="0.25">
      <c r="A32" s="145"/>
      <c r="B32" s="611"/>
      <c r="C32" s="611"/>
      <c r="D32" s="611"/>
      <c r="E32" s="611"/>
      <c r="F32" s="611"/>
      <c r="G32" s="611"/>
      <c r="H32" s="611"/>
      <c r="I32" s="611"/>
      <c r="J32" s="611"/>
    </row>
    <row r="33" spans="1:10" x14ac:dyDescent="0.25">
      <c r="A33" s="145"/>
      <c r="B33" s="611"/>
      <c r="C33" s="611"/>
      <c r="D33" s="611"/>
      <c r="E33" s="611"/>
      <c r="F33" s="611"/>
      <c r="G33" s="611"/>
      <c r="H33" s="611"/>
      <c r="I33" s="611"/>
      <c r="J33" s="611"/>
    </row>
    <row r="34" spans="1:10" x14ac:dyDescent="0.25">
      <c r="A34" s="145"/>
      <c r="B34" s="611"/>
      <c r="C34" s="611"/>
      <c r="D34" s="611"/>
      <c r="E34" s="611"/>
      <c r="F34" s="611"/>
      <c r="G34" s="611"/>
      <c r="H34" s="611"/>
      <c r="I34" s="611"/>
      <c r="J34" s="611"/>
    </row>
    <row r="35" spans="1:10" x14ac:dyDescent="0.25">
      <c r="A35" s="145"/>
      <c r="B35" s="611"/>
      <c r="C35" s="611"/>
      <c r="D35" s="611"/>
      <c r="E35" s="611"/>
      <c r="F35" s="611"/>
      <c r="G35" s="611"/>
      <c r="H35" s="611"/>
      <c r="I35" s="611"/>
      <c r="J35" s="611"/>
    </row>
    <row r="36" spans="1:10" x14ac:dyDescent="0.25">
      <c r="A36" s="145"/>
      <c r="B36" s="611"/>
      <c r="C36" s="611"/>
      <c r="D36" s="611"/>
      <c r="E36" s="611"/>
      <c r="F36" s="611"/>
      <c r="G36" s="611"/>
      <c r="H36" s="611"/>
      <c r="I36" s="611"/>
      <c r="J36" s="611"/>
    </row>
    <row r="37" spans="1:10" x14ac:dyDescent="0.25">
      <c r="A37" s="145"/>
      <c r="B37" s="611"/>
      <c r="C37" s="611"/>
      <c r="D37" s="611"/>
      <c r="E37" s="611"/>
      <c r="F37" s="611"/>
      <c r="G37" s="611"/>
      <c r="H37" s="611"/>
      <c r="I37" s="611"/>
      <c r="J37" s="611"/>
    </row>
    <row r="38" spans="1:10" x14ac:dyDescent="0.25">
      <c r="A38" s="145"/>
      <c r="B38" s="611"/>
      <c r="C38" s="611"/>
      <c r="D38" s="611"/>
      <c r="E38" s="611"/>
      <c r="F38" s="611"/>
      <c r="G38" s="611"/>
      <c r="H38" s="611"/>
      <c r="I38" s="611"/>
      <c r="J38" s="611"/>
    </row>
    <row r="39" spans="1:10" x14ac:dyDescent="0.25">
      <c r="A39" s="145"/>
      <c r="B39" s="611"/>
      <c r="C39" s="611"/>
      <c r="D39" s="611"/>
      <c r="E39" s="611"/>
      <c r="F39" s="611"/>
      <c r="G39" s="611"/>
      <c r="H39" s="611"/>
      <c r="I39" s="611"/>
      <c r="J39" s="611"/>
    </row>
    <row r="40" spans="1:10" x14ac:dyDescent="0.25">
      <c r="A40" s="145"/>
      <c r="B40" s="611"/>
      <c r="C40" s="611"/>
      <c r="D40" s="611"/>
      <c r="E40" s="611"/>
      <c r="F40" s="611"/>
      <c r="G40" s="611"/>
      <c r="H40" s="611"/>
      <c r="I40" s="611"/>
      <c r="J40" s="611"/>
    </row>
    <row r="41" spans="1:10" x14ac:dyDescent="0.25">
      <c r="A41" s="145"/>
      <c r="B41" s="388"/>
      <c r="C41" s="388"/>
      <c r="D41" s="388"/>
      <c r="E41" s="388"/>
      <c r="F41" s="388"/>
      <c r="G41" s="388"/>
      <c r="H41" s="388"/>
      <c r="I41" s="388"/>
      <c r="J41" s="388"/>
    </row>
    <row r="42" spans="1:10" x14ac:dyDescent="0.25">
      <c r="A42" s="145"/>
      <c r="B42" s="388"/>
      <c r="C42" s="388"/>
      <c r="D42" s="388"/>
      <c r="E42" s="388"/>
      <c r="F42" s="388"/>
      <c r="G42" s="388"/>
      <c r="H42" s="388"/>
      <c r="I42" s="388"/>
      <c r="J42" s="388"/>
    </row>
    <row r="43" spans="1:10" ht="17.25" customHeight="1" x14ac:dyDescent="0.25">
      <c r="A43" s="145"/>
      <c r="B43" s="385" t="s">
        <v>214</v>
      </c>
      <c r="C43" s="126"/>
      <c r="D43" s="126"/>
      <c r="E43" s="126"/>
      <c r="F43" s="126"/>
      <c r="G43" s="126"/>
      <c r="H43" s="126"/>
      <c r="I43" s="126"/>
      <c r="J43" s="126"/>
    </row>
    <row r="44" spans="1:10" ht="17.25" customHeight="1" x14ac:dyDescent="0.25">
      <c r="A44" s="145"/>
      <c r="B44" s="138" t="s">
        <v>508</v>
      </c>
      <c r="C44" s="138"/>
      <c r="D44" s="138"/>
      <c r="E44" s="138"/>
      <c r="F44" s="138"/>
      <c r="G44" s="138"/>
      <c r="H44" s="138"/>
      <c r="I44" s="138"/>
      <c r="J44" s="138"/>
    </row>
    <row r="45" spans="1:10" ht="17.25" customHeight="1" x14ac:dyDescent="0.25">
      <c r="A45" s="145"/>
      <c r="B45" s="138"/>
      <c r="C45" s="138"/>
      <c r="D45" s="138"/>
      <c r="E45" s="138"/>
      <c r="F45" s="138"/>
      <c r="G45" s="138"/>
      <c r="H45" s="138"/>
      <c r="I45" s="138"/>
      <c r="J45" s="138"/>
    </row>
    <row r="46" spans="1:10" ht="17.25" customHeight="1" x14ac:dyDescent="0.25">
      <c r="A46" s="145"/>
      <c r="B46" s="383" t="s">
        <v>224</v>
      </c>
      <c r="C46" s="138"/>
      <c r="D46" s="138"/>
      <c r="E46" s="138"/>
      <c r="F46" s="138"/>
      <c r="G46" s="138"/>
      <c r="H46" s="138"/>
      <c r="I46" s="138"/>
      <c r="J46" s="138"/>
    </row>
    <row r="47" spans="1:10" ht="17.25" customHeight="1" x14ac:dyDescent="0.25">
      <c r="A47" s="145"/>
      <c r="B47" s="614" t="s">
        <v>270</v>
      </c>
      <c r="C47" s="614"/>
      <c r="D47" s="614"/>
      <c r="E47" s="614"/>
      <c r="F47" s="614"/>
      <c r="G47" s="614"/>
      <c r="H47" s="614"/>
      <c r="I47" s="614"/>
      <c r="J47" s="614"/>
    </row>
    <row r="48" spans="1:10" ht="17.25" customHeight="1" x14ac:dyDescent="0.25">
      <c r="A48" s="145"/>
      <c r="B48" s="614"/>
      <c r="C48" s="614"/>
      <c r="D48" s="614"/>
      <c r="E48" s="614"/>
      <c r="F48" s="614"/>
      <c r="G48" s="614"/>
      <c r="H48" s="614"/>
      <c r="I48" s="614"/>
      <c r="J48" s="614"/>
    </row>
    <row r="49" spans="1:10" ht="17.25" customHeight="1" x14ac:dyDescent="0.25">
      <c r="A49" s="145"/>
      <c r="B49" s="614"/>
      <c r="C49" s="614"/>
      <c r="D49" s="614"/>
      <c r="E49" s="614"/>
      <c r="F49" s="614"/>
      <c r="G49" s="614"/>
      <c r="H49" s="614"/>
      <c r="I49" s="614"/>
      <c r="J49" s="614"/>
    </row>
    <row r="50" spans="1:10" ht="17.25" customHeight="1" x14ac:dyDescent="0.25">
      <c r="A50" s="145"/>
      <c r="B50" s="614"/>
      <c r="C50" s="614"/>
      <c r="D50" s="614"/>
      <c r="E50" s="614"/>
      <c r="F50" s="614"/>
      <c r="G50" s="614"/>
      <c r="H50" s="614"/>
      <c r="I50" s="614"/>
      <c r="J50" s="614"/>
    </row>
    <row r="51" spans="1:10" ht="17.25" customHeight="1" x14ac:dyDescent="0.25">
      <c r="A51" s="145"/>
      <c r="B51" s="138"/>
      <c r="C51" s="138"/>
      <c r="D51" s="138"/>
      <c r="E51" s="138"/>
      <c r="F51" s="138"/>
      <c r="G51" s="138"/>
      <c r="H51" s="138"/>
      <c r="I51" s="138"/>
      <c r="J51" s="138"/>
    </row>
    <row r="52" spans="1:10" ht="17.25" customHeight="1" x14ac:dyDescent="0.25">
      <c r="A52" s="145"/>
      <c r="B52" s="383" t="s">
        <v>226</v>
      </c>
      <c r="C52" s="138"/>
      <c r="D52" s="138"/>
      <c r="E52" s="138"/>
      <c r="F52" s="138"/>
      <c r="G52" s="138"/>
      <c r="H52" s="138"/>
      <c r="I52" s="138"/>
      <c r="J52" s="138"/>
    </row>
    <row r="53" spans="1:10" ht="17.25" customHeight="1" x14ac:dyDescent="0.25">
      <c r="A53" s="145"/>
      <c r="B53" s="614" t="s">
        <v>271</v>
      </c>
      <c r="C53" s="614"/>
      <c r="D53" s="614"/>
      <c r="E53" s="614"/>
      <c r="F53" s="614"/>
      <c r="G53" s="614"/>
      <c r="H53" s="614"/>
      <c r="I53" s="614"/>
      <c r="J53" s="614"/>
    </row>
    <row r="54" spans="1:10" ht="17.25" customHeight="1" x14ac:dyDescent="0.25">
      <c r="A54" s="145"/>
      <c r="B54" s="614"/>
      <c r="C54" s="614"/>
      <c r="D54" s="614"/>
      <c r="E54" s="614"/>
      <c r="F54" s="614"/>
      <c r="G54" s="614"/>
      <c r="H54" s="614"/>
      <c r="I54" s="614"/>
      <c r="J54" s="614"/>
    </row>
    <row r="55" spans="1:10" ht="17.25" customHeight="1" x14ac:dyDescent="0.25">
      <c r="A55" s="145"/>
      <c r="B55" s="614"/>
      <c r="C55" s="614"/>
      <c r="D55" s="614"/>
      <c r="E55" s="614"/>
      <c r="F55" s="614"/>
      <c r="G55" s="614"/>
      <c r="H55" s="614"/>
      <c r="I55" s="614"/>
      <c r="J55" s="614"/>
    </row>
    <row r="56" spans="1:10" ht="17.25" customHeight="1" x14ac:dyDescent="0.25">
      <c r="A56" s="145"/>
      <c r="B56" s="614"/>
      <c r="C56" s="614"/>
      <c r="D56" s="614"/>
      <c r="E56" s="614"/>
      <c r="F56" s="614"/>
      <c r="G56" s="614"/>
      <c r="H56" s="614"/>
      <c r="I56" s="614"/>
      <c r="J56" s="614"/>
    </row>
    <row r="57" spans="1:10" ht="17.25" customHeight="1" x14ac:dyDescent="0.25">
      <c r="A57" s="145"/>
      <c r="B57" s="614"/>
      <c r="C57" s="614"/>
      <c r="D57" s="614"/>
      <c r="E57" s="614"/>
      <c r="F57" s="614"/>
      <c r="G57" s="614"/>
      <c r="H57" s="614"/>
      <c r="I57" s="614"/>
      <c r="J57" s="614"/>
    </row>
    <row r="58" spans="1:10" x14ac:dyDescent="0.25">
      <c r="A58" s="145"/>
      <c r="B58" s="612" t="s">
        <v>272</v>
      </c>
      <c r="C58" s="612"/>
      <c r="D58" s="612"/>
      <c r="E58" s="612"/>
      <c r="F58" s="612"/>
      <c r="G58" s="612"/>
      <c r="H58" s="612"/>
      <c r="I58" s="612"/>
      <c r="J58" s="612"/>
    </row>
    <row r="59" spans="1:10" x14ac:dyDescent="0.25">
      <c r="A59" s="145"/>
    </row>
    <row r="60" spans="1:10" x14ac:dyDescent="0.25">
      <c r="A60" s="145"/>
    </row>
    <row r="61" spans="1:10" x14ac:dyDescent="0.25">
      <c r="A61" s="145"/>
      <c r="B61" s="383" t="s">
        <v>214</v>
      </c>
      <c r="C61" s="138"/>
      <c r="D61" s="138"/>
      <c r="E61" s="138"/>
      <c r="F61" s="138"/>
      <c r="G61" s="138"/>
      <c r="H61" s="138"/>
      <c r="I61" s="138"/>
      <c r="J61" s="138"/>
    </row>
    <row r="62" spans="1:10" x14ac:dyDescent="0.25">
      <c r="A62" s="145"/>
      <c r="B62" s="138" t="s">
        <v>509</v>
      </c>
      <c r="C62" s="138"/>
      <c r="D62" s="138"/>
      <c r="E62" s="138"/>
      <c r="F62" s="138"/>
      <c r="G62" s="138"/>
      <c r="H62" s="138"/>
      <c r="I62" s="138"/>
      <c r="J62" s="138"/>
    </row>
    <row r="63" spans="1:10" x14ac:dyDescent="0.25">
      <c r="A63" s="145"/>
      <c r="B63" s="138"/>
      <c r="C63" s="138"/>
      <c r="D63" s="138"/>
      <c r="E63" s="138"/>
      <c r="F63" s="138"/>
      <c r="G63" s="138"/>
      <c r="H63" s="138"/>
      <c r="I63" s="138"/>
      <c r="J63" s="138"/>
    </row>
    <row r="64" spans="1:10" x14ac:dyDescent="0.25">
      <c r="A64" s="145"/>
      <c r="B64" s="385" t="s">
        <v>224</v>
      </c>
      <c r="C64" s="126"/>
      <c r="D64" s="126"/>
      <c r="E64" s="126"/>
      <c r="F64" s="126"/>
      <c r="G64" s="126"/>
      <c r="H64" s="126"/>
      <c r="I64" s="126"/>
      <c r="J64" s="126"/>
    </row>
    <row r="65" spans="1:10" ht="15" customHeight="1" x14ac:dyDescent="0.25">
      <c r="A65" s="145"/>
      <c r="B65" s="617" t="s">
        <v>542</v>
      </c>
      <c r="C65" s="617"/>
      <c r="D65" s="617"/>
      <c r="E65" s="617"/>
      <c r="F65" s="617"/>
      <c r="G65" s="617"/>
      <c r="H65" s="617"/>
      <c r="I65" s="617"/>
      <c r="J65" s="617"/>
    </row>
    <row r="66" spans="1:10" x14ac:dyDescent="0.25">
      <c r="A66" s="145"/>
      <c r="B66" s="617"/>
      <c r="C66" s="617"/>
      <c r="D66" s="617"/>
      <c r="E66" s="617"/>
      <c r="F66" s="617"/>
      <c r="G66" s="617"/>
      <c r="H66" s="617"/>
      <c r="I66" s="617"/>
      <c r="J66" s="617"/>
    </row>
    <row r="67" spans="1:10" x14ac:dyDescent="0.25">
      <c r="A67" s="145"/>
      <c r="B67" s="617"/>
      <c r="C67" s="617"/>
      <c r="D67" s="617"/>
      <c r="E67" s="617"/>
      <c r="F67" s="617"/>
      <c r="G67" s="617"/>
      <c r="H67" s="617"/>
      <c r="I67" s="617"/>
      <c r="J67" s="617"/>
    </row>
    <row r="68" spans="1:10" x14ac:dyDescent="0.25">
      <c r="A68" s="145"/>
      <c r="B68" s="617"/>
      <c r="C68" s="617"/>
      <c r="D68" s="617"/>
      <c r="E68" s="617"/>
      <c r="F68" s="617"/>
      <c r="G68" s="617"/>
      <c r="H68" s="617"/>
      <c r="I68" s="617"/>
      <c r="J68" s="617"/>
    </row>
    <row r="69" spans="1:10" x14ac:dyDescent="0.25">
      <c r="A69" s="145"/>
      <c r="B69" s="617"/>
      <c r="C69" s="617"/>
      <c r="D69" s="617"/>
      <c r="E69" s="617"/>
      <c r="F69" s="617"/>
      <c r="G69" s="617"/>
      <c r="H69" s="617"/>
      <c r="I69" s="617"/>
      <c r="J69" s="617"/>
    </row>
    <row r="70" spans="1:10" x14ac:dyDescent="0.25">
      <c r="A70" s="145"/>
      <c r="B70" s="617"/>
      <c r="C70" s="617"/>
      <c r="D70" s="617"/>
      <c r="E70" s="617"/>
      <c r="F70" s="617"/>
      <c r="G70" s="617"/>
      <c r="H70" s="617"/>
      <c r="I70" s="617"/>
      <c r="J70" s="617"/>
    </row>
    <row r="71" spans="1:10" x14ac:dyDescent="0.25">
      <c r="A71" s="145"/>
      <c r="B71" s="138"/>
      <c r="C71" s="138"/>
      <c r="D71" s="138"/>
      <c r="E71" s="138"/>
      <c r="F71" s="138"/>
      <c r="G71" s="138"/>
      <c r="H71" s="138"/>
      <c r="I71" s="138"/>
      <c r="J71" s="138"/>
    </row>
    <row r="72" spans="1:10" x14ac:dyDescent="0.25">
      <c r="A72" s="145"/>
      <c r="B72" s="383" t="s">
        <v>226</v>
      </c>
      <c r="C72" s="138"/>
      <c r="D72" s="138"/>
      <c r="E72" s="138"/>
      <c r="F72" s="138"/>
      <c r="G72" s="138"/>
      <c r="H72" s="138"/>
      <c r="I72" s="138"/>
      <c r="J72" s="138"/>
    </row>
    <row r="73" spans="1:10" x14ac:dyDescent="0.25">
      <c r="A73" s="145"/>
      <c r="B73" s="614" t="s">
        <v>481</v>
      </c>
      <c r="C73" s="614"/>
      <c r="D73" s="614"/>
      <c r="E73" s="614"/>
      <c r="F73" s="614"/>
      <c r="G73" s="614"/>
      <c r="H73" s="614"/>
      <c r="I73" s="614"/>
      <c r="J73" s="614"/>
    </row>
    <row r="74" spans="1:10" x14ac:dyDescent="0.25">
      <c r="A74" s="145"/>
      <c r="B74" s="614"/>
      <c r="C74" s="614"/>
      <c r="D74" s="614"/>
      <c r="E74" s="614"/>
      <c r="F74" s="614"/>
      <c r="G74" s="614"/>
      <c r="H74" s="614"/>
      <c r="I74" s="614"/>
      <c r="J74" s="614"/>
    </row>
    <row r="75" spans="1:10" x14ac:dyDescent="0.25">
      <c r="A75" s="145"/>
      <c r="B75" s="614"/>
      <c r="C75" s="614"/>
      <c r="D75" s="614"/>
      <c r="E75" s="614"/>
      <c r="F75" s="614"/>
      <c r="G75" s="614"/>
      <c r="H75" s="614"/>
      <c r="I75" s="614"/>
      <c r="J75" s="614"/>
    </row>
    <row r="76" spans="1:10" x14ac:dyDescent="0.25">
      <c r="A76" s="145"/>
      <c r="B76" s="614"/>
      <c r="C76" s="614"/>
      <c r="D76" s="614"/>
      <c r="E76" s="614"/>
      <c r="F76" s="614"/>
      <c r="G76" s="614"/>
      <c r="H76" s="614"/>
      <c r="I76" s="614"/>
      <c r="J76" s="614"/>
    </row>
    <row r="77" spans="1:10" x14ac:dyDescent="0.25">
      <c r="A77" s="145"/>
      <c r="B77" s="614"/>
      <c r="C77" s="614"/>
      <c r="D77" s="614"/>
      <c r="E77" s="614"/>
      <c r="F77" s="614"/>
      <c r="G77" s="614"/>
      <c r="H77" s="614"/>
      <c r="I77" s="614"/>
      <c r="J77" s="614"/>
    </row>
    <row r="78" spans="1:10" x14ac:dyDescent="0.25">
      <c r="A78" s="145"/>
      <c r="B78" s="614"/>
      <c r="C78" s="614"/>
      <c r="D78" s="614"/>
      <c r="E78" s="614"/>
      <c r="F78" s="614"/>
      <c r="G78" s="614"/>
      <c r="H78" s="614"/>
      <c r="I78" s="614"/>
      <c r="J78" s="614"/>
    </row>
    <row r="79" spans="1:10" x14ac:dyDescent="0.25">
      <c r="A79" s="145"/>
      <c r="B79" s="164"/>
      <c r="C79" s="164"/>
      <c r="D79" s="164"/>
      <c r="E79" s="164"/>
      <c r="F79" s="164"/>
      <c r="G79" s="164"/>
      <c r="H79" s="164"/>
      <c r="I79" s="164"/>
      <c r="J79" s="164"/>
    </row>
    <row r="80" spans="1:10" x14ac:dyDescent="0.25">
      <c r="A80" s="145"/>
      <c r="B80" s="623" t="s">
        <v>480</v>
      </c>
      <c r="C80" s="624"/>
      <c r="D80" s="624"/>
      <c r="E80" s="624"/>
      <c r="F80" s="624"/>
      <c r="G80" s="624"/>
      <c r="H80" s="624"/>
      <c r="I80" s="624"/>
      <c r="J80" s="624"/>
    </row>
    <row r="81" spans="1:10" x14ac:dyDescent="0.25">
      <c r="A81" s="145"/>
      <c r="B81" s="164"/>
      <c r="C81" s="164"/>
      <c r="D81" s="164"/>
      <c r="E81" s="164"/>
      <c r="F81" s="164"/>
      <c r="G81" s="164"/>
      <c r="H81" s="164"/>
      <c r="I81" s="164"/>
      <c r="J81" s="164"/>
    </row>
    <row r="82" spans="1:10" x14ac:dyDescent="0.25">
      <c r="A82" s="145"/>
    </row>
    <row r="83" spans="1:10" x14ac:dyDescent="0.25">
      <c r="A83" s="145"/>
      <c r="B83" s="383" t="s">
        <v>214</v>
      </c>
      <c r="C83" s="138"/>
      <c r="D83" s="138"/>
      <c r="E83" s="138"/>
      <c r="F83" s="138"/>
      <c r="G83" s="138"/>
      <c r="H83" s="138"/>
      <c r="I83" s="138"/>
      <c r="J83" s="138"/>
    </row>
    <row r="84" spans="1:10" x14ac:dyDescent="0.25">
      <c r="A84" s="145"/>
      <c r="B84" s="138" t="s">
        <v>510</v>
      </c>
      <c r="C84" s="138"/>
      <c r="D84" s="138"/>
      <c r="E84" s="138"/>
      <c r="F84" s="138"/>
      <c r="G84" s="138"/>
      <c r="H84" s="138"/>
      <c r="I84" s="138"/>
      <c r="J84" s="138"/>
    </row>
    <row r="85" spans="1:10" x14ac:dyDescent="0.25">
      <c r="A85" s="145"/>
      <c r="B85" s="383"/>
      <c r="C85" s="138"/>
      <c r="D85" s="138"/>
      <c r="E85" s="138"/>
      <c r="F85" s="138"/>
      <c r="G85" s="138"/>
      <c r="H85" s="138"/>
      <c r="I85" s="138"/>
      <c r="J85" s="138"/>
    </row>
    <row r="86" spans="1:10" x14ac:dyDescent="0.25">
      <c r="A86" s="145"/>
      <c r="B86" s="383" t="s">
        <v>224</v>
      </c>
      <c r="C86" s="138"/>
      <c r="D86" s="138"/>
      <c r="E86" s="138"/>
      <c r="F86" s="138"/>
      <c r="G86" s="138"/>
      <c r="H86" s="138"/>
      <c r="I86" s="138"/>
      <c r="J86" s="138"/>
    </row>
    <row r="87" spans="1:10" x14ac:dyDescent="0.25">
      <c r="A87" s="145"/>
      <c r="B87" s="614" t="s">
        <v>273</v>
      </c>
      <c r="C87" s="614"/>
      <c r="D87" s="614"/>
      <c r="E87" s="614"/>
      <c r="F87" s="614"/>
      <c r="G87" s="614"/>
      <c r="H87" s="614"/>
      <c r="I87" s="614"/>
      <c r="J87" s="614"/>
    </row>
    <row r="88" spans="1:10" x14ac:dyDescent="0.25">
      <c r="A88" s="145"/>
      <c r="B88" s="614"/>
      <c r="C88" s="614"/>
      <c r="D88" s="614"/>
      <c r="E88" s="614"/>
      <c r="F88" s="614"/>
      <c r="G88" s="614"/>
      <c r="H88" s="614"/>
      <c r="I88" s="614"/>
      <c r="J88" s="614"/>
    </row>
    <row r="89" spans="1:10" x14ac:dyDescent="0.25">
      <c r="A89" s="145"/>
      <c r="B89" s="614"/>
      <c r="C89" s="614"/>
      <c r="D89" s="614"/>
      <c r="E89" s="614"/>
      <c r="F89" s="614"/>
      <c r="G89" s="614"/>
      <c r="H89" s="614"/>
      <c r="I89" s="614"/>
      <c r="J89" s="614"/>
    </row>
    <row r="90" spans="1:10" x14ac:dyDescent="0.25">
      <c r="A90" s="145"/>
      <c r="B90" s="614"/>
      <c r="C90" s="614"/>
      <c r="D90" s="614"/>
      <c r="E90" s="614"/>
      <c r="F90" s="614"/>
      <c r="G90" s="614"/>
      <c r="H90" s="614"/>
      <c r="I90" s="614"/>
      <c r="J90" s="614"/>
    </row>
    <row r="91" spans="1:10" x14ac:dyDescent="0.25">
      <c r="A91" s="145"/>
      <c r="B91" s="614"/>
      <c r="C91" s="614"/>
      <c r="D91" s="614"/>
      <c r="E91" s="614"/>
      <c r="F91" s="614"/>
      <c r="G91" s="614"/>
      <c r="H91" s="614"/>
      <c r="I91" s="614"/>
      <c r="J91" s="614"/>
    </row>
    <row r="92" spans="1:10" x14ac:dyDescent="0.25">
      <c r="A92" s="145"/>
      <c r="B92" s="614"/>
      <c r="C92" s="614"/>
      <c r="D92" s="614"/>
      <c r="E92" s="614"/>
      <c r="F92" s="614"/>
      <c r="G92" s="614"/>
      <c r="H92" s="614"/>
      <c r="I92" s="614"/>
      <c r="J92" s="614"/>
    </row>
    <row r="93" spans="1:10" x14ac:dyDescent="0.25">
      <c r="A93" s="145"/>
      <c r="B93" s="614"/>
      <c r="C93" s="614"/>
      <c r="D93" s="614"/>
      <c r="E93" s="614"/>
      <c r="F93" s="614"/>
      <c r="G93" s="614"/>
      <c r="H93" s="614"/>
      <c r="I93" s="614"/>
      <c r="J93" s="614"/>
    </row>
    <row r="94" spans="1:10" x14ac:dyDescent="0.25">
      <c r="A94" s="145"/>
      <c r="B94" s="383"/>
      <c r="C94" s="138"/>
      <c r="D94" s="138"/>
      <c r="E94" s="138"/>
      <c r="F94" s="138"/>
      <c r="G94" s="138"/>
      <c r="H94" s="138"/>
      <c r="I94" s="138"/>
      <c r="J94" s="138"/>
    </row>
    <row r="95" spans="1:10" x14ac:dyDescent="0.25">
      <c r="A95" s="145"/>
      <c r="B95" s="383" t="s">
        <v>226</v>
      </c>
      <c r="C95" s="138"/>
      <c r="D95" s="138"/>
      <c r="E95" s="138"/>
      <c r="F95" s="138"/>
      <c r="G95" s="138"/>
      <c r="H95" s="138"/>
      <c r="I95" s="138"/>
      <c r="J95" s="138"/>
    </row>
    <row r="96" spans="1:10" x14ac:dyDescent="0.25">
      <c r="A96" s="145"/>
      <c r="B96" s="614" t="s">
        <v>274</v>
      </c>
      <c r="C96" s="614"/>
      <c r="D96" s="614"/>
      <c r="E96" s="614"/>
      <c r="F96" s="614"/>
      <c r="G96" s="614"/>
      <c r="H96" s="614"/>
      <c r="I96" s="614"/>
      <c r="J96" s="614"/>
    </row>
    <row r="97" spans="1:10" x14ac:dyDescent="0.25">
      <c r="A97" s="145"/>
      <c r="B97" s="614"/>
      <c r="C97" s="614"/>
      <c r="D97" s="614"/>
      <c r="E97" s="614"/>
      <c r="F97" s="614"/>
      <c r="G97" s="614"/>
      <c r="H97" s="614"/>
      <c r="I97" s="614"/>
      <c r="J97" s="614"/>
    </row>
    <row r="98" spans="1:10" x14ac:dyDescent="0.25">
      <c r="A98" s="145"/>
      <c r="B98" s="614"/>
      <c r="C98" s="614"/>
      <c r="D98" s="614"/>
      <c r="E98" s="614"/>
      <c r="F98" s="614"/>
      <c r="G98" s="614"/>
      <c r="H98" s="614"/>
      <c r="I98" s="614"/>
      <c r="J98" s="614"/>
    </row>
    <row r="99" spans="1:10" x14ac:dyDescent="0.25">
      <c r="A99" s="145"/>
      <c r="B99" s="614"/>
      <c r="C99" s="614"/>
      <c r="D99" s="614"/>
      <c r="E99" s="614"/>
      <c r="F99" s="614"/>
      <c r="G99" s="614"/>
      <c r="H99" s="614"/>
      <c r="I99" s="614"/>
      <c r="J99" s="614"/>
    </row>
    <row r="100" spans="1:10" x14ac:dyDescent="0.25">
      <c r="A100" s="145"/>
      <c r="B100" s="614"/>
      <c r="C100" s="614"/>
      <c r="D100" s="614"/>
      <c r="E100" s="614"/>
      <c r="F100" s="614"/>
      <c r="G100" s="614"/>
      <c r="H100" s="614"/>
      <c r="I100" s="614"/>
      <c r="J100" s="614"/>
    </row>
    <row r="101" spans="1:10" x14ac:dyDescent="0.25">
      <c r="A101" s="145"/>
      <c r="B101" s="614"/>
      <c r="C101" s="614"/>
      <c r="D101" s="614"/>
      <c r="E101" s="614"/>
      <c r="F101" s="614"/>
      <c r="G101" s="614"/>
      <c r="H101" s="614"/>
      <c r="I101" s="614"/>
      <c r="J101" s="614"/>
    </row>
    <row r="102" spans="1:10" x14ac:dyDescent="0.25">
      <c r="A102" s="145"/>
      <c r="B102" s="614"/>
      <c r="C102" s="614"/>
      <c r="D102" s="614"/>
      <c r="E102" s="614"/>
      <c r="F102" s="614"/>
      <c r="G102" s="614"/>
      <c r="H102" s="614"/>
      <c r="I102" s="614"/>
      <c r="J102" s="614"/>
    </row>
    <row r="103" spans="1:10" x14ac:dyDescent="0.25">
      <c r="A103" s="145"/>
      <c r="B103" s="614"/>
      <c r="C103" s="614"/>
      <c r="D103" s="614"/>
      <c r="E103" s="614"/>
      <c r="F103" s="614"/>
      <c r="G103" s="614"/>
      <c r="H103" s="614"/>
      <c r="I103" s="614"/>
      <c r="J103" s="614"/>
    </row>
    <row r="104" spans="1:10" x14ac:dyDescent="0.25">
      <c r="A104" s="145"/>
      <c r="B104" s="614"/>
      <c r="C104" s="614"/>
      <c r="D104" s="614"/>
      <c r="E104" s="614"/>
      <c r="F104" s="614"/>
      <c r="G104" s="614"/>
      <c r="H104" s="614"/>
      <c r="I104" s="614"/>
      <c r="J104" s="614"/>
    </row>
    <row r="105" spans="1:10" x14ac:dyDescent="0.25">
      <c r="A105" s="145"/>
      <c r="B105" s="138"/>
      <c r="C105" s="138"/>
      <c r="D105" s="138"/>
      <c r="E105" s="138"/>
      <c r="F105" s="138"/>
      <c r="G105" s="138"/>
      <c r="H105" s="138"/>
      <c r="I105" s="138"/>
      <c r="J105" s="138"/>
    </row>
    <row r="106" spans="1:10" x14ac:dyDescent="0.25">
      <c r="A106" s="145"/>
      <c r="B106" s="138"/>
      <c r="C106" s="138"/>
      <c r="D106" s="138"/>
      <c r="E106" s="138"/>
      <c r="F106" s="138"/>
      <c r="G106" s="138"/>
      <c r="H106" s="138"/>
      <c r="I106" s="138"/>
      <c r="J106" s="138"/>
    </row>
    <row r="107" spans="1:10" x14ac:dyDescent="0.25">
      <c r="A107" s="145"/>
      <c r="B107" s="383" t="s">
        <v>214</v>
      </c>
      <c r="C107" s="138"/>
      <c r="D107" s="138"/>
      <c r="E107" s="138"/>
      <c r="F107" s="138"/>
      <c r="G107" s="138"/>
      <c r="H107" s="138"/>
      <c r="I107" s="138"/>
      <c r="J107" s="138"/>
    </row>
    <row r="108" spans="1:10" x14ac:dyDescent="0.25">
      <c r="A108" s="145"/>
      <c r="B108" s="138" t="s">
        <v>511</v>
      </c>
      <c r="C108" s="138"/>
      <c r="D108" s="138"/>
      <c r="E108" s="138"/>
      <c r="F108" s="138"/>
      <c r="G108" s="138"/>
      <c r="H108" s="138"/>
      <c r="I108" s="138"/>
      <c r="J108" s="138"/>
    </row>
    <row r="109" spans="1:10" x14ac:dyDescent="0.25">
      <c r="A109" s="145"/>
      <c r="B109" s="383"/>
      <c r="C109" s="138"/>
      <c r="D109" s="138"/>
      <c r="E109" s="138"/>
      <c r="F109" s="138"/>
      <c r="G109" s="138"/>
      <c r="H109" s="138"/>
      <c r="I109" s="138"/>
      <c r="J109" s="138"/>
    </row>
    <row r="110" spans="1:10" x14ac:dyDescent="0.25">
      <c r="A110" s="145"/>
      <c r="B110" s="383" t="s">
        <v>224</v>
      </c>
      <c r="C110" s="138"/>
      <c r="D110" s="138"/>
      <c r="E110" s="138"/>
      <c r="F110" s="138"/>
      <c r="G110" s="138"/>
      <c r="H110" s="138"/>
      <c r="I110" s="138"/>
      <c r="J110" s="138"/>
    </row>
    <row r="111" spans="1:10" x14ac:dyDescent="0.25">
      <c r="A111" s="145"/>
      <c r="B111" s="614" t="s">
        <v>275</v>
      </c>
      <c r="C111" s="614"/>
      <c r="D111" s="614"/>
      <c r="E111" s="614"/>
      <c r="F111" s="614"/>
      <c r="G111" s="614"/>
      <c r="H111" s="614"/>
      <c r="I111" s="614"/>
      <c r="J111" s="614"/>
    </row>
    <row r="112" spans="1:10" x14ac:dyDescent="0.25">
      <c r="A112" s="145"/>
      <c r="B112" s="614"/>
      <c r="C112" s="614"/>
      <c r="D112" s="614"/>
      <c r="E112" s="614"/>
      <c r="F112" s="614"/>
      <c r="G112" s="614"/>
      <c r="H112" s="614"/>
      <c r="I112" s="614"/>
      <c r="J112" s="614"/>
    </row>
    <row r="113" spans="1:10" x14ac:dyDescent="0.25">
      <c r="A113" s="145"/>
      <c r="B113" s="614"/>
      <c r="C113" s="614"/>
      <c r="D113" s="614"/>
      <c r="E113" s="614"/>
      <c r="F113" s="614"/>
      <c r="G113" s="614"/>
      <c r="H113" s="614"/>
      <c r="I113" s="614"/>
      <c r="J113" s="614"/>
    </row>
    <row r="114" spans="1:10" x14ac:dyDescent="0.25">
      <c r="A114" s="145"/>
      <c r="B114" s="614"/>
      <c r="C114" s="614"/>
      <c r="D114" s="614"/>
      <c r="E114" s="614"/>
      <c r="F114" s="614"/>
      <c r="G114" s="614"/>
      <c r="H114" s="614"/>
      <c r="I114" s="614"/>
      <c r="J114" s="614"/>
    </row>
    <row r="115" spans="1:10" x14ac:dyDescent="0.25">
      <c r="A115" s="145"/>
      <c r="B115" s="614"/>
      <c r="C115" s="614"/>
      <c r="D115" s="614"/>
      <c r="E115" s="614"/>
      <c r="F115" s="614"/>
      <c r="G115" s="614"/>
      <c r="H115" s="614"/>
      <c r="I115" s="614"/>
      <c r="J115" s="614"/>
    </row>
    <row r="116" spans="1:10" x14ac:dyDescent="0.25">
      <c r="A116" s="145"/>
      <c r="B116" s="614"/>
      <c r="C116" s="614"/>
      <c r="D116" s="614"/>
      <c r="E116" s="614"/>
      <c r="F116" s="614"/>
      <c r="G116" s="614"/>
      <c r="H116" s="614"/>
      <c r="I116" s="614"/>
      <c r="J116" s="614"/>
    </row>
    <row r="117" spans="1:10" x14ac:dyDescent="0.25">
      <c r="A117" s="145"/>
      <c r="B117" s="614"/>
      <c r="C117" s="614"/>
      <c r="D117" s="614"/>
      <c r="E117" s="614"/>
      <c r="F117" s="614"/>
      <c r="G117" s="614"/>
      <c r="H117" s="614"/>
      <c r="I117" s="614"/>
      <c r="J117" s="614"/>
    </row>
    <row r="118" spans="1:10" x14ac:dyDescent="0.25">
      <c r="A118" s="145"/>
      <c r="B118" s="383"/>
      <c r="C118" s="138"/>
      <c r="D118" s="138"/>
      <c r="E118" s="138"/>
      <c r="F118" s="138"/>
      <c r="G118" s="138"/>
      <c r="H118" s="138"/>
      <c r="I118" s="138"/>
      <c r="J118" s="138"/>
    </row>
    <row r="119" spans="1:10" x14ac:dyDescent="0.25">
      <c r="A119" s="145"/>
      <c r="B119" s="383" t="s">
        <v>226</v>
      </c>
      <c r="C119" s="138"/>
      <c r="D119" s="138"/>
      <c r="E119" s="138"/>
      <c r="F119" s="138"/>
      <c r="G119" s="138"/>
      <c r="H119" s="138"/>
      <c r="I119" s="138"/>
      <c r="J119" s="138"/>
    </row>
    <row r="120" spans="1:10" x14ac:dyDescent="0.25">
      <c r="A120" s="145"/>
      <c r="B120" s="614" t="s">
        <v>276</v>
      </c>
      <c r="C120" s="614"/>
      <c r="D120" s="614"/>
      <c r="E120" s="614"/>
      <c r="F120" s="614"/>
      <c r="G120" s="614"/>
      <c r="H120" s="614"/>
      <c r="I120" s="614"/>
      <c r="J120" s="614"/>
    </row>
    <row r="121" spans="1:10" x14ac:dyDescent="0.25">
      <c r="A121" s="145"/>
      <c r="B121" s="614"/>
      <c r="C121" s="614"/>
      <c r="D121" s="614"/>
      <c r="E121" s="614"/>
      <c r="F121" s="614"/>
      <c r="G121" s="614"/>
      <c r="H121" s="614"/>
      <c r="I121" s="614"/>
      <c r="J121" s="614"/>
    </row>
    <row r="122" spans="1:10" x14ac:dyDescent="0.25">
      <c r="A122" s="145"/>
      <c r="B122" s="614"/>
      <c r="C122" s="614"/>
      <c r="D122" s="614"/>
      <c r="E122" s="614"/>
      <c r="F122" s="614"/>
      <c r="G122" s="614"/>
      <c r="H122" s="614"/>
      <c r="I122" s="614"/>
      <c r="J122" s="614"/>
    </row>
    <row r="123" spans="1:10" x14ac:dyDescent="0.25">
      <c r="A123" s="145"/>
      <c r="B123" s="614"/>
      <c r="C123" s="614"/>
      <c r="D123" s="614"/>
      <c r="E123" s="614"/>
      <c r="F123" s="614"/>
      <c r="G123" s="614"/>
      <c r="H123" s="614"/>
      <c r="I123" s="614"/>
      <c r="J123" s="614"/>
    </row>
    <row r="124" spans="1:10" x14ac:dyDescent="0.25">
      <c r="A124" s="145"/>
      <c r="B124" s="614"/>
      <c r="C124" s="614"/>
      <c r="D124" s="614"/>
      <c r="E124" s="614"/>
      <c r="F124" s="614"/>
      <c r="G124" s="614"/>
      <c r="H124" s="614"/>
      <c r="I124" s="614"/>
      <c r="J124" s="614"/>
    </row>
    <row r="125" spans="1:10" x14ac:dyDescent="0.25">
      <c r="A125" s="145"/>
      <c r="B125" s="614"/>
      <c r="C125" s="614"/>
      <c r="D125" s="614"/>
      <c r="E125" s="614"/>
      <c r="F125" s="614"/>
      <c r="G125" s="614"/>
      <c r="H125" s="614"/>
      <c r="I125" s="614"/>
      <c r="J125" s="614"/>
    </row>
    <row r="126" spans="1:10" x14ac:dyDescent="0.25">
      <c r="A126" s="145"/>
      <c r="B126" s="141" t="s">
        <v>277</v>
      </c>
    </row>
    <row r="127" spans="1:10" x14ac:dyDescent="0.25">
      <c r="A127" s="145"/>
    </row>
    <row r="128" spans="1:10" x14ac:dyDescent="0.25">
      <c r="A128" s="145"/>
    </row>
    <row r="129" spans="1:10" x14ac:dyDescent="0.25">
      <c r="A129" s="145"/>
      <c r="B129" s="383" t="s">
        <v>214</v>
      </c>
      <c r="C129" s="138"/>
      <c r="D129" s="138"/>
      <c r="E129" s="138"/>
      <c r="F129" s="138"/>
      <c r="G129" s="138"/>
      <c r="H129" s="138"/>
      <c r="I129" s="138"/>
      <c r="J129" s="138"/>
    </row>
    <row r="130" spans="1:10" x14ac:dyDescent="0.25">
      <c r="A130" s="145"/>
      <c r="B130" s="138" t="s">
        <v>512</v>
      </c>
      <c r="C130" s="138"/>
      <c r="D130" s="138"/>
      <c r="E130" s="138"/>
      <c r="F130" s="138"/>
      <c r="G130" s="138"/>
      <c r="H130" s="138"/>
      <c r="I130" s="138"/>
      <c r="J130" s="138"/>
    </row>
    <row r="131" spans="1:10" x14ac:dyDescent="0.25">
      <c r="A131" s="145"/>
      <c r="B131" s="138"/>
      <c r="C131" s="138"/>
      <c r="D131" s="138"/>
      <c r="E131" s="138"/>
      <c r="F131" s="138"/>
      <c r="G131" s="138"/>
      <c r="H131" s="138"/>
      <c r="I131" s="138"/>
      <c r="J131" s="138"/>
    </row>
    <row r="132" spans="1:10" x14ac:dyDescent="0.25">
      <c r="A132" s="145"/>
      <c r="B132" s="383" t="s">
        <v>224</v>
      </c>
      <c r="C132" s="138"/>
      <c r="D132" s="138"/>
      <c r="E132" s="138"/>
      <c r="F132" s="138"/>
      <c r="G132" s="138"/>
      <c r="H132" s="138"/>
      <c r="I132" s="138"/>
      <c r="J132" s="138"/>
    </row>
    <row r="133" spans="1:10" x14ac:dyDescent="0.25">
      <c r="A133" s="145"/>
      <c r="B133" s="614" t="s">
        <v>278</v>
      </c>
      <c r="C133" s="614"/>
      <c r="D133" s="614"/>
      <c r="E133" s="614"/>
      <c r="F133" s="614"/>
      <c r="G133" s="614"/>
      <c r="H133" s="614"/>
      <c r="I133" s="614"/>
      <c r="J133" s="614"/>
    </row>
    <row r="134" spans="1:10" x14ac:dyDescent="0.25">
      <c r="A134" s="145"/>
      <c r="B134" s="614"/>
      <c r="C134" s="614"/>
      <c r="D134" s="614"/>
      <c r="E134" s="614"/>
      <c r="F134" s="614"/>
      <c r="G134" s="614"/>
      <c r="H134" s="614"/>
      <c r="I134" s="614"/>
      <c r="J134" s="614"/>
    </row>
    <row r="135" spans="1:10" x14ac:dyDescent="0.25">
      <c r="A135" s="145"/>
      <c r="B135" s="614"/>
      <c r="C135" s="614"/>
      <c r="D135" s="614"/>
      <c r="E135" s="614"/>
      <c r="F135" s="614"/>
      <c r="G135" s="614"/>
      <c r="H135" s="614"/>
      <c r="I135" s="614"/>
      <c r="J135" s="614"/>
    </row>
    <row r="136" spans="1:10" x14ac:dyDescent="0.25">
      <c r="A136" s="145"/>
      <c r="B136" s="614"/>
      <c r="C136" s="614"/>
      <c r="D136" s="614"/>
      <c r="E136" s="614"/>
      <c r="F136" s="614"/>
      <c r="G136" s="614"/>
      <c r="H136" s="614"/>
      <c r="I136" s="614"/>
      <c r="J136" s="614"/>
    </row>
    <row r="137" spans="1:10" x14ac:dyDescent="0.25">
      <c r="A137" s="145"/>
      <c r="B137" s="614"/>
      <c r="C137" s="614"/>
      <c r="D137" s="614"/>
      <c r="E137" s="614"/>
      <c r="F137" s="614"/>
      <c r="G137" s="614"/>
      <c r="H137" s="614"/>
      <c r="I137" s="614"/>
      <c r="J137" s="614"/>
    </row>
    <row r="138" spans="1:10" x14ac:dyDescent="0.25">
      <c r="A138" s="145"/>
      <c r="B138" s="614"/>
      <c r="C138" s="614"/>
      <c r="D138" s="614"/>
      <c r="E138" s="614"/>
      <c r="F138" s="614"/>
      <c r="G138" s="614"/>
      <c r="H138" s="614"/>
      <c r="I138" s="614"/>
      <c r="J138" s="614"/>
    </row>
    <row r="139" spans="1:10" x14ac:dyDescent="0.25">
      <c r="A139" s="145"/>
      <c r="B139" s="614"/>
      <c r="C139" s="614"/>
      <c r="D139" s="614"/>
      <c r="E139" s="614"/>
      <c r="F139" s="614"/>
      <c r="G139" s="614"/>
      <c r="H139" s="614"/>
      <c r="I139" s="614"/>
      <c r="J139" s="614"/>
    </row>
    <row r="140" spans="1:10" x14ac:dyDescent="0.25">
      <c r="A140" s="145"/>
      <c r="B140" s="138"/>
      <c r="C140" s="138"/>
      <c r="D140" s="138"/>
      <c r="E140" s="138"/>
      <c r="F140" s="138"/>
      <c r="G140" s="138"/>
      <c r="H140" s="138"/>
      <c r="I140" s="138"/>
      <c r="J140" s="138"/>
    </row>
    <row r="141" spans="1:10" x14ac:dyDescent="0.25">
      <c r="A141" s="145"/>
      <c r="B141" s="383" t="s">
        <v>226</v>
      </c>
      <c r="C141" s="138"/>
      <c r="D141" s="138"/>
      <c r="E141" s="138"/>
      <c r="F141" s="138"/>
      <c r="G141" s="138"/>
      <c r="H141" s="138"/>
      <c r="I141" s="138"/>
      <c r="J141" s="138"/>
    </row>
    <row r="142" spans="1:10" x14ac:dyDescent="0.25">
      <c r="A142" s="145"/>
      <c r="B142" s="614" t="s">
        <v>279</v>
      </c>
      <c r="C142" s="614"/>
      <c r="D142" s="614"/>
      <c r="E142" s="614"/>
      <c r="F142" s="614"/>
      <c r="G142" s="614"/>
      <c r="H142" s="614"/>
      <c r="I142" s="614"/>
      <c r="J142" s="614"/>
    </row>
    <row r="143" spans="1:10" x14ac:dyDescent="0.25">
      <c r="A143" s="145"/>
      <c r="B143" s="614"/>
      <c r="C143" s="614"/>
      <c r="D143" s="614"/>
      <c r="E143" s="614"/>
      <c r="F143" s="614"/>
      <c r="G143" s="614"/>
      <c r="H143" s="614"/>
      <c r="I143" s="614"/>
      <c r="J143" s="614"/>
    </row>
    <row r="144" spans="1:10" x14ac:dyDescent="0.25">
      <c r="A144" s="145"/>
      <c r="B144" s="614"/>
      <c r="C144" s="614"/>
      <c r="D144" s="614"/>
      <c r="E144" s="614"/>
      <c r="F144" s="614"/>
      <c r="G144" s="614"/>
      <c r="H144" s="614"/>
      <c r="I144" s="614"/>
      <c r="J144" s="614"/>
    </row>
    <row r="145" spans="1:10" x14ac:dyDescent="0.25">
      <c r="A145" s="145"/>
      <c r="B145" s="614"/>
      <c r="C145" s="614"/>
      <c r="D145" s="614"/>
      <c r="E145" s="614"/>
      <c r="F145" s="614"/>
      <c r="G145" s="614"/>
      <c r="H145" s="614"/>
      <c r="I145" s="614"/>
      <c r="J145" s="614"/>
    </row>
    <row r="146" spans="1:10" x14ac:dyDescent="0.25">
      <c r="A146" s="145"/>
      <c r="B146" s="614"/>
      <c r="C146" s="614"/>
      <c r="D146" s="614"/>
      <c r="E146" s="614"/>
      <c r="F146" s="614"/>
      <c r="G146" s="614"/>
      <c r="H146" s="614"/>
      <c r="I146" s="614"/>
      <c r="J146" s="614"/>
    </row>
    <row r="147" spans="1:10" x14ac:dyDescent="0.25">
      <c r="A147" s="145"/>
      <c r="B147" s="614"/>
      <c r="C147" s="614"/>
      <c r="D147" s="614"/>
      <c r="E147" s="614"/>
      <c r="F147" s="614"/>
      <c r="G147" s="614"/>
      <c r="H147" s="614"/>
      <c r="I147" s="614"/>
      <c r="J147" s="614"/>
    </row>
    <row r="148" spans="1:10" x14ac:dyDescent="0.25">
      <c r="A148" s="145"/>
      <c r="B148" s="614"/>
      <c r="C148" s="614"/>
      <c r="D148" s="614"/>
      <c r="E148" s="614"/>
      <c r="F148" s="614"/>
      <c r="G148" s="614"/>
      <c r="H148" s="614"/>
      <c r="I148" s="614"/>
      <c r="J148" s="614"/>
    </row>
    <row r="149" spans="1:10" x14ac:dyDescent="0.25">
      <c r="A149" s="145"/>
      <c r="B149" s="614"/>
      <c r="C149" s="614"/>
      <c r="D149" s="614"/>
      <c r="E149" s="614"/>
      <c r="F149" s="614"/>
      <c r="G149" s="614"/>
      <c r="H149" s="614"/>
      <c r="I149" s="614"/>
      <c r="J149" s="614"/>
    </row>
    <row r="150" spans="1:10" x14ac:dyDescent="0.25">
      <c r="A150" s="145"/>
      <c r="B150" s="138"/>
      <c r="C150" s="138"/>
      <c r="D150" s="138"/>
      <c r="E150" s="138"/>
      <c r="F150" s="138"/>
      <c r="G150" s="138"/>
      <c r="H150" s="138"/>
      <c r="I150" s="138"/>
      <c r="J150" s="138"/>
    </row>
    <row r="151" spans="1:10" x14ac:dyDescent="0.25">
      <c r="A151" s="145"/>
      <c r="B151" s="138"/>
      <c r="C151" s="138"/>
      <c r="D151" s="138"/>
      <c r="E151" s="138"/>
      <c r="F151" s="138"/>
      <c r="G151" s="138"/>
      <c r="H151" s="138"/>
      <c r="I151" s="138"/>
      <c r="J151" s="138"/>
    </row>
    <row r="152" spans="1:10" x14ac:dyDescent="0.25">
      <c r="A152" s="145"/>
      <c r="B152" s="383" t="s">
        <v>214</v>
      </c>
      <c r="C152" s="138"/>
      <c r="D152" s="138"/>
      <c r="E152" s="138"/>
      <c r="F152" s="138"/>
      <c r="G152" s="138"/>
      <c r="H152" s="138"/>
      <c r="I152" s="138"/>
      <c r="J152" s="138"/>
    </row>
    <row r="153" spans="1:10" x14ac:dyDescent="0.25">
      <c r="A153" s="145"/>
      <c r="B153" s="138" t="s">
        <v>513</v>
      </c>
      <c r="C153" s="138"/>
      <c r="D153" s="138"/>
      <c r="E153" s="138"/>
      <c r="F153" s="138"/>
      <c r="G153" s="138"/>
      <c r="H153" s="138"/>
      <c r="I153" s="138"/>
      <c r="J153" s="138"/>
    </row>
    <row r="154" spans="1:10" x14ac:dyDescent="0.25">
      <c r="A154" s="145"/>
      <c r="B154" s="138"/>
      <c r="C154" s="138"/>
      <c r="D154" s="138"/>
      <c r="E154" s="138"/>
      <c r="F154" s="138"/>
      <c r="G154" s="138"/>
      <c r="H154" s="138"/>
      <c r="I154" s="138"/>
      <c r="J154" s="138"/>
    </row>
    <row r="155" spans="1:10" x14ac:dyDescent="0.25">
      <c r="A155" s="145"/>
      <c r="B155" s="383" t="s">
        <v>224</v>
      </c>
      <c r="C155" s="138"/>
      <c r="D155" s="138"/>
      <c r="E155" s="138"/>
      <c r="F155" s="138"/>
      <c r="G155" s="138"/>
      <c r="H155" s="138"/>
      <c r="I155" s="138"/>
      <c r="J155" s="138"/>
    </row>
    <row r="156" spans="1:10" x14ac:dyDescent="0.25">
      <c r="A156" s="145"/>
      <c r="B156" s="614" t="s">
        <v>280</v>
      </c>
      <c r="C156" s="614"/>
      <c r="D156" s="614"/>
      <c r="E156" s="614"/>
      <c r="F156" s="614"/>
      <c r="G156" s="614"/>
      <c r="H156" s="614"/>
      <c r="I156" s="614"/>
      <c r="J156" s="614"/>
    </row>
    <row r="157" spans="1:10" x14ac:dyDescent="0.25">
      <c r="A157" s="145"/>
      <c r="B157" s="614"/>
      <c r="C157" s="614"/>
      <c r="D157" s="614"/>
      <c r="E157" s="614"/>
      <c r="F157" s="614"/>
      <c r="G157" s="614"/>
      <c r="H157" s="614"/>
      <c r="I157" s="614"/>
      <c r="J157" s="614"/>
    </row>
    <row r="158" spans="1:10" x14ac:dyDescent="0.25">
      <c r="A158" s="145"/>
      <c r="B158" s="138"/>
      <c r="C158" s="138"/>
      <c r="D158" s="138"/>
      <c r="E158" s="138"/>
      <c r="F158" s="138"/>
      <c r="G158" s="138"/>
      <c r="H158" s="138"/>
      <c r="I158" s="138"/>
      <c r="J158" s="138"/>
    </row>
    <row r="159" spans="1:10" x14ac:dyDescent="0.25">
      <c r="A159" s="145"/>
      <c r="B159" s="383" t="s">
        <v>226</v>
      </c>
      <c r="C159" s="138"/>
      <c r="D159" s="138"/>
      <c r="E159" s="138"/>
      <c r="F159" s="138"/>
      <c r="G159" s="138"/>
      <c r="H159" s="138"/>
      <c r="I159" s="138"/>
      <c r="J159" s="138"/>
    </row>
    <row r="160" spans="1:10" x14ac:dyDescent="0.25">
      <c r="A160" s="145"/>
      <c r="B160" s="614" t="s">
        <v>281</v>
      </c>
      <c r="C160" s="614"/>
      <c r="D160" s="614"/>
      <c r="E160" s="614"/>
      <c r="F160" s="614"/>
      <c r="G160" s="614"/>
      <c r="H160" s="614"/>
      <c r="I160" s="614"/>
      <c r="J160" s="614"/>
    </row>
    <row r="161" spans="1:10" x14ac:dyDescent="0.25">
      <c r="A161" s="145"/>
      <c r="B161" s="614"/>
      <c r="C161" s="614"/>
      <c r="D161" s="614"/>
      <c r="E161" s="614"/>
      <c r="F161" s="614"/>
      <c r="G161" s="614"/>
      <c r="H161" s="614"/>
      <c r="I161" s="614"/>
      <c r="J161" s="614"/>
    </row>
    <row r="162" spans="1:10" x14ac:dyDescent="0.25">
      <c r="A162" s="145"/>
      <c r="B162" s="614"/>
      <c r="C162" s="614"/>
      <c r="D162" s="614"/>
      <c r="E162" s="614"/>
      <c r="F162" s="614"/>
      <c r="G162" s="614"/>
      <c r="H162" s="614"/>
      <c r="I162" s="614"/>
      <c r="J162" s="614"/>
    </row>
    <row r="163" spans="1:10" x14ac:dyDescent="0.25">
      <c r="A163" s="145"/>
      <c r="B163" s="614"/>
      <c r="C163" s="614"/>
      <c r="D163" s="614"/>
      <c r="E163" s="614"/>
      <c r="F163" s="614"/>
      <c r="G163" s="614"/>
      <c r="H163" s="614"/>
      <c r="I163" s="614"/>
      <c r="J163" s="614"/>
    </row>
    <row r="164" spans="1:10" x14ac:dyDescent="0.25">
      <c r="A164" s="145"/>
      <c r="B164" s="614"/>
      <c r="C164" s="614"/>
      <c r="D164" s="614"/>
      <c r="E164" s="614"/>
      <c r="F164" s="614"/>
      <c r="G164" s="614"/>
      <c r="H164" s="614"/>
      <c r="I164" s="614"/>
      <c r="J164" s="614"/>
    </row>
    <row r="165" spans="1:10" x14ac:dyDescent="0.25">
      <c r="A165" s="145"/>
      <c r="B165" s="614"/>
      <c r="C165" s="614"/>
      <c r="D165" s="614"/>
      <c r="E165" s="614"/>
      <c r="F165" s="614"/>
      <c r="G165" s="614"/>
      <c r="H165" s="614"/>
      <c r="I165" s="614"/>
      <c r="J165" s="614"/>
    </row>
    <row r="166" spans="1:10" x14ac:dyDescent="0.25">
      <c r="A166" s="145"/>
      <c r="B166" s="614"/>
      <c r="C166" s="614"/>
      <c r="D166" s="614"/>
      <c r="E166" s="614"/>
      <c r="F166" s="614"/>
      <c r="G166" s="614"/>
      <c r="H166" s="614"/>
      <c r="I166" s="614"/>
      <c r="J166" s="614"/>
    </row>
    <row r="167" spans="1:10" x14ac:dyDescent="0.25">
      <c r="A167" s="145"/>
      <c r="B167" s="614"/>
      <c r="C167" s="614"/>
      <c r="D167" s="614"/>
      <c r="E167" s="614"/>
      <c r="F167" s="614"/>
      <c r="G167" s="614"/>
      <c r="H167" s="614"/>
      <c r="I167" s="614"/>
      <c r="J167" s="614"/>
    </row>
    <row r="168" spans="1:10" x14ac:dyDescent="0.25">
      <c r="A168" s="145"/>
      <c r="B168" s="614"/>
      <c r="C168" s="614"/>
      <c r="D168" s="614"/>
      <c r="E168" s="614"/>
      <c r="F168" s="614"/>
      <c r="G168" s="614"/>
      <c r="H168" s="614"/>
      <c r="I168" s="614"/>
      <c r="J168" s="614"/>
    </row>
    <row r="169" spans="1:10" x14ac:dyDescent="0.25">
      <c r="A169" s="145"/>
      <c r="B169" s="138"/>
      <c r="C169" s="138"/>
      <c r="D169" s="138"/>
      <c r="E169" s="138"/>
      <c r="F169" s="138"/>
      <c r="G169" s="138"/>
      <c r="H169" s="138"/>
      <c r="I169" s="138"/>
      <c r="J169" s="138"/>
    </row>
    <row r="170" spans="1:10" x14ac:dyDescent="0.25">
      <c r="A170" s="145"/>
      <c r="B170" s="138"/>
      <c r="C170" s="138"/>
      <c r="D170" s="138"/>
      <c r="E170" s="138"/>
      <c r="F170" s="138"/>
      <c r="G170" s="138"/>
      <c r="H170" s="138"/>
      <c r="I170" s="138"/>
      <c r="J170" s="138"/>
    </row>
    <row r="171" spans="1:10" x14ac:dyDescent="0.25">
      <c r="A171" s="145"/>
      <c r="B171" s="383" t="s">
        <v>214</v>
      </c>
      <c r="C171" s="138"/>
      <c r="D171" s="138"/>
      <c r="E171" s="138"/>
      <c r="F171" s="138"/>
      <c r="G171" s="138"/>
      <c r="H171" s="138"/>
      <c r="I171" s="138"/>
      <c r="J171" s="138"/>
    </row>
    <row r="172" spans="1:10" x14ac:dyDescent="0.25">
      <c r="A172" s="145"/>
      <c r="B172" s="138" t="s">
        <v>514</v>
      </c>
      <c r="C172" s="138"/>
      <c r="D172" s="138"/>
      <c r="E172" s="138"/>
      <c r="F172" s="138"/>
      <c r="G172" s="138"/>
      <c r="H172" s="138"/>
      <c r="I172" s="138"/>
      <c r="J172" s="138"/>
    </row>
    <row r="173" spans="1:10" x14ac:dyDescent="0.25">
      <c r="A173" s="145"/>
      <c r="B173" s="138"/>
      <c r="C173" s="138"/>
      <c r="D173" s="138"/>
      <c r="E173" s="138"/>
      <c r="F173" s="138"/>
      <c r="G173" s="138"/>
      <c r="H173" s="138"/>
      <c r="I173" s="138"/>
      <c r="J173" s="138"/>
    </row>
    <row r="174" spans="1:10" x14ac:dyDescent="0.25">
      <c r="A174" s="145"/>
      <c r="B174" s="383" t="s">
        <v>224</v>
      </c>
      <c r="C174" s="138"/>
      <c r="D174" s="138"/>
      <c r="E174" s="138"/>
      <c r="F174" s="138"/>
      <c r="G174" s="138"/>
      <c r="H174" s="138"/>
      <c r="I174" s="138"/>
      <c r="J174" s="138"/>
    </row>
    <row r="175" spans="1:10" x14ac:dyDescent="0.25">
      <c r="A175" s="145"/>
      <c r="B175" s="614" t="s">
        <v>282</v>
      </c>
      <c r="C175" s="614"/>
      <c r="D175" s="614"/>
      <c r="E175" s="614"/>
      <c r="F175" s="614"/>
      <c r="G175" s="614"/>
      <c r="H175" s="614"/>
      <c r="I175" s="614"/>
      <c r="J175" s="614"/>
    </row>
    <row r="176" spans="1:10" x14ac:dyDescent="0.25">
      <c r="A176" s="145"/>
      <c r="B176" s="614"/>
      <c r="C176" s="614"/>
      <c r="D176" s="614"/>
      <c r="E176" s="614"/>
      <c r="F176" s="614"/>
      <c r="G176" s="614"/>
      <c r="H176" s="614"/>
      <c r="I176" s="614"/>
      <c r="J176" s="614"/>
    </row>
    <row r="177" spans="1:10" x14ac:dyDescent="0.25">
      <c r="A177" s="145"/>
      <c r="B177" s="614"/>
      <c r="C177" s="614"/>
      <c r="D177" s="614"/>
      <c r="E177" s="614"/>
      <c r="F177" s="614"/>
      <c r="G177" s="614"/>
      <c r="H177" s="614"/>
      <c r="I177" s="614"/>
      <c r="J177" s="614"/>
    </row>
    <row r="178" spans="1:10" x14ac:dyDescent="0.25">
      <c r="A178" s="145"/>
      <c r="B178" s="614"/>
      <c r="C178" s="614"/>
      <c r="D178" s="614"/>
      <c r="E178" s="614"/>
      <c r="F178" s="614"/>
      <c r="G178" s="614"/>
      <c r="H178" s="614"/>
      <c r="I178" s="614"/>
      <c r="J178" s="614"/>
    </row>
    <row r="179" spans="1:10" x14ac:dyDescent="0.25">
      <c r="A179" s="145"/>
      <c r="B179" s="614"/>
      <c r="C179" s="614"/>
      <c r="D179" s="614"/>
      <c r="E179" s="614"/>
      <c r="F179" s="614"/>
      <c r="G179" s="614"/>
      <c r="H179" s="614"/>
      <c r="I179" s="614"/>
      <c r="J179" s="614"/>
    </row>
    <row r="180" spans="1:10" x14ac:dyDescent="0.25">
      <c r="A180" s="145"/>
      <c r="B180" s="614"/>
      <c r="C180" s="614"/>
      <c r="D180" s="614"/>
      <c r="E180" s="614"/>
      <c r="F180" s="614"/>
      <c r="G180" s="614"/>
      <c r="H180" s="614"/>
      <c r="I180" s="614"/>
      <c r="J180" s="614"/>
    </row>
    <row r="181" spans="1:10" x14ac:dyDescent="0.25">
      <c r="A181" s="145"/>
      <c r="B181" s="138"/>
      <c r="C181" s="138"/>
      <c r="D181" s="138"/>
      <c r="E181" s="138"/>
      <c r="F181" s="138"/>
      <c r="G181" s="138"/>
      <c r="H181" s="138"/>
      <c r="I181" s="138"/>
      <c r="J181" s="138"/>
    </row>
    <row r="182" spans="1:10" x14ac:dyDescent="0.25">
      <c r="A182" s="145"/>
      <c r="B182" s="383" t="s">
        <v>226</v>
      </c>
      <c r="C182" s="138"/>
      <c r="D182" s="138"/>
      <c r="E182" s="138"/>
      <c r="F182" s="138"/>
      <c r="G182" s="138"/>
      <c r="H182" s="138"/>
      <c r="I182" s="138"/>
      <c r="J182" s="138"/>
    </row>
    <row r="183" spans="1:10" x14ac:dyDescent="0.25">
      <c r="A183" s="145"/>
      <c r="B183" s="614" t="s">
        <v>283</v>
      </c>
      <c r="C183" s="614"/>
      <c r="D183" s="614"/>
      <c r="E183" s="614"/>
      <c r="F183" s="614"/>
      <c r="G183" s="614"/>
      <c r="H183" s="614"/>
      <c r="I183" s="614"/>
      <c r="J183" s="614"/>
    </row>
    <row r="184" spans="1:10" x14ac:dyDescent="0.25">
      <c r="A184" s="145"/>
      <c r="B184" s="614"/>
      <c r="C184" s="614"/>
      <c r="D184" s="614"/>
      <c r="E184" s="614"/>
      <c r="F184" s="614"/>
      <c r="G184" s="614"/>
      <c r="H184" s="614"/>
      <c r="I184" s="614"/>
      <c r="J184" s="614"/>
    </row>
    <row r="185" spans="1:10" x14ac:dyDescent="0.25">
      <c r="A185" s="145"/>
      <c r="B185" s="614"/>
      <c r="C185" s="614"/>
      <c r="D185" s="614"/>
      <c r="E185" s="614"/>
      <c r="F185" s="614"/>
      <c r="G185" s="614"/>
      <c r="H185" s="614"/>
      <c r="I185" s="614"/>
      <c r="J185" s="614"/>
    </row>
    <row r="186" spans="1:10" x14ac:dyDescent="0.25">
      <c r="A186" s="145"/>
      <c r="B186" s="614"/>
      <c r="C186" s="614"/>
      <c r="D186" s="614"/>
      <c r="E186" s="614"/>
      <c r="F186" s="614"/>
      <c r="G186" s="614"/>
      <c r="H186" s="614"/>
      <c r="I186" s="614"/>
      <c r="J186" s="614"/>
    </row>
    <row r="187" spans="1:10" x14ac:dyDescent="0.25">
      <c r="A187" s="145"/>
      <c r="B187" s="614"/>
      <c r="C187" s="614"/>
      <c r="D187" s="614"/>
      <c r="E187" s="614"/>
      <c r="F187" s="614"/>
      <c r="G187" s="614"/>
      <c r="H187" s="614"/>
      <c r="I187" s="614"/>
      <c r="J187" s="614"/>
    </row>
    <row r="188" spans="1:10" x14ac:dyDescent="0.25">
      <c r="A188" s="145"/>
      <c r="B188" s="614"/>
      <c r="C188" s="614"/>
      <c r="D188" s="614"/>
      <c r="E188" s="614"/>
      <c r="F188" s="614"/>
      <c r="G188" s="614"/>
      <c r="H188" s="614"/>
      <c r="I188" s="614"/>
      <c r="J188" s="614"/>
    </row>
    <row r="189" spans="1:10" x14ac:dyDescent="0.25">
      <c r="A189" s="145"/>
      <c r="B189" s="614"/>
      <c r="C189" s="614"/>
      <c r="D189" s="614"/>
      <c r="E189" s="614"/>
      <c r="F189" s="614"/>
      <c r="G189" s="614"/>
      <c r="H189" s="614"/>
      <c r="I189" s="614"/>
      <c r="J189" s="614"/>
    </row>
    <row r="190" spans="1:10" x14ac:dyDescent="0.25">
      <c r="A190" s="145"/>
      <c r="B190" s="614"/>
      <c r="C190" s="614"/>
      <c r="D190" s="614"/>
      <c r="E190" s="614"/>
      <c r="F190" s="614"/>
      <c r="G190" s="614"/>
      <c r="H190" s="614"/>
      <c r="I190" s="614"/>
      <c r="J190" s="614"/>
    </row>
    <row r="191" spans="1:10" x14ac:dyDescent="0.25">
      <c r="A191" s="145"/>
      <c r="B191" s="166"/>
      <c r="C191" s="166"/>
      <c r="D191" s="166"/>
      <c r="E191" s="166"/>
      <c r="F191" s="166"/>
      <c r="G191" s="166"/>
      <c r="H191" s="166"/>
      <c r="I191" s="166"/>
      <c r="J191" s="166"/>
    </row>
    <row r="192" spans="1:10" x14ac:dyDescent="0.25">
      <c r="A192" s="145"/>
      <c r="B192" s="103" t="s">
        <v>250</v>
      </c>
    </row>
    <row r="193" spans="1:1" x14ac:dyDescent="0.25">
      <c r="A193" s="145"/>
    </row>
  </sheetData>
  <mergeCells count="18">
    <mergeCell ref="B133:J139"/>
    <mergeCell ref="B142:J149"/>
    <mergeCell ref="B160:J168"/>
    <mergeCell ref="B175:J180"/>
    <mergeCell ref="B183:J190"/>
    <mergeCell ref="B156:J157"/>
    <mergeCell ref="B96:J104"/>
    <mergeCell ref="B111:J117"/>
    <mergeCell ref="B120:J125"/>
    <mergeCell ref="B22:J27"/>
    <mergeCell ref="B29:J40"/>
    <mergeCell ref="B73:J78"/>
    <mergeCell ref="B80:J80"/>
    <mergeCell ref="B87:J93"/>
    <mergeCell ref="B47:J50"/>
    <mergeCell ref="B53:J57"/>
    <mergeCell ref="B58:J58"/>
    <mergeCell ref="B65:J70"/>
  </mergeCells>
  <hyperlinks>
    <hyperlink ref="B2" location="Contents!B6" display="Return to Contents Page"/>
    <hyperlink ref="B58" r:id="rId1"/>
    <hyperlink ref="B3" location="'User guidance'!A1" display="Return to user guidance contents page"/>
    <hyperlink ref="B192" location="'User guidance agriculture'!A1" display="Return to top"/>
    <hyperlink ref="B80" r:id="rId2"/>
    <hyperlink ref="B126" r:id="rId3"/>
    <hyperlink ref="B15" location="'User guidance agriculture'!B172" display="5.8 Metabolic energy from grass silage"/>
    <hyperlink ref="B14" location="'User guidance agriculture'!B153" display="5.7 Average daily carcase weight gain of beef cattle"/>
    <hyperlink ref="B13" location="'User guidance agriculture'!B130" display="5.6 Carcase conformation for beef cattle"/>
    <hyperlink ref="B12" location="'User guidance agriculture'!B108" display="5.5 Electricity from on-farm anaerobic digestion"/>
    <hyperlink ref="B11" location="'User guidance agriculture'!B84" display="5.4 Soil nitrogen balance"/>
    <hyperlink ref="B10" location="'User guidance agriculture'!B62" display="5.3 Nitrogen use efficiency for arable crops"/>
    <hyperlink ref="B9" location="'User guidance agriculture'!B44" display="5.2 Area of new forest and woodland planting"/>
    <hyperlink ref="B8" location="'User guidance agriculture'!B19" display="5.1 Emissions intensity of milk production"/>
  </hyperlinks>
  <pageMargins left="0.25" right="0.25" top="0.75" bottom="0.75" header="0.3" footer="0.3"/>
  <pageSetup paperSize="9" fitToHeight="0" orientation="portrait"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showGridLines="0" zoomScale="120" zoomScaleNormal="120" workbookViewId="0"/>
  </sheetViews>
  <sheetFormatPr defaultColWidth="9.140625" defaultRowHeight="15" x14ac:dyDescent="0.25"/>
  <cols>
    <col min="1" max="16384" width="9.140625" style="139"/>
  </cols>
  <sheetData>
    <row r="1" spans="1:10" x14ac:dyDescent="0.25">
      <c r="A1" s="145"/>
    </row>
    <row r="2" spans="1:10" x14ac:dyDescent="0.25">
      <c r="A2" s="145"/>
      <c r="B2" s="103" t="s">
        <v>2</v>
      </c>
    </row>
    <row r="3" spans="1:10" x14ac:dyDescent="0.25">
      <c r="A3" s="145"/>
      <c r="B3" s="103" t="s">
        <v>231</v>
      </c>
    </row>
    <row r="4" spans="1:10" x14ac:dyDescent="0.25">
      <c r="A4" s="145"/>
    </row>
    <row r="5" spans="1:10" ht="26.25" x14ac:dyDescent="0.4">
      <c r="A5" s="145"/>
      <c r="B5" s="342" t="s">
        <v>284</v>
      </c>
    </row>
    <row r="6" spans="1:10" x14ac:dyDescent="0.25">
      <c r="A6" s="145"/>
      <c r="B6" s="138"/>
    </row>
    <row r="7" spans="1:10" x14ac:dyDescent="0.25">
      <c r="A7" s="145"/>
      <c r="B7" s="383" t="s">
        <v>239</v>
      </c>
    </row>
    <row r="8" spans="1:10" x14ac:dyDescent="0.25">
      <c r="A8" s="145"/>
      <c r="B8" s="141" t="s">
        <v>285</v>
      </c>
    </row>
    <row r="9" spans="1:10" x14ac:dyDescent="0.25">
      <c r="A9" s="145"/>
      <c r="B9" s="141" t="s">
        <v>286</v>
      </c>
    </row>
    <row r="10" spans="1:10" x14ac:dyDescent="0.25">
      <c r="A10" s="145"/>
    </row>
    <row r="11" spans="1:10" ht="17.25" customHeight="1" x14ac:dyDescent="0.25">
      <c r="A11" s="145"/>
      <c r="B11" s="383" t="s">
        <v>214</v>
      </c>
      <c r="C11" s="138"/>
      <c r="D11" s="138"/>
      <c r="E11" s="138"/>
      <c r="F11" s="138"/>
      <c r="G11" s="138"/>
      <c r="H11" s="138"/>
      <c r="I11" s="138"/>
      <c r="J11" s="138"/>
    </row>
    <row r="12" spans="1:10" ht="17.25" customHeight="1" x14ac:dyDescent="0.25">
      <c r="A12" s="145"/>
      <c r="B12" s="138" t="s">
        <v>285</v>
      </c>
      <c r="C12" s="138"/>
      <c r="D12" s="138"/>
      <c r="E12" s="138"/>
      <c r="F12" s="138"/>
      <c r="G12" s="138"/>
      <c r="H12" s="138"/>
      <c r="I12" s="138"/>
      <c r="J12" s="138"/>
    </row>
    <row r="13" spans="1:10" ht="17.25" customHeight="1" x14ac:dyDescent="0.25">
      <c r="A13" s="145"/>
      <c r="B13" s="138"/>
      <c r="C13" s="138"/>
      <c r="D13" s="138"/>
      <c r="E13" s="138"/>
      <c r="F13" s="138"/>
      <c r="G13" s="138"/>
      <c r="H13" s="138"/>
      <c r="I13" s="138"/>
      <c r="J13" s="138"/>
    </row>
    <row r="14" spans="1:10" ht="17.25" customHeight="1" x14ac:dyDescent="0.25">
      <c r="A14" s="145"/>
      <c r="B14" s="383" t="s">
        <v>224</v>
      </c>
      <c r="C14" s="138"/>
      <c r="D14" s="138"/>
      <c r="E14" s="138"/>
      <c r="F14" s="138"/>
      <c r="G14" s="138"/>
      <c r="H14" s="138"/>
      <c r="I14" s="138"/>
      <c r="J14" s="138"/>
    </row>
    <row r="15" spans="1:10" ht="17.25" customHeight="1" x14ac:dyDescent="0.25">
      <c r="A15" s="145"/>
      <c r="B15" s="614" t="s">
        <v>639</v>
      </c>
      <c r="C15" s="614"/>
      <c r="D15" s="614"/>
      <c r="E15" s="614"/>
      <c r="F15" s="614"/>
      <c r="G15" s="614"/>
      <c r="H15" s="614"/>
      <c r="I15" s="614"/>
      <c r="J15" s="614"/>
    </row>
    <row r="16" spans="1:10" ht="17.25" customHeight="1" x14ac:dyDescent="0.25">
      <c r="A16" s="145"/>
      <c r="B16" s="614"/>
      <c r="C16" s="614"/>
      <c r="D16" s="614"/>
      <c r="E16" s="614"/>
      <c r="F16" s="614"/>
      <c r="G16" s="614"/>
      <c r="H16" s="614"/>
      <c r="I16" s="614"/>
      <c r="J16" s="614"/>
    </row>
    <row r="17" spans="1:10" ht="17.25" customHeight="1" x14ac:dyDescent="0.25">
      <c r="A17" s="145"/>
      <c r="B17" s="614"/>
      <c r="C17" s="614"/>
      <c r="D17" s="614"/>
      <c r="E17" s="614"/>
      <c r="F17" s="614"/>
      <c r="G17" s="614"/>
      <c r="H17" s="614"/>
      <c r="I17" s="614"/>
      <c r="J17" s="614"/>
    </row>
    <row r="18" spans="1:10" ht="17.25" customHeight="1" x14ac:dyDescent="0.25">
      <c r="A18" s="145"/>
      <c r="B18" s="138"/>
      <c r="C18" s="138"/>
      <c r="D18" s="138"/>
      <c r="E18" s="138"/>
      <c r="F18" s="138"/>
      <c r="G18" s="138"/>
      <c r="H18" s="138"/>
      <c r="I18" s="138"/>
      <c r="J18" s="138"/>
    </row>
    <row r="19" spans="1:10" ht="17.25" customHeight="1" x14ac:dyDescent="0.25">
      <c r="A19" s="145"/>
      <c r="B19" s="383" t="s">
        <v>226</v>
      </c>
      <c r="C19" s="138"/>
      <c r="D19" s="138"/>
      <c r="E19" s="138"/>
      <c r="F19" s="138"/>
      <c r="G19" s="138"/>
      <c r="H19" s="138"/>
      <c r="I19" s="138"/>
      <c r="J19" s="138"/>
    </row>
    <row r="20" spans="1:10" ht="17.25" customHeight="1" x14ac:dyDescent="0.25">
      <c r="A20" s="145"/>
      <c r="B20" s="614" t="s">
        <v>433</v>
      </c>
      <c r="C20" s="614"/>
      <c r="D20" s="614"/>
      <c r="E20" s="614"/>
      <c r="F20" s="614"/>
      <c r="G20" s="614"/>
      <c r="H20" s="614"/>
      <c r="I20" s="614"/>
      <c r="J20" s="614"/>
    </row>
    <row r="21" spans="1:10" ht="17.25" customHeight="1" x14ac:dyDescent="0.25">
      <c r="A21" s="145"/>
      <c r="B21" s="614"/>
      <c r="C21" s="614"/>
      <c r="D21" s="614"/>
      <c r="E21" s="614"/>
      <c r="F21" s="614"/>
      <c r="G21" s="614"/>
      <c r="H21" s="614"/>
      <c r="I21" s="614"/>
      <c r="J21" s="614"/>
    </row>
    <row r="22" spans="1:10" ht="17.25" customHeight="1" x14ac:dyDescent="0.25">
      <c r="A22" s="145"/>
      <c r="B22" s="614"/>
      <c r="C22" s="614"/>
      <c r="D22" s="614"/>
      <c r="E22" s="614"/>
      <c r="F22" s="614"/>
      <c r="G22" s="614"/>
      <c r="H22" s="614"/>
      <c r="I22" s="614"/>
      <c r="J22" s="614"/>
    </row>
    <row r="23" spans="1:10" ht="15" customHeight="1" x14ac:dyDescent="0.25">
      <c r="A23" s="145"/>
      <c r="B23" s="612" t="s">
        <v>632</v>
      </c>
      <c r="C23" s="612"/>
      <c r="D23" s="612"/>
      <c r="E23" s="612"/>
      <c r="F23" s="612"/>
      <c r="G23" s="612"/>
      <c r="H23" s="612"/>
      <c r="I23" s="612"/>
      <c r="J23" s="612"/>
    </row>
    <row r="24" spans="1:10" x14ac:dyDescent="0.25">
      <c r="A24" s="145"/>
      <c r="B24" s="612"/>
      <c r="C24" s="612"/>
      <c r="D24" s="612"/>
      <c r="E24" s="612"/>
      <c r="F24" s="612"/>
      <c r="G24" s="612"/>
      <c r="H24" s="612"/>
      <c r="I24" s="612"/>
      <c r="J24" s="612"/>
    </row>
    <row r="25" spans="1:10" ht="15" customHeight="1" x14ac:dyDescent="0.25">
      <c r="A25" s="145"/>
      <c r="B25" s="612" t="s">
        <v>594</v>
      </c>
      <c r="C25" s="612"/>
      <c r="D25" s="612"/>
      <c r="E25" s="612"/>
      <c r="F25" s="612"/>
      <c r="G25" s="612"/>
      <c r="H25" s="612"/>
      <c r="I25" s="612"/>
      <c r="J25" s="612"/>
    </row>
    <row r="26" spans="1:10" x14ac:dyDescent="0.25">
      <c r="A26" s="145"/>
      <c r="B26" s="612"/>
      <c r="C26" s="612"/>
      <c r="D26" s="612"/>
      <c r="E26" s="612"/>
      <c r="F26" s="612"/>
      <c r="G26" s="612"/>
      <c r="H26" s="612"/>
      <c r="I26" s="612"/>
      <c r="J26" s="612"/>
    </row>
    <row r="27" spans="1:10" x14ac:dyDescent="0.25">
      <c r="A27" s="145"/>
      <c r="B27" s="167"/>
      <c r="C27" s="167"/>
      <c r="D27" s="167"/>
      <c r="E27" s="167"/>
      <c r="F27" s="167"/>
      <c r="G27" s="167"/>
      <c r="H27" s="167"/>
      <c r="I27" s="167"/>
      <c r="J27" s="167"/>
    </row>
    <row r="28" spans="1:10" x14ac:dyDescent="0.25">
      <c r="A28" s="145"/>
    </row>
    <row r="29" spans="1:10" x14ac:dyDescent="0.25">
      <c r="A29" s="145"/>
      <c r="B29" s="383" t="s">
        <v>214</v>
      </c>
      <c r="C29" s="138"/>
      <c r="D29" s="138"/>
      <c r="E29" s="138"/>
      <c r="F29" s="138"/>
      <c r="G29" s="138"/>
      <c r="H29" s="138"/>
      <c r="I29" s="138"/>
      <c r="J29" s="138"/>
    </row>
    <row r="30" spans="1:10" x14ac:dyDescent="0.25">
      <c r="A30" s="145"/>
      <c r="B30" s="138" t="s">
        <v>286</v>
      </c>
      <c r="C30" s="138"/>
      <c r="D30" s="138"/>
      <c r="E30" s="138"/>
      <c r="F30" s="138"/>
      <c r="G30" s="138"/>
      <c r="H30" s="138"/>
      <c r="I30" s="138"/>
      <c r="J30" s="138"/>
    </row>
    <row r="31" spans="1:10" x14ac:dyDescent="0.25">
      <c r="A31" s="145"/>
      <c r="B31" s="138"/>
      <c r="C31" s="138"/>
      <c r="D31" s="138"/>
      <c r="E31" s="138"/>
      <c r="F31" s="138"/>
      <c r="G31" s="138"/>
      <c r="H31" s="138"/>
      <c r="I31" s="138"/>
      <c r="J31" s="138"/>
    </row>
    <row r="32" spans="1:10" x14ac:dyDescent="0.25">
      <c r="A32" s="145"/>
      <c r="B32" s="383" t="s">
        <v>224</v>
      </c>
      <c r="C32" s="138"/>
      <c r="D32" s="138"/>
      <c r="E32" s="138"/>
      <c r="F32" s="138"/>
      <c r="G32" s="138"/>
      <c r="H32" s="138"/>
      <c r="I32" s="138"/>
      <c r="J32" s="138"/>
    </row>
    <row r="33" spans="1:10" ht="15" customHeight="1" x14ac:dyDescent="0.25">
      <c r="A33" s="145"/>
      <c r="B33" s="596" t="s">
        <v>287</v>
      </c>
      <c r="C33" s="596"/>
      <c r="D33" s="596"/>
      <c r="E33" s="596"/>
      <c r="F33" s="596"/>
      <c r="G33" s="596"/>
      <c r="H33" s="596"/>
      <c r="I33" s="596"/>
      <c r="J33" s="596"/>
    </row>
    <row r="34" spans="1:10" x14ac:dyDescent="0.25">
      <c r="A34" s="145"/>
      <c r="B34" s="596"/>
      <c r="C34" s="596"/>
      <c r="D34" s="596"/>
      <c r="E34" s="596"/>
      <c r="F34" s="596"/>
      <c r="G34" s="596"/>
      <c r="H34" s="596"/>
      <c r="I34" s="596"/>
      <c r="J34" s="596"/>
    </row>
    <row r="35" spans="1:10" x14ac:dyDescent="0.25">
      <c r="A35" s="145"/>
      <c r="B35" s="596"/>
      <c r="C35" s="596"/>
      <c r="D35" s="596"/>
      <c r="E35" s="596"/>
      <c r="F35" s="596"/>
      <c r="G35" s="596"/>
      <c r="H35" s="596"/>
      <c r="I35" s="596"/>
      <c r="J35" s="596"/>
    </row>
    <row r="36" spans="1:10" x14ac:dyDescent="0.25">
      <c r="A36" s="145"/>
      <c r="B36" s="138"/>
      <c r="C36" s="138"/>
      <c r="D36" s="138"/>
      <c r="E36" s="138"/>
      <c r="F36" s="138"/>
      <c r="G36" s="138"/>
      <c r="H36" s="138"/>
      <c r="I36" s="138"/>
      <c r="J36" s="138"/>
    </row>
    <row r="37" spans="1:10" x14ac:dyDescent="0.25">
      <c r="A37" s="145"/>
      <c r="B37" s="383" t="s">
        <v>226</v>
      </c>
      <c r="C37" s="138"/>
      <c r="D37" s="138"/>
      <c r="E37" s="138"/>
      <c r="F37" s="138"/>
      <c r="G37" s="138"/>
      <c r="H37" s="138"/>
      <c r="I37" s="138"/>
      <c r="J37" s="138"/>
    </row>
    <row r="38" spans="1:10" x14ac:dyDescent="0.25">
      <c r="A38" s="145"/>
      <c r="B38" s="614" t="s">
        <v>288</v>
      </c>
      <c r="C38" s="614"/>
      <c r="D38" s="614"/>
      <c r="E38" s="614"/>
      <c r="F38" s="614"/>
      <c r="G38" s="614"/>
      <c r="H38" s="614"/>
      <c r="I38" s="614"/>
      <c r="J38" s="614"/>
    </row>
    <row r="39" spans="1:10" x14ac:dyDescent="0.25">
      <c r="A39" s="145"/>
      <c r="B39" s="614"/>
      <c r="C39" s="614"/>
      <c r="D39" s="614"/>
      <c r="E39" s="614"/>
      <c r="F39" s="614"/>
      <c r="G39" s="614"/>
      <c r="H39" s="614"/>
      <c r="I39" s="614"/>
      <c r="J39" s="614"/>
    </row>
    <row r="40" spans="1:10" x14ac:dyDescent="0.25">
      <c r="A40" s="145"/>
      <c r="B40" s="614"/>
      <c r="C40" s="614"/>
      <c r="D40" s="614"/>
      <c r="E40" s="614"/>
      <c r="F40" s="614"/>
      <c r="G40" s="614"/>
      <c r="H40" s="614"/>
      <c r="I40" s="614"/>
      <c r="J40" s="614"/>
    </row>
    <row r="41" spans="1:10" x14ac:dyDescent="0.25">
      <c r="A41" s="145"/>
      <c r="B41" s="164"/>
      <c r="C41" s="164"/>
      <c r="D41" s="164"/>
      <c r="E41" s="164"/>
      <c r="F41" s="164"/>
      <c r="G41" s="164"/>
      <c r="H41" s="164"/>
      <c r="I41" s="164"/>
      <c r="J41" s="164"/>
    </row>
    <row r="42" spans="1:10" ht="15" customHeight="1" x14ac:dyDescent="0.25">
      <c r="A42" s="145"/>
      <c r="B42" s="623" t="s">
        <v>661</v>
      </c>
      <c r="C42" s="623"/>
      <c r="D42" s="623"/>
      <c r="E42" s="623"/>
      <c r="F42" s="623"/>
      <c r="G42" s="623"/>
      <c r="H42" s="623"/>
      <c r="I42" s="623"/>
      <c r="J42" s="623"/>
    </row>
    <row r="43" spans="1:10" x14ac:dyDescent="0.25">
      <c r="A43" s="145"/>
      <c r="B43" s="623"/>
      <c r="C43" s="623"/>
      <c r="D43" s="623"/>
      <c r="E43" s="623"/>
      <c r="F43" s="623"/>
      <c r="G43" s="623"/>
      <c r="H43" s="623"/>
      <c r="I43" s="623"/>
      <c r="J43" s="623"/>
    </row>
    <row r="44" spans="1:10" x14ac:dyDescent="0.25">
      <c r="A44" s="145"/>
      <c r="B44" s="138" t="s">
        <v>289</v>
      </c>
      <c r="C44" s="167"/>
      <c r="D44" s="167"/>
      <c r="E44" s="167"/>
      <c r="F44" s="167"/>
      <c r="G44" s="167"/>
      <c r="H44" s="167"/>
      <c r="I44" s="167"/>
      <c r="J44" s="167"/>
    </row>
    <row r="45" spans="1:10" x14ac:dyDescent="0.25">
      <c r="A45" s="145"/>
      <c r="B45" s="167"/>
      <c r="C45" s="167"/>
      <c r="D45" s="167"/>
      <c r="E45" s="167"/>
      <c r="F45" s="167"/>
      <c r="G45" s="167"/>
      <c r="H45" s="167"/>
      <c r="I45" s="167"/>
      <c r="J45" s="167"/>
    </row>
    <row r="46" spans="1:10" x14ac:dyDescent="0.25">
      <c r="A46" s="145"/>
      <c r="B46" s="141" t="s">
        <v>250</v>
      </c>
    </row>
  </sheetData>
  <mergeCells count="7">
    <mergeCell ref="B42:J43"/>
    <mergeCell ref="B15:J17"/>
    <mergeCell ref="B20:J22"/>
    <mergeCell ref="B33:J35"/>
    <mergeCell ref="B38:J40"/>
    <mergeCell ref="B23:J24"/>
    <mergeCell ref="B25:J26"/>
  </mergeCells>
  <hyperlinks>
    <hyperlink ref="B2" location="Contents!B6" display="Return to Contents Page"/>
    <hyperlink ref="B3" location="'User guidance'!A1" display="Return to user guidance contents page"/>
    <hyperlink ref="B8" location="'User guidance waste'!B12" display="6.1 Emissions from waste management per capita"/>
    <hyperlink ref="B46" location="'User guidance waste'!A1" display="Return to top"/>
    <hyperlink ref="B9" location="'User guidance waste'!B30" display="6.2 Local authority collected municipal waste"/>
    <hyperlink ref="B23" r:id="rId1" location="page=22 "/>
    <hyperlink ref="B25" r:id="rId2"/>
    <hyperlink ref="B42" r:id="rId3" location="page=25"/>
  </hyperlinks>
  <pageMargins left="0.25" right="0.25" top="0.75" bottom="0.75" header="0.3" footer="0.3"/>
  <pageSetup paperSize="9" fitToHeight="0" orientation="portrait"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showGridLines="0" zoomScale="130" zoomScaleNormal="130" workbookViewId="0"/>
  </sheetViews>
  <sheetFormatPr defaultColWidth="9.140625" defaultRowHeight="15" x14ac:dyDescent="0.25"/>
  <cols>
    <col min="1" max="16384" width="9.140625" style="139"/>
  </cols>
  <sheetData>
    <row r="1" spans="1:10" x14ac:dyDescent="0.25">
      <c r="A1" s="126"/>
    </row>
    <row r="2" spans="1:10" x14ac:dyDescent="0.25">
      <c r="A2" s="126"/>
      <c r="B2" s="103" t="s">
        <v>2</v>
      </c>
    </row>
    <row r="3" spans="1:10" x14ac:dyDescent="0.25">
      <c r="A3" s="126"/>
      <c r="B3" s="103" t="s">
        <v>231</v>
      </c>
    </row>
    <row r="4" spans="1:10" x14ac:dyDescent="0.25">
      <c r="A4" s="126"/>
    </row>
    <row r="5" spans="1:10" ht="26.25" x14ac:dyDescent="0.4">
      <c r="A5" s="126"/>
      <c r="B5" s="342" t="s">
        <v>290</v>
      </c>
    </row>
    <row r="6" spans="1:10" x14ac:dyDescent="0.25">
      <c r="A6" s="126"/>
      <c r="B6" s="138"/>
    </row>
    <row r="7" spans="1:10" x14ac:dyDescent="0.25">
      <c r="A7" s="126"/>
      <c r="B7" s="383" t="s">
        <v>239</v>
      </c>
    </row>
    <row r="8" spans="1:10" x14ac:dyDescent="0.25">
      <c r="A8" s="126"/>
      <c r="B8" s="141" t="s">
        <v>291</v>
      </c>
    </row>
    <row r="9" spans="1:10" x14ac:dyDescent="0.25">
      <c r="A9" s="126"/>
      <c r="B9" s="141" t="s">
        <v>293</v>
      </c>
    </row>
    <row r="10" spans="1:10" x14ac:dyDescent="0.25">
      <c r="A10" s="126"/>
    </row>
    <row r="11" spans="1:10" ht="17.25" customHeight="1" x14ac:dyDescent="0.25">
      <c r="A11" s="126"/>
      <c r="B11" s="383" t="s">
        <v>214</v>
      </c>
      <c r="C11" s="138"/>
      <c r="D11" s="138"/>
      <c r="E11" s="138"/>
      <c r="F11" s="138"/>
      <c r="G11" s="138"/>
      <c r="H11" s="138"/>
      <c r="I11" s="138"/>
      <c r="J11" s="138"/>
    </row>
    <row r="12" spans="1:10" ht="17.25" customHeight="1" x14ac:dyDescent="0.25">
      <c r="A12" s="126"/>
      <c r="B12" s="138" t="s">
        <v>292</v>
      </c>
      <c r="C12" s="138"/>
      <c r="D12" s="138"/>
      <c r="E12" s="138"/>
      <c r="F12" s="138"/>
      <c r="G12" s="138"/>
      <c r="H12" s="138"/>
      <c r="I12" s="138"/>
      <c r="J12" s="138"/>
    </row>
    <row r="13" spans="1:10" ht="17.25" customHeight="1" x14ac:dyDescent="0.25">
      <c r="A13" s="126"/>
      <c r="B13" s="138"/>
      <c r="C13" s="138"/>
      <c r="D13" s="138"/>
      <c r="E13" s="138"/>
      <c r="F13" s="138"/>
      <c r="G13" s="138"/>
      <c r="H13" s="138"/>
      <c r="I13" s="138"/>
      <c r="J13" s="138"/>
    </row>
    <row r="14" spans="1:10" ht="17.25" customHeight="1" x14ac:dyDescent="0.25">
      <c r="A14" s="126"/>
      <c r="B14" s="383" t="s">
        <v>224</v>
      </c>
      <c r="C14" s="138"/>
      <c r="D14" s="138"/>
      <c r="E14" s="138"/>
      <c r="F14" s="138"/>
      <c r="G14" s="138"/>
      <c r="H14" s="138"/>
      <c r="I14" s="138"/>
      <c r="J14" s="138"/>
    </row>
    <row r="15" spans="1:10" ht="17.25" customHeight="1" x14ac:dyDescent="0.25">
      <c r="A15" s="126"/>
      <c r="B15" s="614" t="s">
        <v>294</v>
      </c>
      <c r="C15" s="614"/>
      <c r="D15" s="614"/>
      <c r="E15" s="614"/>
      <c r="F15" s="614"/>
      <c r="G15" s="614"/>
      <c r="H15" s="614"/>
      <c r="I15" s="614"/>
      <c r="J15" s="614"/>
    </row>
    <row r="16" spans="1:10" ht="17.25" customHeight="1" x14ac:dyDescent="0.25">
      <c r="A16" s="126"/>
      <c r="B16" s="614"/>
      <c r="C16" s="614"/>
      <c r="D16" s="614"/>
      <c r="E16" s="614"/>
      <c r="F16" s="614"/>
      <c r="G16" s="614"/>
      <c r="H16" s="614"/>
      <c r="I16" s="614"/>
      <c r="J16" s="614"/>
    </row>
    <row r="17" spans="1:10" ht="17.25" customHeight="1" x14ac:dyDescent="0.25">
      <c r="A17" s="126"/>
      <c r="B17" s="614"/>
      <c r="C17" s="614"/>
      <c r="D17" s="614"/>
      <c r="E17" s="614"/>
      <c r="F17" s="614"/>
      <c r="G17" s="614"/>
      <c r="H17" s="614"/>
      <c r="I17" s="614"/>
      <c r="J17" s="614"/>
    </row>
    <row r="18" spans="1:10" ht="17.25" customHeight="1" x14ac:dyDescent="0.25">
      <c r="A18" s="126"/>
      <c r="B18" s="614"/>
      <c r="C18" s="614"/>
      <c r="D18" s="614"/>
      <c r="E18" s="614"/>
      <c r="F18" s="614"/>
      <c r="G18" s="614"/>
      <c r="H18" s="614"/>
      <c r="I18" s="614"/>
      <c r="J18" s="614"/>
    </row>
    <row r="19" spans="1:10" ht="17.25" customHeight="1" x14ac:dyDescent="0.25">
      <c r="A19" s="126"/>
      <c r="B19" s="614"/>
      <c r="C19" s="614"/>
      <c r="D19" s="614"/>
      <c r="E19" s="614"/>
      <c r="F19" s="614"/>
      <c r="G19" s="614"/>
      <c r="H19" s="614"/>
      <c r="I19" s="614"/>
      <c r="J19" s="614"/>
    </row>
    <row r="20" spans="1:10" ht="17.25" customHeight="1" x14ac:dyDescent="0.25">
      <c r="A20" s="126"/>
      <c r="B20" s="138"/>
      <c r="C20" s="138"/>
      <c r="D20" s="138"/>
      <c r="E20" s="138"/>
      <c r="F20" s="138"/>
      <c r="G20" s="138"/>
      <c r="H20" s="138"/>
      <c r="I20" s="138"/>
      <c r="J20" s="138"/>
    </row>
    <row r="21" spans="1:10" ht="17.25" customHeight="1" x14ac:dyDescent="0.25">
      <c r="A21" s="145"/>
      <c r="B21" s="383" t="s">
        <v>226</v>
      </c>
      <c r="C21" s="138"/>
      <c r="D21" s="138"/>
      <c r="E21" s="138"/>
      <c r="F21" s="138"/>
      <c r="G21" s="138"/>
      <c r="H21" s="138"/>
      <c r="I21" s="138"/>
      <c r="J21" s="138"/>
    </row>
    <row r="22" spans="1:10" ht="17.25" customHeight="1" x14ac:dyDescent="0.25">
      <c r="A22" s="145"/>
      <c r="B22" s="611" t="s">
        <v>295</v>
      </c>
      <c r="C22" s="611"/>
      <c r="D22" s="611"/>
      <c r="E22" s="611"/>
      <c r="F22" s="611"/>
      <c r="G22" s="611"/>
      <c r="H22" s="611"/>
      <c r="I22" s="611"/>
      <c r="J22" s="611"/>
    </row>
    <row r="23" spans="1:10" ht="17.25" customHeight="1" x14ac:dyDescent="0.25">
      <c r="A23" s="145"/>
      <c r="B23" s="611"/>
      <c r="C23" s="611"/>
      <c r="D23" s="611"/>
      <c r="E23" s="611"/>
      <c r="F23" s="611"/>
      <c r="G23" s="611"/>
      <c r="H23" s="611"/>
      <c r="I23" s="611"/>
      <c r="J23" s="611"/>
    </row>
    <row r="24" spans="1:10" ht="17.25" customHeight="1" x14ac:dyDescent="0.25">
      <c r="A24" s="145"/>
      <c r="B24" s="611"/>
      <c r="C24" s="611"/>
      <c r="D24" s="611"/>
      <c r="E24" s="611"/>
      <c r="F24" s="611"/>
      <c r="G24" s="611"/>
      <c r="H24" s="611"/>
      <c r="I24" s="611"/>
      <c r="J24" s="611"/>
    </row>
    <row r="25" spans="1:10" ht="17.25" customHeight="1" x14ac:dyDescent="0.25">
      <c r="A25" s="145"/>
      <c r="B25" s="611"/>
      <c r="C25" s="611"/>
      <c r="D25" s="611"/>
      <c r="E25" s="611"/>
      <c r="F25" s="611"/>
      <c r="G25" s="611"/>
      <c r="H25" s="611"/>
      <c r="I25" s="611"/>
      <c r="J25" s="611"/>
    </row>
    <row r="26" spans="1:10" ht="15" customHeight="1" x14ac:dyDescent="0.25">
      <c r="A26" s="145"/>
      <c r="B26" s="138"/>
      <c r="C26" s="138"/>
      <c r="D26" s="138"/>
      <c r="E26" s="138"/>
      <c r="F26" s="138"/>
      <c r="G26" s="138"/>
      <c r="H26" s="138"/>
      <c r="I26" s="138"/>
      <c r="J26" s="138"/>
    </row>
    <row r="27" spans="1:10" x14ac:dyDescent="0.25">
      <c r="A27" s="145"/>
      <c r="B27" s="596" t="s">
        <v>228</v>
      </c>
      <c r="C27" s="596"/>
      <c r="D27" s="596"/>
      <c r="E27" s="596"/>
      <c r="F27" s="596"/>
      <c r="G27" s="596"/>
      <c r="H27" s="596"/>
      <c r="I27" s="596"/>
      <c r="J27" s="596"/>
    </row>
    <row r="28" spans="1:10" x14ac:dyDescent="0.25">
      <c r="A28" s="145"/>
      <c r="B28" s="596"/>
      <c r="C28" s="596"/>
      <c r="D28" s="596"/>
      <c r="E28" s="596"/>
      <c r="F28" s="596"/>
      <c r="G28" s="596"/>
      <c r="H28" s="596"/>
      <c r="I28" s="596"/>
      <c r="J28" s="596"/>
    </row>
    <row r="29" spans="1:10" x14ac:dyDescent="0.25">
      <c r="A29" s="145"/>
      <c r="B29" s="612" t="s">
        <v>632</v>
      </c>
      <c r="C29" s="612"/>
      <c r="D29" s="612"/>
      <c r="E29" s="612"/>
      <c r="F29" s="612"/>
      <c r="G29" s="612"/>
      <c r="H29" s="612"/>
      <c r="I29" s="612"/>
      <c r="J29" s="612"/>
    </row>
    <row r="30" spans="1:10" x14ac:dyDescent="0.25">
      <c r="A30" s="145"/>
      <c r="B30" s="612"/>
      <c r="C30" s="612"/>
      <c r="D30" s="612"/>
      <c r="E30" s="612"/>
      <c r="F30" s="612"/>
      <c r="G30" s="612"/>
      <c r="H30" s="612"/>
      <c r="I30" s="612"/>
      <c r="J30" s="612"/>
    </row>
    <row r="31" spans="1:10" x14ac:dyDescent="0.25">
      <c r="A31" s="145"/>
      <c r="C31" s="167"/>
      <c r="D31" s="167"/>
      <c r="E31" s="167"/>
      <c r="F31" s="167"/>
      <c r="G31" s="167"/>
      <c r="H31" s="167"/>
      <c r="I31" s="167"/>
      <c r="J31" s="167"/>
    </row>
    <row r="32" spans="1:10" x14ac:dyDescent="0.25">
      <c r="A32" s="145"/>
      <c r="B32" s="596" t="s">
        <v>296</v>
      </c>
      <c r="C32" s="596"/>
      <c r="D32" s="596"/>
      <c r="E32" s="596"/>
      <c r="F32" s="596"/>
      <c r="G32" s="596"/>
      <c r="H32" s="596"/>
      <c r="I32" s="596"/>
      <c r="J32" s="596"/>
    </row>
    <row r="33" spans="1:10" x14ac:dyDescent="0.25">
      <c r="A33" s="145"/>
      <c r="B33" s="596"/>
      <c r="C33" s="596"/>
      <c r="D33" s="596"/>
      <c r="E33" s="596"/>
      <c r="F33" s="596"/>
      <c r="G33" s="596"/>
      <c r="H33" s="596"/>
      <c r="I33" s="596"/>
      <c r="J33" s="596"/>
    </row>
    <row r="34" spans="1:10" x14ac:dyDescent="0.25">
      <c r="A34" s="145"/>
      <c r="B34" s="596"/>
      <c r="C34" s="596"/>
      <c r="D34" s="596"/>
      <c r="E34" s="596"/>
      <c r="F34" s="596"/>
      <c r="G34" s="596"/>
      <c r="H34" s="596"/>
      <c r="I34" s="596"/>
      <c r="J34" s="596"/>
    </row>
    <row r="35" spans="1:10" x14ac:dyDescent="0.25">
      <c r="A35" s="145"/>
      <c r="B35" s="596"/>
      <c r="C35" s="596"/>
      <c r="D35" s="596"/>
      <c r="E35" s="596"/>
      <c r="F35" s="596"/>
      <c r="G35" s="596"/>
      <c r="H35" s="596"/>
      <c r="I35" s="596"/>
      <c r="J35" s="596"/>
    </row>
    <row r="36" spans="1:10" x14ac:dyDescent="0.25">
      <c r="A36" s="145"/>
      <c r="B36" s="389"/>
      <c r="C36" s="389"/>
      <c r="D36" s="389"/>
      <c r="E36" s="389"/>
      <c r="F36" s="389"/>
      <c r="G36" s="389"/>
      <c r="H36" s="389"/>
      <c r="I36" s="389"/>
      <c r="J36" s="389"/>
    </row>
    <row r="37" spans="1:10" x14ac:dyDescent="0.25">
      <c r="A37" s="145"/>
      <c r="B37" s="138"/>
      <c r="C37" s="138"/>
      <c r="D37" s="138"/>
      <c r="E37" s="138"/>
      <c r="F37" s="138"/>
      <c r="G37" s="138"/>
      <c r="H37" s="138"/>
      <c r="I37" s="138"/>
      <c r="J37" s="138"/>
    </row>
    <row r="38" spans="1:10" x14ac:dyDescent="0.25">
      <c r="A38" s="145"/>
      <c r="B38" s="383" t="s">
        <v>214</v>
      </c>
      <c r="C38" s="138"/>
      <c r="D38" s="138"/>
      <c r="E38" s="138"/>
      <c r="F38" s="138"/>
      <c r="G38" s="138"/>
      <c r="H38" s="138"/>
      <c r="I38" s="138"/>
      <c r="J38" s="138"/>
    </row>
    <row r="39" spans="1:10" x14ac:dyDescent="0.25">
      <c r="A39" s="145"/>
      <c r="B39" s="138" t="s">
        <v>293</v>
      </c>
      <c r="C39" s="138"/>
      <c r="D39" s="138"/>
      <c r="E39" s="138"/>
      <c r="F39" s="138"/>
      <c r="G39" s="138"/>
      <c r="H39" s="138"/>
      <c r="I39" s="138"/>
      <c r="J39" s="138"/>
    </row>
    <row r="40" spans="1:10" x14ac:dyDescent="0.25">
      <c r="A40" s="145"/>
      <c r="B40" s="138"/>
      <c r="C40" s="138"/>
      <c r="D40" s="138"/>
      <c r="E40" s="138"/>
      <c r="F40" s="138"/>
      <c r="G40" s="138"/>
      <c r="H40" s="138"/>
      <c r="I40" s="138"/>
      <c r="J40" s="138"/>
    </row>
    <row r="41" spans="1:10" x14ac:dyDescent="0.25">
      <c r="A41" s="145"/>
      <c r="B41" s="383" t="s">
        <v>224</v>
      </c>
      <c r="C41" s="138"/>
      <c r="D41" s="138"/>
      <c r="E41" s="138"/>
      <c r="F41" s="138"/>
      <c r="G41" s="138"/>
      <c r="H41" s="138"/>
      <c r="I41" s="138"/>
      <c r="J41" s="138"/>
    </row>
    <row r="42" spans="1:10" ht="15" customHeight="1" x14ac:dyDescent="0.25">
      <c r="A42" s="145"/>
      <c r="B42" s="596" t="s">
        <v>603</v>
      </c>
      <c r="C42" s="596"/>
      <c r="D42" s="596"/>
      <c r="E42" s="596"/>
      <c r="F42" s="596"/>
      <c r="G42" s="596"/>
      <c r="H42" s="596"/>
      <c r="I42" s="596"/>
      <c r="J42" s="596"/>
    </row>
    <row r="43" spans="1:10" ht="15" customHeight="1" x14ac:dyDescent="0.25">
      <c r="A43" s="145"/>
      <c r="B43" s="596"/>
      <c r="C43" s="596"/>
      <c r="D43" s="596"/>
      <c r="E43" s="596"/>
      <c r="F43" s="596"/>
      <c r="G43" s="596"/>
      <c r="H43" s="596"/>
      <c r="I43" s="596"/>
      <c r="J43" s="596"/>
    </row>
    <row r="44" spans="1:10" ht="15" customHeight="1" x14ac:dyDescent="0.25">
      <c r="A44" s="145"/>
      <c r="B44" s="596"/>
      <c r="C44" s="596"/>
      <c r="D44" s="596"/>
      <c r="E44" s="596"/>
      <c r="F44" s="596"/>
      <c r="G44" s="596"/>
      <c r="H44" s="596"/>
      <c r="I44" s="596"/>
      <c r="J44" s="596"/>
    </row>
    <row r="45" spans="1:10" x14ac:dyDescent="0.25">
      <c r="A45" s="145"/>
      <c r="B45" s="596"/>
      <c r="C45" s="596"/>
      <c r="D45" s="596"/>
      <c r="E45" s="596"/>
      <c r="F45" s="596"/>
      <c r="G45" s="596"/>
      <c r="H45" s="596"/>
      <c r="I45" s="596"/>
      <c r="J45" s="596"/>
    </row>
    <row r="46" spans="1:10" x14ac:dyDescent="0.25">
      <c r="A46" s="145"/>
      <c r="B46" s="596"/>
      <c r="C46" s="596"/>
      <c r="D46" s="596"/>
      <c r="E46" s="596"/>
      <c r="F46" s="596"/>
      <c r="G46" s="596"/>
      <c r="H46" s="596"/>
      <c r="I46" s="596"/>
      <c r="J46" s="596"/>
    </row>
    <row r="47" spans="1:10" x14ac:dyDescent="0.25">
      <c r="A47" s="145"/>
      <c r="B47" s="138"/>
      <c r="C47" s="138"/>
      <c r="D47" s="138"/>
      <c r="E47" s="138"/>
      <c r="F47" s="138"/>
      <c r="G47" s="138"/>
      <c r="H47" s="138"/>
      <c r="I47" s="138"/>
      <c r="J47" s="138"/>
    </row>
    <row r="48" spans="1:10" x14ac:dyDescent="0.25">
      <c r="A48" s="145"/>
      <c r="B48" s="383" t="s">
        <v>226</v>
      </c>
      <c r="C48" s="138"/>
      <c r="D48" s="138"/>
      <c r="E48" s="138"/>
      <c r="F48" s="138"/>
      <c r="G48" s="138"/>
      <c r="H48" s="138"/>
      <c r="I48" s="138"/>
      <c r="J48" s="138"/>
    </row>
    <row r="49" spans="1:10" x14ac:dyDescent="0.25">
      <c r="A49" s="145"/>
      <c r="B49" s="614" t="s">
        <v>228</v>
      </c>
      <c r="C49" s="614"/>
      <c r="D49" s="614"/>
      <c r="E49" s="614"/>
      <c r="F49" s="614"/>
      <c r="G49" s="614"/>
      <c r="H49" s="614"/>
      <c r="I49" s="614"/>
      <c r="J49" s="614"/>
    </row>
    <row r="50" spans="1:10" x14ac:dyDescent="0.25">
      <c r="A50" s="145"/>
      <c r="B50" s="614"/>
      <c r="C50" s="614"/>
      <c r="D50" s="614"/>
      <c r="E50" s="614"/>
      <c r="F50" s="614"/>
      <c r="G50" s="614"/>
      <c r="H50" s="614"/>
      <c r="I50" s="614"/>
      <c r="J50" s="614"/>
    </row>
    <row r="51" spans="1:10" x14ac:dyDescent="0.25">
      <c r="A51" s="145"/>
      <c r="B51" s="612" t="s">
        <v>632</v>
      </c>
      <c r="C51" s="612"/>
      <c r="D51" s="612"/>
      <c r="E51" s="612"/>
      <c r="F51" s="612"/>
      <c r="G51" s="612"/>
      <c r="H51" s="612"/>
      <c r="I51" s="612"/>
      <c r="J51" s="612"/>
    </row>
    <row r="52" spans="1:10" x14ac:dyDescent="0.25">
      <c r="A52" s="145"/>
      <c r="B52" s="612"/>
      <c r="C52" s="612"/>
      <c r="D52" s="612"/>
      <c r="E52" s="612"/>
      <c r="F52" s="612"/>
      <c r="G52" s="612"/>
      <c r="H52" s="612"/>
      <c r="I52" s="612"/>
      <c r="J52" s="612"/>
    </row>
    <row r="53" spans="1:10" x14ac:dyDescent="0.25">
      <c r="A53" s="145"/>
      <c r="C53" s="167"/>
      <c r="D53" s="167"/>
      <c r="E53" s="167"/>
      <c r="F53" s="167"/>
      <c r="G53" s="167"/>
      <c r="H53" s="167"/>
      <c r="I53" s="167"/>
      <c r="J53" s="167"/>
    </row>
    <row r="54" spans="1:10" x14ac:dyDescent="0.25">
      <c r="A54" s="145"/>
      <c r="B54" s="614" t="s">
        <v>297</v>
      </c>
      <c r="C54" s="614"/>
      <c r="D54" s="614"/>
      <c r="E54" s="614"/>
      <c r="F54" s="614"/>
      <c r="G54" s="614"/>
      <c r="H54" s="614"/>
      <c r="I54" s="614"/>
      <c r="J54" s="614"/>
    </row>
    <row r="55" spans="1:10" x14ac:dyDescent="0.25">
      <c r="A55" s="145"/>
      <c r="B55" s="614"/>
      <c r="C55" s="614"/>
      <c r="D55" s="614"/>
      <c r="E55" s="614"/>
      <c r="F55" s="614"/>
      <c r="G55" s="614"/>
      <c r="H55" s="614"/>
      <c r="I55" s="614"/>
      <c r="J55" s="614"/>
    </row>
    <row r="56" spans="1:10" x14ac:dyDescent="0.25">
      <c r="A56" s="145"/>
      <c r="B56" s="623" t="s">
        <v>604</v>
      </c>
      <c r="C56" s="623"/>
      <c r="D56" s="623"/>
      <c r="E56" s="623"/>
      <c r="F56" s="623"/>
      <c r="G56" s="623"/>
      <c r="H56" s="623"/>
      <c r="I56" s="623"/>
      <c r="J56" s="623"/>
    </row>
    <row r="57" spans="1:10" x14ac:dyDescent="0.25">
      <c r="A57" s="145"/>
      <c r="B57" s="623"/>
      <c r="C57" s="623"/>
      <c r="D57" s="623"/>
      <c r="E57" s="623"/>
      <c r="F57" s="623"/>
      <c r="G57" s="623"/>
      <c r="H57" s="623"/>
      <c r="I57" s="623"/>
      <c r="J57" s="623"/>
    </row>
    <row r="58" spans="1:10" x14ac:dyDescent="0.25">
      <c r="A58" s="145"/>
      <c r="B58" s="164"/>
      <c r="C58" s="164"/>
      <c r="D58" s="164"/>
      <c r="E58" s="164"/>
      <c r="F58" s="164"/>
      <c r="G58" s="164"/>
      <c r="H58" s="164"/>
      <c r="I58" s="164"/>
      <c r="J58" s="164"/>
    </row>
    <row r="59" spans="1:10" x14ac:dyDescent="0.25">
      <c r="A59" s="145"/>
      <c r="B59" s="614" t="s">
        <v>298</v>
      </c>
      <c r="C59" s="614"/>
      <c r="D59" s="614"/>
      <c r="E59" s="614"/>
      <c r="F59" s="614"/>
      <c r="G59" s="614"/>
      <c r="H59" s="614"/>
      <c r="I59" s="614"/>
      <c r="J59" s="614"/>
    </row>
    <row r="60" spans="1:10" x14ac:dyDescent="0.25">
      <c r="A60" s="145"/>
      <c r="B60" s="614"/>
      <c r="C60" s="614"/>
      <c r="D60" s="614"/>
      <c r="E60" s="614"/>
      <c r="F60" s="614"/>
      <c r="G60" s="614"/>
      <c r="H60" s="614"/>
      <c r="I60" s="614"/>
      <c r="J60" s="614"/>
    </row>
    <row r="61" spans="1:10" x14ac:dyDescent="0.25">
      <c r="A61" s="145"/>
      <c r="B61" s="614"/>
      <c r="C61" s="614"/>
      <c r="D61" s="614"/>
      <c r="E61" s="614"/>
      <c r="F61" s="614"/>
      <c r="G61" s="614"/>
      <c r="H61" s="614"/>
      <c r="I61" s="614"/>
      <c r="J61" s="614"/>
    </row>
    <row r="62" spans="1:10" x14ac:dyDescent="0.25">
      <c r="A62" s="145"/>
      <c r="B62" s="614"/>
      <c r="C62" s="614"/>
      <c r="D62" s="614"/>
      <c r="E62" s="614"/>
      <c r="F62" s="614"/>
      <c r="G62" s="614"/>
      <c r="H62" s="614"/>
      <c r="I62" s="614"/>
      <c r="J62" s="614"/>
    </row>
    <row r="63" spans="1:10" x14ac:dyDescent="0.25">
      <c r="A63" s="145"/>
      <c r="B63" s="164"/>
      <c r="C63" s="164"/>
      <c r="D63" s="164"/>
      <c r="E63" s="164"/>
      <c r="F63" s="164"/>
      <c r="G63" s="164"/>
      <c r="H63" s="164"/>
      <c r="I63" s="164"/>
      <c r="J63" s="164"/>
    </row>
    <row r="64" spans="1:10" x14ac:dyDescent="0.25">
      <c r="A64" s="145"/>
      <c r="B64" s="164"/>
      <c r="C64" s="164"/>
      <c r="D64" s="164"/>
      <c r="E64" s="164"/>
      <c r="F64" s="164"/>
      <c r="G64" s="164"/>
      <c r="H64" s="164"/>
      <c r="I64" s="164"/>
      <c r="J64" s="164"/>
    </row>
    <row r="65" spans="1:2" x14ac:dyDescent="0.25">
      <c r="A65" s="145"/>
      <c r="B65" s="141" t="s">
        <v>250</v>
      </c>
    </row>
  </sheetData>
  <mergeCells count="11">
    <mergeCell ref="B59:J62"/>
    <mergeCell ref="B15:J19"/>
    <mergeCell ref="B22:J25"/>
    <mergeCell ref="B42:J46"/>
    <mergeCell ref="B49:J50"/>
    <mergeCell ref="B27:J28"/>
    <mergeCell ref="B32:J35"/>
    <mergeCell ref="B54:J55"/>
    <mergeCell ref="B56:J57"/>
    <mergeCell ref="B29:J30"/>
    <mergeCell ref="B51:J52"/>
  </mergeCells>
  <hyperlinks>
    <hyperlink ref="B2" location="Contents!B6" display="Return to Contents Page"/>
    <hyperlink ref="B3" location="'User guidance'!A1" display="Return to user guidance contents page"/>
    <hyperlink ref="B56" r:id="rId1"/>
    <hyperlink ref="B9" location="'User guidance cross-cutting'!B39" display="7.2 Greenhouse gas emissions per capita"/>
    <hyperlink ref="B8" location="'User guidance cross-cutting'!B12" display="7.1 Ratio of emissions to Gross Value Added"/>
    <hyperlink ref="B65" location="'User guidance cross-cutting'!A1" display="Return to top"/>
    <hyperlink ref="B29" r:id="rId2" location="page=22 "/>
    <hyperlink ref="B51" r:id="rId3" location="page=22 "/>
  </hyperlinks>
  <pageMargins left="0.25" right="0.25" top="0.75" bottom="0.75" header="0.3" footer="0.3"/>
  <pageSetup paperSize="9" fitToHeight="0"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7"/>
  <sheetViews>
    <sheetView showGridLines="0" zoomScale="85" zoomScaleNormal="85" workbookViewId="0"/>
  </sheetViews>
  <sheetFormatPr defaultRowHeight="15" x14ac:dyDescent="0.25"/>
  <cols>
    <col min="1" max="16384" width="9.140625" style="139"/>
  </cols>
  <sheetData>
    <row r="1" spans="2:14" x14ac:dyDescent="0.25">
      <c r="B1" s="129"/>
      <c r="C1" s="312"/>
      <c r="D1" s="312"/>
      <c r="E1" s="312"/>
      <c r="F1" s="312"/>
      <c r="G1" s="312"/>
      <c r="H1" s="312"/>
      <c r="I1" s="312"/>
      <c r="J1" s="312"/>
      <c r="K1" s="312"/>
      <c r="L1" s="312"/>
      <c r="M1" s="312"/>
    </row>
    <row r="2" spans="2:14" x14ac:dyDescent="0.25">
      <c r="B2" s="103" t="s">
        <v>2</v>
      </c>
      <c r="C2" s="312"/>
      <c r="D2" s="312"/>
      <c r="E2" s="312"/>
      <c r="F2" s="312"/>
      <c r="G2" s="312"/>
      <c r="H2" s="312"/>
      <c r="I2" s="312"/>
      <c r="J2" s="312"/>
      <c r="K2" s="312"/>
      <c r="L2" s="312"/>
      <c r="M2" s="312"/>
    </row>
    <row r="3" spans="2:14" x14ac:dyDescent="0.25">
      <c r="B3" s="352"/>
      <c r="C3" s="352"/>
      <c r="D3" s="352"/>
      <c r="E3" s="352"/>
      <c r="F3" s="352"/>
      <c r="G3" s="352"/>
      <c r="H3" s="352"/>
      <c r="I3" s="352"/>
      <c r="J3" s="352"/>
      <c r="K3" s="352"/>
      <c r="L3" s="352"/>
      <c r="M3" s="352"/>
      <c r="N3" s="62"/>
    </row>
    <row r="4" spans="2:14" ht="26.25" x14ac:dyDescent="0.4">
      <c r="B4" s="343" t="s">
        <v>499</v>
      </c>
      <c r="C4" s="352"/>
      <c r="D4" s="352"/>
      <c r="E4" s="352"/>
      <c r="F4" s="352"/>
      <c r="G4" s="352"/>
      <c r="H4" s="352"/>
      <c r="I4" s="352"/>
      <c r="J4" s="352"/>
      <c r="K4" s="352"/>
      <c r="L4" s="352"/>
      <c r="M4" s="352"/>
      <c r="N4" s="62"/>
    </row>
    <row r="5" spans="2:14" x14ac:dyDescent="0.25">
      <c r="B5" s="352"/>
      <c r="C5" s="352"/>
      <c r="D5" s="352"/>
      <c r="E5" s="352"/>
      <c r="F5" s="352"/>
      <c r="G5" s="352"/>
      <c r="H5" s="352"/>
      <c r="I5" s="352"/>
      <c r="J5" s="352"/>
      <c r="K5" s="352"/>
      <c r="L5" s="352"/>
      <c r="M5" s="352"/>
      <c r="N5" s="62"/>
    </row>
    <row r="6" spans="2:14" ht="15" customHeight="1" x14ac:dyDescent="0.25">
      <c r="B6" s="568" t="s">
        <v>506</v>
      </c>
      <c r="C6" s="568"/>
      <c r="D6" s="568"/>
      <c r="E6" s="568"/>
      <c r="F6" s="568"/>
      <c r="G6" s="568"/>
      <c r="H6" s="568"/>
      <c r="I6" s="568"/>
      <c r="J6" s="568"/>
      <c r="K6" s="568"/>
      <c r="L6" s="568"/>
      <c r="M6" s="568"/>
      <c r="N6" s="568"/>
    </row>
    <row r="7" spans="2:14" ht="15" customHeight="1" x14ac:dyDescent="0.25">
      <c r="B7" s="568"/>
      <c r="C7" s="568"/>
      <c r="D7" s="568"/>
      <c r="E7" s="568"/>
      <c r="F7" s="568"/>
      <c r="G7" s="568"/>
      <c r="H7" s="568"/>
      <c r="I7" s="568"/>
      <c r="J7" s="568"/>
      <c r="K7" s="568"/>
      <c r="L7" s="568"/>
      <c r="M7" s="568"/>
      <c r="N7" s="568"/>
    </row>
    <row r="8" spans="2:14" ht="15" customHeight="1" x14ac:dyDescent="0.25">
      <c r="B8" s="568"/>
      <c r="C8" s="568"/>
      <c r="D8" s="568"/>
      <c r="E8" s="568"/>
      <c r="F8" s="568"/>
      <c r="G8" s="568"/>
      <c r="H8" s="568"/>
      <c r="I8" s="568"/>
      <c r="J8" s="568"/>
      <c r="K8" s="568"/>
      <c r="L8" s="568"/>
      <c r="M8" s="568"/>
      <c r="N8" s="568"/>
    </row>
    <row r="9" spans="2:14" ht="15" customHeight="1" x14ac:dyDescent="0.25">
      <c r="B9" s="578" t="s">
        <v>214</v>
      </c>
      <c r="C9" s="578"/>
      <c r="D9" s="578"/>
      <c r="E9" s="578"/>
      <c r="F9" s="578" t="s">
        <v>501</v>
      </c>
      <c r="G9" s="578"/>
      <c r="H9" s="578" t="s">
        <v>502</v>
      </c>
      <c r="I9" s="578"/>
      <c r="J9" s="578"/>
      <c r="K9" s="578"/>
      <c r="L9" s="578"/>
      <c r="M9" s="578"/>
      <c r="N9" s="353"/>
    </row>
    <row r="10" spans="2:14" ht="15" customHeight="1" x14ac:dyDescent="0.25">
      <c r="B10" s="578"/>
      <c r="C10" s="578"/>
      <c r="D10" s="578"/>
      <c r="E10" s="578"/>
      <c r="F10" s="578"/>
      <c r="G10" s="578"/>
      <c r="H10" s="578"/>
      <c r="I10" s="578"/>
      <c r="J10" s="578"/>
      <c r="K10" s="578"/>
      <c r="L10" s="578"/>
      <c r="M10" s="578"/>
      <c r="N10" s="62"/>
    </row>
    <row r="11" spans="2:14" ht="15" customHeight="1" x14ac:dyDescent="0.25">
      <c r="B11" s="579" t="s">
        <v>54</v>
      </c>
      <c r="C11" s="579"/>
      <c r="D11" s="579" t="s">
        <v>609</v>
      </c>
      <c r="E11" s="579"/>
      <c r="F11" s="579" t="s">
        <v>629</v>
      </c>
      <c r="G11" s="579"/>
      <c r="H11" s="569" t="s">
        <v>630</v>
      </c>
      <c r="I11" s="570"/>
      <c r="J11" s="570"/>
      <c r="K11" s="570"/>
      <c r="L11" s="570"/>
      <c r="M11" s="571"/>
      <c r="N11" s="353"/>
    </row>
    <row r="12" spans="2:14" ht="15" customHeight="1" x14ac:dyDescent="0.25">
      <c r="B12" s="579"/>
      <c r="C12" s="579"/>
      <c r="D12" s="579"/>
      <c r="E12" s="579"/>
      <c r="F12" s="579"/>
      <c r="G12" s="579"/>
      <c r="H12" s="572"/>
      <c r="I12" s="573"/>
      <c r="J12" s="573"/>
      <c r="K12" s="573"/>
      <c r="L12" s="573"/>
      <c r="M12" s="574"/>
      <c r="N12" s="353"/>
    </row>
    <row r="13" spans="2:14" ht="15" customHeight="1" x14ac:dyDescent="0.25">
      <c r="B13" s="579"/>
      <c r="C13" s="579"/>
      <c r="D13" s="579"/>
      <c r="E13" s="579"/>
      <c r="F13" s="579"/>
      <c r="G13" s="579"/>
      <c r="H13" s="572"/>
      <c r="I13" s="573"/>
      <c r="J13" s="573"/>
      <c r="K13" s="573"/>
      <c r="L13" s="573"/>
      <c r="M13" s="574"/>
      <c r="N13" s="353"/>
    </row>
    <row r="14" spans="2:14" ht="15" customHeight="1" x14ac:dyDescent="0.25">
      <c r="B14" s="579"/>
      <c r="C14" s="579"/>
      <c r="D14" s="579"/>
      <c r="E14" s="579"/>
      <c r="F14" s="579"/>
      <c r="G14" s="579"/>
      <c r="H14" s="572"/>
      <c r="I14" s="573"/>
      <c r="J14" s="573"/>
      <c r="K14" s="573"/>
      <c r="L14" s="573"/>
      <c r="M14" s="574"/>
      <c r="N14" s="353"/>
    </row>
    <row r="15" spans="2:14" ht="15" customHeight="1" x14ac:dyDescent="0.25">
      <c r="B15" s="579"/>
      <c r="C15" s="579"/>
      <c r="D15" s="579"/>
      <c r="E15" s="579"/>
      <c r="F15" s="579"/>
      <c r="G15" s="579"/>
      <c r="H15" s="572"/>
      <c r="I15" s="573"/>
      <c r="J15" s="573"/>
      <c r="K15" s="573"/>
      <c r="L15" s="573"/>
      <c r="M15" s="574"/>
      <c r="N15" s="353"/>
    </row>
    <row r="16" spans="2:14" ht="166.5" customHeight="1" x14ac:dyDescent="0.25">
      <c r="B16" s="579"/>
      <c r="C16" s="579"/>
      <c r="D16" s="579"/>
      <c r="E16" s="579"/>
      <c r="F16" s="579"/>
      <c r="G16" s="579"/>
      <c r="H16" s="575"/>
      <c r="I16" s="576"/>
      <c r="J16" s="576"/>
      <c r="K16" s="576"/>
      <c r="L16" s="576"/>
      <c r="M16" s="577"/>
      <c r="N16" s="353"/>
    </row>
    <row r="17" spans="2:14" ht="15" customHeight="1" x14ac:dyDescent="0.25">
      <c r="B17" s="313"/>
      <c r="C17" s="313"/>
      <c r="D17" s="313"/>
      <c r="E17" s="313"/>
      <c r="F17" s="313"/>
      <c r="G17" s="313"/>
      <c r="H17" s="313"/>
      <c r="I17" s="313"/>
      <c r="J17" s="313"/>
      <c r="K17" s="313"/>
      <c r="L17" s="313"/>
      <c r="M17" s="313"/>
      <c r="N17" s="313"/>
    </row>
    <row r="18" spans="2:14" ht="15" customHeight="1" x14ac:dyDescent="0.25">
      <c r="B18" s="313"/>
      <c r="C18" s="313"/>
      <c r="D18" s="313"/>
      <c r="E18" s="313"/>
      <c r="F18" s="313"/>
      <c r="G18" s="313"/>
      <c r="H18" s="313"/>
      <c r="I18" s="313"/>
      <c r="J18" s="313"/>
      <c r="K18" s="313"/>
      <c r="L18" s="313"/>
      <c r="M18" s="313"/>
      <c r="N18" s="313"/>
    </row>
    <row r="19" spans="2:14" ht="15" customHeight="1" x14ac:dyDescent="0.25">
      <c r="B19" s="47"/>
      <c r="C19" s="47"/>
      <c r="D19" s="47"/>
      <c r="E19" s="47"/>
      <c r="F19" s="47"/>
      <c r="G19" s="47"/>
      <c r="H19" s="47"/>
      <c r="I19" s="47"/>
      <c r="J19" s="47"/>
    </row>
    <row r="20" spans="2:14" ht="15" customHeight="1" x14ac:dyDescent="0.25">
      <c r="B20" s="313"/>
      <c r="C20" s="313"/>
      <c r="D20" s="313"/>
      <c r="E20" s="313"/>
      <c r="F20" s="313"/>
      <c r="G20" s="313"/>
      <c r="H20" s="313"/>
      <c r="I20" s="313"/>
      <c r="J20" s="313"/>
      <c r="K20" s="313"/>
      <c r="L20" s="313"/>
      <c r="M20" s="313"/>
      <c r="N20" s="313"/>
    </row>
    <row r="21" spans="2:14" ht="15" customHeight="1" x14ac:dyDescent="0.25">
      <c r="B21" s="313"/>
      <c r="C21" s="313"/>
      <c r="D21" s="313"/>
      <c r="E21" s="313"/>
      <c r="F21" s="313"/>
      <c r="G21" s="313"/>
      <c r="H21" s="313"/>
      <c r="I21" s="313"/>
      <c r="J21" s="313"/>
      <c r="K21" s="313"/>
      <c r="L21" s="313"/>
      <c r="M21" s="313"/>
      <c r="N21" s="313"/>
    </row>
    <row r="22" spans="2:14" ht="15" customHeight="1" x14ac:dyDescent="0.25">
      <c r="B22" s="313"/>
      <c r="C22" s="313"/>
      <c r="D22" s="313"/>
      <c r="E22" s="313"/>
      <c r="F22" s="313"/>
      <c r="G22" s="313"/>
      <c r="H22" s="313"/>
      <c r="I22" s="313"/>
      <c r="J22" s="313"/>
      <c r="K22" s="313"/>
      <c r="L22" s="313"/>
      <c r="M22" s="313"/>
      <c r="N22" s="313"/>
    </row>
    <row r="23" spans="2:14" ht="15" customHeight="1" x14ac:dyDescent="0.25">
      <c r="B23" s="313"/>
      <c r="C23" s="313"/>
      <c r="D23" s="313"/>
      <c r="E23" s="313"/>
      <c r="F23" s="313"/>
      <c r="G23" s="313"/>
      <c r="H23" s="313"/>
      <c r="I23" s="313"/>
      <c r="J23" s="313"/>
      <c r="K23" s="313"/>
      <c r="L23" s="313"/>
      <c r="M23" s="313"/>
      <c r="N23" s="313"/>
    </row>
    <row r="24" spans="2:14" ht="15" customHeight="1" x14ac:dyDescent="0.25">
      <c r="B24" s="313"/>
      <c r="C24" s="313"/>
      <c r="D24" s="313"/>
      <c r="E24" s="313"/>
      <c r="F24" s="313"/>
      <c r="G24" s="313"/>
      <c r="H24" s="313"/>
      <c r="I24" s="313"/>
      <c r="J24" s="313"/>
      <c r="K24" s="313"/>
      <c r="L24" s="313"/>
      <c r="M24" s="313"/>
      <c r="N24" s="313"/>
    </row>
    <row r="25" spans="2:14" ht="15" customHeight="1" x14ac:dyDescent="0.25">
      <c r="B25" s="313"/>
      <c r="C25" s="313"/>
      <c r="D25" s="313"/>
      <c r="E25" s="313"/>
      <c r="F25" s="313"/>
      <c r="G25" s="313"/>
      <c r="H25" s="313"/>
      <c r="I25" s="313"/>
      <c r="J25" s="313"/>
      <c r="K25" s="313"/>
      <c r="L25" s="313"/>
      <c r="M25" s="313"/>
      <c r="N25" s="313"/>
    </row>
    <row r="26" spans="2:14" ht="15" customHeight="1" x14ac:dyDescent="0.25">
      <c r="B26" s="133"/>
      <c r="C26" s="133"/>
      <c r="D26" s="133"/>
      <c r="E26" s="133"/>
      <c r="F26" s="133"/>
      <c r="G26" s="133"/>
      <c r="H26" s="133"/>
      <c r="I26" s="133"/>
      <c r="J26" s="133"/>
    </row>
    <row r="27" spans="2:14" ht="15" customHeight="1" x14ac:dyDescent="0.25">
      <c r="B27" s="133"/>
      <c r="C27" s="133"/>
      <c r="D27" s="133"/>
      <c r="E27" s="133"/>
      <c r="F27" s="133"/>
      <c r="G27" s="133"/>
      <c r="H27" s="133"/>
      <c r="I27" s="133"/>
      <c r="J27" s="133"/>
    </row>
    <row r="28" spans="2:14" ht="15" customHeight="1" x14ac:dyDescent="0.25">
      <c r="B28" s="313"/>
      <c r="C28" s="313"/>
      <c r="D28" s="313"/>
      <c r="E28" s="313"/>
      <c r="F28" s="313"/>
      <c r="G28" s="313"/>
      <c r="H28" s="313"/>
      <c r="I28" s="313"/>
      <c r="J28" s="313"/>
      <c r="K28" s="313"/>
      <c r="L28" s="313"/>
      <c r="M28" s="313"/>
      <c r="N28" s="313"/>
    </row>
    <row r="29" spans="2:14" ht="15" customHeight="1" x14ac:dyDescent="0.25">
      <c r="B29" s="313"/>
      <c r="C29" s="313"/>
      <c r="D29" s="313"/>
      <c r="E29" s="313"/>
      <c r="F29" s="313"/>
      <c r="G29" s="313"/>
      <c r="H29" s="313"/>
      <c r="I29" s="313"/>
      <c r="J29" s="313"/>
      <c r="K29" s="313"/>
      <c r="L29" s="313"/>
      <c r="M29" s="313"/>
      <c r="N29" s="313"/>
    </row>
    <row r="30" spans="2:14" ht="15" customHeight="1" x14ac:dyDescent="0.25">
      <c r="B30" s="313"/>
      <c r="C30" s="313"/>
      <c r="D30" s="313"/>
      <c r="E30" s="313"/>
      <c r="F30" s="313"/>
      <c r="G30" s="313"/>
      <c r="H30" s="313"/>
      <c r="I30" s="313"/>
      <c r="J30" s="313"/>
      <c r="K30" s="313"/>
      <c r="L30" s="313"/>
      <c r="M30" s="313"/>
      <c r="N30" s="313"/>
    </row>
    <row r="31" spans="2:14" ht="15" customHeight="1" x14ac:dyDescent="0.25"/>
    <row r="32" spans="2:14" ht="15" customHeight="1" x14ac:dyDescent="0.25"/>
    <row r="33" spans="2:14" ht="15" customHeight="1" x14ac:dyDescent="0.25">
      <c r="B33" s="313"/>
      <c r="C33" s="313"/>
      <c r="D33" s="313"/>
      <c r="E33" s="313"/>
      <c r="F33" s="313"/>
      <c r="G33" s="313"/>
      <c r="H33" s="313"/>
      <c r="I33" s="313"/>
      <c r="J33" s="313"/>
      <c r="K33" s="313"/>
      <c r="L33" s="313"/>
      <c r="M33" s="313"/>
      <c r="N33" s="313"/>
    </row>
    <row r="34" spans="2:14" ht="15" customHeight="1" x14ac:dyDescent="0.25">
      <c r="B34" s="313"/>
      <c r="C34" s="313"/>
      <c r="D34" s="313"/>
      <c r="E34" s="313"/>
      <c r="F34" s="313"/>
      <c r="G34" s="313"/>
      <c r="H34" s="313"/>
      <c r="I34" s="313"/>
      <c r="J34" s="313"/>
      <c r="K34" s="313"/>
      <c r="L34" s="313"/>
      <c r="M34" s="313"/>
      <c r="N34" s="313"/>
    </row>
    <row r="35" spans="2:14" ht="15" customHeight="1" x14ac:dyDescent="0.25">
      <c r="B35" s="313"/>
      <c r="C35" s="313"/>
      <c r="D35" s="313"/>
      <c r="E35" s="313"/>
      <c r="F35" s="313"/>
      <c r="G35" s="313"/>
      <c r="H35" s="313"/>
      <c r="I35" s="313"/>
      <c r="J35" s="313"/>
      <c r="K35" s="313"/>
      <c r="L35" s="313"/>
      <c r="M35" s="313"/>
      <c r="N35" s="313"/>
    </row>
    <row r="36" spans="2:14" ht="15" customHeight="1" x14ac:dyDescent="0.25">
      <c r="B36" s="313"/>
      <c r="C36" s="313"/>
      <c r="D36" s="313"/>
      <c r="E36" s="313"/>
      <c r="F36" s="313"/>
      <c r="G36" s="313"/>
      <c r="H36" s="313"/>
      <c r="I36" s="313"/>
      <c r="J36" s="313"/>
      <c r="K36" s="313"/>
      <c r="L36" s="313"/>
      <c r="M36" s="313"/>
      <c r="N36" s="313"/>
    </row>
    <row r="37" spans="2:14" ht="15" customHeight="1" x14ac:dyDescent="0.25"/>
    <row r="38" spans="2:14" ht="15" customHeight="1" x14ac:dyDescent="0.25"/>
    <row r="39" spans="2:14" ht="15" customHeight="1" x14ac:dyDescent="0.25">
      <c r="B39" s="313"/>
      <c r="C39" s="313"/>
      <c r="D39" s="313"/>
      <c r="E39" s="313"/>
      <c r="F39" s="313"/>
      <c r="G39" s="313"/>
      <c r="H39" s="313"/>
      <c r="I39" s="313"/>
      <c r="J39" s="313"/>
      <c r="K39" s="313"/>
      <c r="L39" s="313"/>
      <c r="M39" s="313"/>
      <c r="N39" s="313"/>
    </row>
    <row r="40" spans="2:14" ht="15" customHeight="1" x14ac:dyDescent="0.25">
      <c r="B40" s="313"/>
      <c r="C40" s="313"/>
      <c r="D40" s="313"/>
      <c r="E40" s="313"/>
      <c r="F40" s="313"/>
      <c r="G40" s="313"/>
      <c r="H40" s="313"/>
      <c r="I40" s="313"/>
      <c r="J40" s="313"/>
      <c r="K40" s="313"/>
      <c r="L40" s="313"/>
      <c r="M40" s="313"/>
      <c r="N40" s="313"/>
    </row>
    <row r="41" spans="2:14" ht="15" customHeight="1" x14ac:dyDescent="0.25">
      <c r="B41" s="313"/>
      <c r="C41" s="313"/>
      <c r="D41" s="313"/>
      <c r="E41" s="313"/>
      <c r="F41" s="313"/>
      <c r="G41" s="313"/>
      <c r="H41" s="313"/>
      <c r="I41" s="313"/>
      <c r="J41" s="313"/>
      <c r="K41" s="313"/>
      <c r="L41" s="313"/>
      <c r="M41" s="313"/>
      <c r="N41" s="313"/>
    </row>
    <row r="42" spans="2:14" ht="15" customHeight="1" x14ac:dyDescent="0.25">
      <c r="B42" s="313"/>
      <c r="C42" s="313"/>
      <c r="D42" s="313"/>
      <c r="E42" s="313"/>
      <c r="F42" s="313"/>
      <c r="G42" s="313"/>
      <c r="H42" s="313"/>
      <c r="I42" s="313"/>
      <c r="J42" s="313"/>
      <c r="K42" s="313"/>
      <c r="L42" s="313"/>
      <c r="M42" s="313"/>
      <c r="N42" s="313"/>
    </row>
    <row r="43" spans="2:14" ht="15" customHeight="1" x14ac:dyDescent="0.25"/>
    <row r="44" spans="2:14" ht="15" customHeight="1" x14ac:dyDescent="0.25"/>
    <row r="45" spans="2:14" ht="15" customHeight="1" x14ac:dyDescent="0.25">
      <c r="B45" s="313"/>
      <c r="C45" s="313"/>
      <c r="D45" s="313"/>
      <c r="E45" s="313"/>
      <c r="F45" s="313"/>
      <c r="G45" s="313"/>
      <c r="H45" s="313"/>
      <c r="I45" s="313"/>
      <c r="J45" s="313"/>
      <c r="K45" s="313"/>
      <c r="L45" s="313"/>
      <c r="M45" s="313"/>
      <c r="N45" s="313"/>
    </row>
    <row r="46" spans="2:14" ht="15" customHeight="1" x14ac:dyDescent="0.25">
      <c r="B46" s="313"/>
      <c r="C46" s="313"/>
      <c r="D46" s="313"/>
      <c r="E46" s="313"/>
      <c r="F46" s="313"/>
      <c r="G46" s="313"/>
      <c r="H46" s="313"/>
      <c r="I46" s="313"/>
      <c r="J46" s="313"/>
      <c r="K46" s="313"/>
      <c r="L46" s="313"/>
      <c r="M46" s="313"/>
      <c r="N46" s="313"/>
    </row>
    <row r="47" spans="2:14" ht="15" customHeight="1" x14ac:dyDescent="0.25">
      <c r="B47" s="313"/>
      <c r="C47" s="313"/>
      <c r="D47" s="313"/>
      <c r="E47" s="313"/>
      <c r="F47" s="313"/>
      <c r="G47" s="313"/>
      <c r="H47" s="313"/>
      <c r="I47" s="313"/>
      <c r="J47" s="313"/>
      <c r="K47" s="313"/>
      <c r="L47" s="313"/>
      <c r="M47" s="313"/>
      <c r="N47" s="313"/>
    </row>
  </sheetData>
  <mergeCells count="8">
    <mergeCell ref="B6:N8"/>
    <mergeCell ref="H11:M16"/>
    <mergeCell ref="B9:E10"/>
    <mergeCell ref="F9:G10"/>
    <mergeCell ref="H9:M10"/>
    <mergeCell ref="B11:C16"/>
    <mergeCell ref="D11:E16"/>
    <mergeCell ref="F11:G16"/>
  </mergeCells>
  <hyperlinks>
    <hyperlink ref="B2" location="Contents!B6" display="Return to Contents Page"/>
  </hyperlinks>
  <pageMargins left="0.25" right="0.25" top="0.75" bottom="0.75" header="0.3" footer="0.3"/>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AA59"/>
  <sheetViews>
    <sheetView showGridLines="0" zoomScale="85" zoomScaleNormal="85" workbookViewId="0"/>
  </sheetViews>
  <sheetFormatPr defaultColWidth="11.42578125" defaultRowHeight="15" x14ac:dyDescent="0.25"/>
  <cols>
    <col min="6" max="8" width="11.42578125" style="73"/>
  </cols>
  <sheetData>
    <row r="1" spans="2:15" s="18" customFormat="1" ht="23.25" x14ac:dyDescent="0.35">
      <c r="B1" s="124" t="s">
        <v>120</v>
      </c>
      <c r="C1" s="125"/>
      <c r="D1" s="545"/>
      <c r="E1" s="125"/>
      <c r="F1" s="73"/>
      <c r="G1" s="73"/>
      <c r="H1" s="73"/>
      <c r="I1" s="29"/>
      <c r="J1" s="29"/>
      <c r="K1" s="29"/>
      <c r="L1" s="29"/>
    </row>
    <row r="2" spans="2:15" s="9" customFormat="1" x14ac:dyDescent="0.25">
      <c r="B2" s="103" t="s">
        <v>2</v>
      </c>
      <c r="F2" s="73"/>
      <c r="G2" s="73"/>
      <c r="H2" s="73"/>
    </row>
    <row r="3" spans="2:15" s="27" customFormat="1" x14ac:dyDescent="0.25">
      <c r="B3" s="19"/>
      <c r="F3" s="73"/>
      <c r="G3" s="73"/>
      <c r="H3" s="73"/>
    </row>
    <row r="4" spans="2:15" s="9" customFormat="1" ht="24" x14ac:dyDescent="0.45">
      <c r="B4" s="354" t="s">
        <v>537</v>
      </c>
      <c r="F4" s="73"/>
      <c r="G4" s="73"/>
      <c r="H4" s="73"/>
    </row>
    <row r="8" spans="2:15" x14ac:dyDescent="0.25">
      <c r="J8" s="38" t="s">
        <v>327</v>
      </c>
      <c r="K8" s="38"/>
      <c r="L8" s="38" t="s">
        <v>326</v>
      </c>
      <c r="M8" s="145"/>
      <c r="N8" s="145"/>
    </row>
    <row r="9" spans="2:15" x14ac:dyDescent="0.25">
      <c r="J9" s="145"/>
      <c r="K9" s="145"/>
      <c r="L9" s="145"/>
      <c r="M9" s="145"/>
      <c r="N9" s="145"/>
    </row>
    <row r="10" spans="2:15" x14ac:dyDescent="0.25">
      <c r="J10" s="145"/>
      <c r="K10" s="145"/>
      <c r="L10" s="145"/>
      <c r="M10" s="145"/>
      <c r="N10" s="145"/>
    </row>
    <row r="11" spans="2:15" x14ac:dyDescent="0.25">
      <c r="J11" s="145"/>
      <c r="K11" s="145"/>
      <c r="L11" s="145"/>
      <c r="M11" s="145"/>
      <c r="N11" s="145"/>
      <c r="O11" s="116"/>
    </row>
    <row r="12" spans="2:15" x14ac:dyDescent="0.25">
      <c r="J12" s="145"/>
      <c r="K12" s="145"/>
      <c r="L12" s="145"/>
      <c r="M12" s="145"/>
      <c r="N12" s="145"/>
    </row>
    <row r="13" spans="2:15" x14ac:dyDescent="0.25">
      <c r="J13" s="145"/>
      <c r="K13" s="145"/>
      <c r="L13" s="145"/>
      <c r="M13" s="145"/>
      <c r="N13" s="145"/>
    </row>
    <row r="14" spans="2:15" x14ac:dyDescent="0.25">
      <c r="J14" s="145"/>
      <c r="K14" s="145"/>
      <c r="L14" s="145"/>
      <c r="M14" s="145"/>
      <c r="N14" s="145"/>
    </row>
    <row r="15" spans="2:15" x14ac:dyDescent="0.25">
      <c r="J15" s="145"/>
      <c r="K15" s="145"/>
      <c r="L15" s="145"/>
      <c r="M15" s="145"/>
      <c r="N15" s="145"/>
    </row>
    <row r="16" spans="2:15" x14ac:dyDescent="0.25">
      <c r="J16" s="268" t="s">
        <v>543</v>
      </c>
      <c r="K16" s="145"/>
      <c r="L16" s="268" t="s">
        <v>482</v>
      </c>
      <c r="M16" s="145"/>
      <c r="N16" s="145"/>
    </row>
    <row r="17" spans="2:23" x14ac:dyDescent="0.25">
      <c r="P17" s="4"/>
    </row>
    <row r="25" spans="2:23" x14ac:dyDescent="0.25">
      <c r="W25" s="138"/>
    </row>
    <row r="27" spans="2:23" x14ac:dyDescent="0.25">
      <c r="P27" s="8"/>
    </row>
    <row r="28" spans="2:23" x14ac:dyDescent="0.25">
      <c r="O28" s="12"/>
      <c r="P28" s="4"/>
    </row>
    <row r="29" spans="2:23" x14ac:dyDescent="0.25">
      <c r="P29" s="4"/>
    </row>
    <row r="30" spans="2:23" s="139" customFormat="1" x14ac:dyDescent="0.25"/>
    <row r="31" spans="2:23" s="139" customFormat="1" x14ac:dyDescent="0.25"/>
    <row r="32" spans="2:23" ht="18.75" customHeight="1" x14ac:dyDescent="0.25">
      <c r="B32" s="169" t="s">
        <v>336</v>
      </c>
      <c r="C32" s="86"/>
      <c r="D32" s="86"/>
      <c r="I32" s="86"/>
      <c r="J32" s="86"/>
      <c r="K32" s="86"/>
      <c r="L32" s="86"/>
      <c r="M32" s="86"/>
      <c r="N32" s="86"/>
      <c r="O32" s="86"/>
    </row>
    <row r="33" spans="2:27" s="139" customFormat="1" ht="18.75" customHeight="1" x14ac:dyDescent="0.25">
      <c r="B33" s="177" t="s">
        <v>571</v>
      </c>
      <c r="C33" s="86"/>
      <c r="D33" s="86"/>
      <c r="I33" s="86"/>
      <c r="J33" s="86"/>
      <c r="K33" s="86"/>
      <c r="L33" s="86"/>
      <c r="M33" s="86"/>
      <c r="N33" s="86"/>
      <c r="O33" s="86"/>
    </row>
    <row r="34" spans="2:27" ht="15.75" x14ac:dyDescent="0.25">
      <c r="B34" s="170"/>
      <c r="C34" s="170"/>
      <c r="D34" s="170"/>
      <c r="E34" s="171" t="s">
        <v>24</v>
      </c>
      <c r="F34" s="408">
        <v>2004</v>
      </c>
      <c r="G34" s="408">
        <v>2005</v>
      </c>
      <c r="H34" s="408">
        <v>2006</v>
      </c>
      <c r="I34" s="408">
        <v>2007</v>
      </c>
      <c r="J34" s="408">
        <v>2008</v>
      </c>
      <c r="K34" s="408">
        <v>2009</v>
      </c>
      <c r="L34" s="408">
        <v>2010</v>
      </c>
      <c r="M34" s="408">
        <v>2011</v>
      </c>
      <c r="N34" s="408">
        <v>2012</v>
      </c>
      <c r="O34" s="408">
        <v>2013</v>
      </c>
      <c r="P34" s="408">
        <v>2014</v>
      </c>
      <c r="Q34" s="408">
        <v>2015</v>
      </c>
      <c r="R34" s="408">
        <v>2016</v>
      </c>
    </row>
    <row r="35" spans="2:27" ht="18.75" x14ac:dyDescent="0.35">
      <c r="B35" s="153" t="s">
        <v>328</v>
      </c>
      <c r="C35" s="404"/>
      <c r="D35" s="404"/>
      <c r="E35" s="405" t="s">
        <v>538</v>
      </c>
      <c r="F35" s="409">
        <v>4879.3705406117197</v>
      </c>
      <c r="G35" s="409">
        <v>5351.6324064229766</v>
      </c>
      <c r="H35" s="409">
        <v>5740.2561277038521</v>
      </c>
      <c r="I35" s="409">
        <v>4655.3161789409869</v>
      </c>
      <c r="J35" s="409">
        <v>4841.7363570487723</v>
      </c>
      <c r="K35" s="409">
        <v>3688.2301632368935</v>
      </c>
      <c r="L35" s="409">
        <v>3960.4783063858131</v>
      </c>
      <c r="M35" s="409">
        <v>3746.8167099628513</v>
      </c>
      <c r="N35" s="409">
        <v>3875.2950979510497</v>
      </c>
      <c r="O35" s="409">
        <v>4069.4503924081182</v>
      </c>
      <c r="P35" s="409">
        <v>3834.9556548547371</v>
      </c>
      <c r="Q35" s="409">
        <v>3837.4800790071345</v>
      </c>
      <c r="R35" s="409">
        <v>4019.0029182687472</v>
      </c>
    </row>
    <row r="36" spans="2:27" ht="15.75" x14ac:dyDescent="0.25">
      <c r="B36" s="153" t="s">
        <v>329</v>
      </c>
      <c r="C36" s="406"/>
      <c r="D36" s="406"/>
      <c r="E36" s="407" t="s">
        <v>1</v>
      </c>
      <c r="F36" s="410">
        <v>7727.1313215297996</v>
      </c>
      <c r="G36" s="410">
        <v>8265.2081455397256</v>
      </c>
      <c r="H36" s="410">
        <v>8373.5048410712534</v>
      </c>
      <c r="I36" s="411">
        <v>8542.52128704594</v>
      </c>
      <c r="J36" s="411">
        <v>8937.8095703916206</v>
      </c>
      <c r="K36" s="411">
        <v>8644.4120619789574</v>
      </c>
      <c r="L36" s="411">
        <v>8769.2132460880293</v>
      </c>
      <c r="M36" s="411">
        <v>8530.472430121923</v>
      </c>
      <c r="N36" s="411">
        <v>8433.5797473564671</v>
      </c>
      <c r="O36" s="412">
        <v>8348</v>
      </c>
      <c r="P36" s="412">
        <v>8097</v>
      </c>
      <c r="Q36" s="412">
        <v>8184</v>
      </c>
      <c r="R36" s="412">
        <v>8161</v>
      </c>
      <c r="S36" s="139"/>
      <c r="T36" s="139"/>
      <c r="U36" s="139"/>
      <c r="V36" s="139"/>
      <c r="W36" s="139"/>
      <c r="X36" s="139"/>
      <c r="Y36" s="139"/>
      <c r="Z36" s="139"/>
      <c r="AA36" s="139"/>
    </row>
    <row r="37" spans="2:27" ht="18.75" x14ac:dyDescent="0.35">
      <c r="B37" s="251" t="s">
        <v>330</v>
      </c>
      <c r="C37" s="251"/>
      <c r="D37" s="251"/>
      <c r="E37" s="251" t="s">
        <v>424</v>
      </c>
      <c r="F37" s="413">
        <f t="shared" ref="F37:H37" si="0">F35/F36*1000</f>
        <v>631.4595077498584</v>
      </c>
      <c r="G37" s="413">
        <f t="shared" si="0"/>
        <v>647.48912697509684</v>
      </c>
      <c r="H37" s="413">
        <f t="shared" si="0"/>
        <v>685.52610127463424</v>
      </c>
      <c r="I37" s="413">
        <f t="shared" ref="I37:M37" si="1">I35/I36*1000</f>
        <v>544.95810107027853</v>
      </c>
      <c r="J37" s="413">
        <f t="shared" si="1"/>
        <v>541.71397576963886</v>
      </c>
      <c r="K37" s="413">
        <f t="shared" si="1"/>
        <v>426.66061460200109</v>
      </c>
      <c r="L37" s="413">
        <f t="shared" si="1"/>
        <v>451.63439355891973</v>
      </c>
      <c r="M37" s="413">
        <f t="shared" si="1"/>
        <v>439.22733947682417</v>
      </c>
      <c r="N37" s="413">
        <f>N35/N36*1000</f>
        <v>459.50773147853062</v>
      </c>
      <c r="O37" s="413">
        <f t="shared" ref="O37" si="2">O35/O36*1000</f>
        <v>487.47608917203138</v>
      </c>
      <c r="P37" s="413">
        <f>P35/P36*1000</f>
        <v>473.62673272258081</v>
      </c>
      <c r="Q37" s="413">
        <f>Q35/Q36*1000</f>
        <v>468.90030290898517</v>
      </c>
      <c r="R37" s="414">
        <f>R35/R36*1000</f>
        <v>492.46451639122006</v>
      </c>
      <c r="S37" s="247"/>
      <c r="Y37" s="393"/>
    </row>
    <row r="38" spans="2:27" s="145" customFormat="1" x14ac:dyDescent="0.25">
      <c r="R38" s="259"/>
      <c r="Y38" s="394"/>
    </row>
    <row r="39" spans="2:27" x14ac:dyDescent="0.25">
      <c r="B39" s="581" t="s">
        <v>572</v>
      </c>
      <c r="C39" s="581"/>
      <c r="D39" s="581"/>
      <c r="E39" s="581"/>
      <c r="F39" s="581"/>
      <c r="G39" s="581"/>
      <c r="H39" s="581"/>
      <c r="I39" s="581"/>
      <c r="J39" s="581"/>
      <c r="K39" s="581"/>
      <c r="M39" s="10"/>
      <c r="Y39" s="393"/>
    </row>
    <row r="40" spans="2:27" x14ac:dyDescent="0.25">
      <c r="B40" s="580" t="s">
        <v>545</v>
      </c>
      <c r="C40" s="580"/>
      <c r="D40" s="580"/>
      <c r="E40" s="580"/>
      <c r="F40" s="580"/>
      <c r="G40" s="580"/>
      <c r="H40" s="6"/>
      <c r="M40" s="3"/>
      <c r="Y40" s="393"/>
    </row>
    <row r="41" spans="2:27" x14ac:dyDescent="0.25">
      <c r="B41" s="138" t="s">
        <v>516</v>
      </c>
      <c r="C41" s="7"/>
      <c r="D41" s="6"/>
      <c r="E41" s="7"/>
      <c r="F41" s="7"/>
      <c r="G41" s="7"/>
      <c r="H41" s="7"/>
      <c r="M41" s="11"/>
    </row>
    <row r="42" spans="2:27" x14ac:dyDescent="0.25">
      <c r="B42" s="580" t="s">
        <v>546</v>
      </c>
      <c r="C42" s="580"/>
      <c r="D42" s="580"/>
      <c r="E42" s="580"/>
      <c r="F42" s="580"/>
      <c r="G42" s="580"/>
      <c r="H42" s="580"/>
      <c r="I42" s="580"/>
      <c r="J42" s="580"/>
      <c r="K42" s="580"/>
      <c r="L42" s="580"/>
      <c r="M42" s="580"/>
      <c r="N42" s="580"/>
      <c r="O42" s="580"/>
      <c r="P42" s="580"/>
      <c r="Q42" s="580"/>
      <c r="R42" s="580"/>
    </row>
    <row r="43" spans="2:27" s="139" customFormat="1" x14ac:dyDescent="0.25">
      <c r="B43" s="172"/>
    </row>
    <row r="44" spans="2:27" s="139" customFormat="1" x14ac:dyDescent="0.25">
      <c r="B44" s="581" t="s">
        <v>517</v>
      </c>
      <c r="C44" s="581"/>
      <c r="D44" s="581"/>
      <c r="E44" s="581"/>
      <c r="F44" s="581"/>
      <c r="G44" s="581"/>
      <c r="H44" s="581"/>
      <c r="I44" s="581"/>
      <c r="J44" s="581"/>
      <c r="K44" s="581"/>
      <c r="L44" s="581"/>
      <c r="M44" s="581"/>
      <c r="N44" s="581"/>
      <c r="O44" s="581"/>
      <c r="P44" s="581"/>
      <c r="Q44" s="581"/>
      <c r="R44" s="581"/>
    </row>
    <row r="45" spans="2:27" s="29" customFormat="1" x14ac:dyDescent="0.25">
      <c r="B45" s="82" t="s">
        <v>325</v>
      </c>
    </row>
    <row r="46" spans="2:27" s="29" customFormat="1" x14ac:dyDescent="0.25">
      <c r="B46" s="81"/>
    </row>
    <row r="47" spans="2:27" s="29" customFormat="1" x14ac:dyDescent="0.25">
      <c r="B47" s="84"/>
      <c r="C47" s="77"/>
    </row>
    <row r="48" spans="2:27" s="29" customFormat="1" x14ac:dyDescent="0.25">
      <c r="B48" s="84"/>
      <c r="C48" s="77"/>
    </row>
    <row r="49" spans="2:15" s="29" customFormat="1" x14ac:dyDescent="0.25">
      <c r="B49" s="85"/>
      <c r="C49" s="77"/>
    </row>
    <row r="50" spans="2:15" s="29" customFormat="1" x14ac:dyDescent="0.25">
      <c r="B50" s="77"/>
      <c r="C50" s="77"/>
    </row>
    <row r="51" spans="2:15" s="29" customFormat="1" x14ac:dyDescent="0.25"/>
    <row r="52" spans="2:15" s="29" customFormat="1" x14ac:dyDescent="0.25">
      <c r="B52" s="82"/>
    </row>
    <row r="53" spans="2:15" s="29" customFormat="1" x14ac:dyDescent="0.25"/>
    <row r="54" spans="2:15" s="29" customFormat="1" x14ac:dyDescent="0.25"/>
    <row r="55" spans="2:15" s="29" customFormat="1" x14ac:dyDescent="0.25">
      <c r="I55" s="83"/>
      <c r="J55" s="83"/>
      <c r="K55" s="83"/>
      <c r="L55" s="83"/>
      <c r="M55" s="83"/>
      <c r="N55" s="83"/>
      <c r="O55" s="83"/>
    </row>
    <row r="56" spans="2:15" s="29" customFormat="1" x14ac:dyDescent="0.25">
      <c r="I56" s="83"/>
      <c r="J56" s="83"/>
      <c r="K56" s="83"/>
      <c r="L56" s="83"/>
      <c r="M56" s="83"/>
      <c r="N56" s="83"/>
    </row>
    <row r="57" spans="2:15" s="29" customFormat="1" x14ac:dyDescent="0.25"/>
    <row r="58" spans="2:15" s="29" customFormat="1" x14ac:dyDescent="0.25">
      <c r="B58" s="82"/>
    </row>
    <row r="59" spans="2:15" s="29" customFormat="1" x14ac:dyDescent="0.25"/>
  </sheetData>
  <mergeCells count="4">
    <mergeCell ref="B40:G40"/>
    <mergeCell ref="B39:K39"/>
    <mergeCell ref="B42:R42"/>
    <mergeCell ref="B44:R44"/>
  </mergeCells>
  <hyperlinks>
    <hyperlink ref="B2" location="Contents!B6" display="Return to Contents Page"/>
    <hyperlink ref="B45" location="'User guidance power'!B12" display="Link to user guidance for power sector"/>
    <hyperlink ref="B42" r:id="rId1"/>
    <hyperlink ref="B40" r:id="rId2"/>
  </hyperlinks>
  <pageMargins left="0.25" right="0.25" top="0.75" bottom="0.75" header="0.3" footer="0.3"/>
  <pageSetup paperSize="9" scale="6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50"/>
  <sheetViews>
    <sheetView showGridLines="0" zoomScale="85" zoomScaleNormal="85" workbookViewId="0"/>
  </sheetViews>
  <sheetFormatPr defaultColWidth="11.42578125" defaultRowHeight="15" x14ac:dyDescent="0.25"/>
  <cols>
    <col min="8" max="8" width="11.42578125" style="27"/>
  </cols>
  <sheetData>
    <row r="1" spans="2:20" s="18" customFormat="1" x14ac:dyDescent="0.25">
      <c r="F1" s="73"/>
      <c r="G1" s="73"/>
      <c r="H1" s="73"/>
      <c r="I1" s="73"/>
      <c r="J1" s="73"/>
      <c r="K1" s="73"/>
      <c r="L1" s="73"/>
      <c r="M1" s="73"/>
      <c r="N1" s="73"/>
      <c r="O1" s="73"/>
      <c r="P1" s="73"/>
      <c r="Q1" s="73"/>
      <c r="R1" s="73"/>
      <c r="S1" s="73"/>
      <c r="T1" s="73"/>
    </row>
    <row r="2" spans="2:20" x14ac:dyDescent="0.25">
      <c r="B2" s="103" t="s">
        <v>2</v>
      </c>
      <c r="L2" s="9"/>
      <c r="M2" s="9"/>
      <c r="N2" s="9"/>
      <c r="O2" s="9"/>
      <c r="P2" s="9"/>
      <c r="Q2" s="9"/>
      <c r="R2" s="9"/>
    </row>
    <row r="3" spans="2:20" s="27" customFormat="1" x14ac:dyDescent="0.25">
      <c r="B3" s="19"/>
      <c r="L3"/>
      <c r="M3"/>
      <c r="N3"/>
      <c r="O3"/>
      <c r="P3" s="139"/>
      <c r="Q3"/>
      <c r="R3"/>
    </row>
    <row r="4" spans="2:20" s="9" customFormat="1" ht="21" x14ac:dyDescent="0.35">
      <c r="B4" s="354" t="s">
        <v>332</v>
      </c>
      <c r="H4" s="27"/>
      <c r="L4" s="38"/>
      <c r="M4" s="38"/>
      <c r="N4" s="38"/>
      <c r="O4" s="38"/>
      <c r="P4" s="38"/>
      <c r="Q4" s="38"/>
      <c r="R4" s="38"/>
    </row>
    <row r="5" spans="2:20" x14ac:dyDescent="0.25">
      <c r="I5" s="145"/>
      <c r="J5" s="145"/>
      <c r="K5" s="145"/>
      <c r="L5" s="145"/>
      <c r="M5" s="145"/>
      <c r="N5" s="145"/>
      <c r="O5" s="145"/>
      <c r="P5" s="145"/>
      <c r="Q5" s="145"/>
      <c r="R5" s="145"/>
    </row>
    <row r="6" spans="2:20" x14ac:dyDescent="0.25">
      <c r="I6" s="145"/>
      <c r="J6" s="38" t="s">
        <v>3</v>
      </c>
      <c r="K6" s="38"/>
      <c r="L6" s="38" t="s">
        <v>4</v>
      </c>
      <c r="M6" s="38"/>
      <c r="N6" s="38" t="s">
        <v>5</v>
      </c>
      <c r="O6" s="38"/>
      <c r="P6" s="38" t="s">
        <v>6</v>
      </c>
      <c r="Q6" s="145"/>
      <c r="R6" s="145"/>
    </row>
    <row r="7" spans="2:20" x14ac:dyDescent="0.25">
      <c r="I7" s="145"/>
      <c r="J7" s="583" t="s">
        <v>334</v>
      </c>
      <c r="K7" s="583"/>
      <c r="L7" s="145"/>
      <c r="M7" s="145"/>
      <c r="N7" s="145"/>
      <c r="O7" s="145"/>
      <c r="P7" s="145"/>
      <c r="Q7" s="145"/>
      <c r="R7" s="145"/>
    </row>
    <row r="8" spans="2:20" x14ac:dyDescent="0.25">
      <c r="I8" s="145"/>
      <c r="J8" s="584" t="s">
        <v>543</v>
      </c>
      <c r="K8" s="584"/>
      <c r="L8" s="269"/>
      <c r="M8" s="270"/>
      <c r="N8" s="145"/>
      <c r="O8" s="269"/>
      <c r="P8" s="145"/>
      <c r="Q8" s="145"/>
      <c r="R8" s="145"/>
    </row>
    <row r="9" spans="2:20" x14ac:dyDescent="0.25">
      <c r="I9" s="145"/>
      <c r="J9" s="145"/>
      <c r="K9" s="145"/>
      <c r="L9" s="145"/>
      <c r="M9" s="145"/>
      <c r="N9" s="145"/>
      <c r="O9" s="145"/>
      <c r="P9" s="145"/>
      <c r="Q9" s="145"/>
      <c r="R9" s="145"/>
    </row>
    <row r="10" spans="2:20" x14ac:dyDescent="0.25">
      <c r="I10" s="145"/>
      <c r="J10" s="145"/>
      <c r="K10" s="145"/>
      <c r="L10" s="145"/>
      <c r="M10" s="145"/>
      <c r="N10" s="145"/>
      <c r="O10" s="145"/>
      <c r="P10" s="145"/>
      <c r="Q10" s="145"/>
      <c r="R10" s="145"/>
    </row>
    <row r="11" spans="2:20" x14ac:dyDescent="0.25">
      <c r="I11" s="145"/>
      <c r="J11" s="145"/>
      <c r="K11" s="145"/>
      <c r="L11" s="145"/>
      <c r="M11" s="145"/>
      <c r="N11" s="145"/>
      <c r="O11" s="145"/>
      <c r="P11" s="145"/>
      <c r="Q11" s="145"/>
      <c r="R11" s="145"/>
    </row>
    <row r="12" spans="2:20" x14ac:dyDescent="0.25">
      <c r="I12" s="145"/>
      <c r="J12" s="145"/>
      <c r="K12" s="145"/>
      <c r="L12" s="145"/>
      <c r="M12" s="145"/>
      <c r="N12" s="145"/>
      <c r="O12" s="145"/>
      <c r="P12" s="145"/>
      <c r="Q12" s="145"/>
      <c r="R12" s="145"/>
    </row>
    <row r="13" spans="2:20" x14ac:dyDescent="0.25">
      <c r="I13" s="145"/>
      <c r="J13" s="145"/>
      <c r="K13" s="145"/>
      <c r="L13" s="145"/>
      <c r="M13" s="145"/>
      <c r="N13" s="145"/>
      <c r="O13" s="145"/>
      <c r="P13" s="145"/>
      <c r="Q13" s="145"/>
      <c r="R13" s="145"/>
    </row>
    <row r="14" spans="2:20" x14ac:dyDescent="0.25">
      <c r="I14" s="145"/>
      <c r="J14" s="268"/>
      <c r="K14" s="145"/>
      <c r="L14" s="145"/>
      <c r="M14" s="145"/>
      <c r="N14" s="145"/>
      <c r="O14" s="145"/>
      <c r="P14" s="145"/>
      <c r="Q14" s="145"/>
      <c r="R14" s="145"/>
    </row>
    <row r="15" spans="2:20" x14ac:dyDescent="0.25">
      <c r="I15" s="145"/>
      <c r="J15" s="145"/>
      <c r="K15" s="145"/>
      <c r="L15" s="145"/>
      <c r="M15" s="145"/>
      <c r="N15" s="145"/>
      <c r="O15" s="145"/>
      <c r="P15" s="145"/>
      <c r="Q15" s="145"/>
      <c r="R15" s="145"/>
    </row>
    <row r="16" spans="2:20" x14ac:dyDescent="0.25">
      <c r="I16" s="145"/>
      <c r="J16" s="583" t="s">
        <v>335</v>
      </c>
      <c r="K16" s="583"/>
      <c r="L16" s="271"/>
      <c r="M16" s="136"/>
      <c r="N16" s="145"/>
      <c r="O16" s="145"/>
      <c r="P16" s="145"/>
      <c r="Q16" s="145"/>
      <c r="R16" s="145"/>
    </row>
    <row r="17" spans="2:31" x14ac:dyDescent="0.25">
      <c r="I17" s="145"/>
      <c r="J17" s="584" t="s">
        <v>482</v>
      </c>
      <c r="K17" s="584"/>
      <c r="L17" s="145"/>
      <c r="M17" s="145"/>
      <c r="N17" s="145"/>
      <c r="O17" s="145"/>
      <c r="P17" s="145"/>
      <c r="Q17" s="145"/>
      <c r="R17" s="145"/>
    </row>
    <row r="18" spans="2:31" x14ac:dyDescent="0.25">
      <c r="I18" s="145"/>
      <c r="J18" s="145"/>
      <c r="K18" s="145"/>
      <c r="L18" s="145"/>
      <c r="M18" s="145"/>
      <c r="N18" s="145"/>
      <c r="O18" s="145"/>
      <c r="P18" s="145"/>
      <c r="Q18" s="145"/>
      <c r="R18" s="145"/>
    </row>
    <row r="19" spans="2:31" x14ac:dyDescent="0.25">
      <c r="I19" s="145"/>
      <c r="J19" s="145"/>
      <c r="K19" s="145"/>
      <c r="L19" s="145"/>
      <c r="M19" s="145"/>
      <c r="N19" s="145"/>
      <c r="O19" s="145"/>
      <c r="P19" s="145"/>
      <c r="Q19" s="145"/>
      <c r="R19" s="145"/>
    </row>
    <row r="20" spans="2:31" x14ac:dyDescent="0.25">
      <c r="I20" s="145"/>
      <c r="J20" s="145"/>
      <c r="K20" s="145"/>
      <c r="L20" s="145"/>
      <c r="M20" s="145"/>
      <c r="N20" s="145"/>
      <c r="O20" s="145"/>
      <c r="P20" s="145"/>
      <c r="Q20" s="145"/>
      <c r="R20" s="145"/>
      <c r="T20" s="108"/>
    </row>
    <row r="21" spans="2:31" x14ac:dyDescent="0.25">
      <c r="I21" s="145"/>
      <c r="J21" s="145"/>
      <c r="K21" s="145"/>
      <c r="L21" s="145"/>
      <c r="M21" s="145"/>
      <c r="N21" s="145"/>
      <c r="O21" s="145"/>
      <c r="P21" s="145"/>
      <c r="Q21" s="145"/>
      <c r="R21" s="145"/>
      <c r="T21" s="108"/>
    </row>
    <row r="22" spans="2:31" x14ac:dyDescent="0.25">
      <c r="I22" s="145"/>
      <c r="J22" s="14"/>
      <c r="K22" s="145"/>
      <c r="L22" s="145"/>
      <c r="M22" s="145"/>
      <c r="N22" s="145"/>
      <c r="O22" s="145"/>
      <c r="P22" s="145"/>
      <c r="Q22" s="145"/>
      <c r="R22" s="145"/>
      <c r="T22" s="108"/>
    </row>
    <row r="23" spans="2:31" x14ac:dyDescent="0.25">
      <c r="I23" s="145"/>
      <c r="J23" s="14"/>
      <c r="K23" s="145"/>
      <c r="L23" s="145"/>
      <c r="M23" s="145"/>
      <c r="N23" s="145"/>
      <c r="O23" s="145"/>
      <c r="P23" s="145"/>
      <c r="Q23" s="145"/>
      <c r="R23" s="145"/>
    </row>
    <row r="24" spans="2:31" s="139" customFormat="1" x14ac:dyDescent="0.25">
      <c r="I24" s="145"/>
      <c r="J24" s="268"/>
      <c r="K24" s="145"/>
      <c r="L24" s="145"/>
      <c r="M24" s="145"/>
      <c r="N24" s="145"/>
      <c r="O24" s="145"/>
      <c r="P24" s="145"/>
      <c r="Q24" s="145"/>
      <c r="R24" s="145"/>
    </row>
    <row r="25" spans="2:31" s="139" customFormat="1" x14ac:dyDescent="0.25">
      <c r="I25" s="145"/>
      <c r="J25" s="145"/>
      <c r="K25" s="145"/>
      <c r="L25" s="268"/>
      <c r="M25" s="145"/>
      <c r="N25" s="145"/>
      <c r="O25" s="145"/>
      <c r="P25" s="145"/>
      <c r="Q25" s="145"/>
      <c r="R25" s="145"/>
    </row>
    <row r="26" spans="2:31" ht="19.5" customHeight="1" x14ac:dyDescent="0.25">
      <c r="B26" s="169" t="s">
        <v>337</v>
      </c>
      <c r="C26" s="142"/>
      <c r="D26" s="173"/>
      <c r="E26" s="173"/>
      <c r="F26" s="173"/>
      <c r="G26" s="173"/>
      <c r="H26" s="173"/>
      <c r="I26" s="173"/>
      <c r="J26" s="173"/>
      <c r="K26" s="173"/>
      <c r="L26" s="173"/>
      <c r="M26" s="145"/>
      <c r="Q26" s="73"/>
    </row>
    <row r="27" spans="2:31" s="139" customFormat="1" x14ac:dyDescent="0.25">
      <c r="B27" s="177" t="s">
        <v>573</v>
      </c>
      <c r="C27" s="142"/>
      <c r="D27" s="173"/>
      <c r="E27" s="173"/>
      <c r="F27" s="173"/>
      <c r="G27" s="173"/>
      <c r="H27" s="173"/>
      <c r="I27" s="173"/>
      <c r="J27" s="173"/>
      <c r="K27" s="173"/>
      <c r="L27" s="173"/>
      <c r="Q27" s="145"/>
      <c r="R27" s="145"/>
      <c r="T27" s="99"/>
      <c r="U27" s="99"/>
      <c r="V27" s="99"/>
      <c r="W27" s="99"/>
      <c r="X27" s="99"/>
      <c r="Y27" s="99"/>
      <c r="Z27" s="99"/>
      <c r="AA27" s="99"/>
      <c r="AB27" s="99"/>
      <c r="AC27" s="99"/>
      <c r="AD27" s="99"/>
      <c r="AE27" s="99"/>
    </row>
    <row r="28" spans="2:31" ht="15.75" x14ac:dyDescent="0.25">
      <c r="B28" s="174" t="s">
        <v>8</v>
      </c>
      <c r="C28" s="174"/>
      <c r="D28" s="174" t="s">
        <v>24</v>
      </c>
      <c r="E28" s="176">
        <v>2004</v>
      </c>
      <c r="F28" s="176">
        <v>2005</v>
      </c>
      <c r="G28" s="176">
        <v>2006</v>
      </c>
      <c r="H28" s="176">
        <v>2007</v>
      </c>
      <c r="I28" s="176">
        <v>2008</v>
      </c>
      <c r="J28" s="176">
        <v>2009</v>
      </c>
      <c r="K28" s="176">
        <v>2010</v>
      </c>
      <c r="L28" s="176">
        <v>2011</v>
      </c>
      <c r="M28" s="176">
        <v>2012</v>
      </c>
      <c r="N28" s="176">
        <v>2013</v>
      </c>
      <c r="O28" s="176">
        <v>2014</v>
      </c>
      <c r="P28" s="176">
        <v>2015</v>
      </c>
      <c r="Q28" s="176">
        <v>2016</v>
      </c>
      <c r="R28" s="145"/>
    </row>
    <row r="29" spans="2:31" ht="15.75" x14ac:dyDescent="0.25">
      <c r="B29" s="356" t="s">
        <v>3</v>
      </c>
      <c r="C29" s="356"/>
      <c r="D29" s="356" t="s">
        <v>1</v>
      </c>
      <c r="E29" s="416">
        <v>2752.9495778900005</v>
      </c>
      <c r="F29" s="417">
        <v>2488.10422758</v>
      </c>
      <c r="G29" s="417">
        <v>2736.5897128222687</v>
      </c>
      <c r="H29" s="417">
        <v>1887.1967909375312</v>
      </c>
      <c r="I29" s="417">
        <v>2076.9890490231328</v>
      </c>
      <c r="J29" s="417">
        <v>1401.92614327666</v>
      </c>
      <c r="K29" s="417">
        <v>1808</v>
      </c>
      <c r="L29" s="417">
        <v>1407</v>
      </c>
      <c r="M29" s="417">
        <v>2370</v>
      </c>
      <c r="N29" s="418">
        <v>2635</v>
      </c>
      <c r="O29" s="418">
        <v>2199</v>
      </c>
      <c r="P29" s="418">
        <v>2140</v>
      </c>
      <c r="Q29" s="419">
        <v>2143</v>
      </c>
      <c r="R29" s="247"/>
      <c r="S29" s="83"/>
    </row>
    <row r="30" spans="2:31" ht="15.75" x14ac:dyDescent="0.25">
      <c r="B30" s="356" t="s">
        <v>4</v>
      </c>
      <c r="C30" s="356"/>
      <c r="D30" s="356" t="s">
        <v>1</v>
      </c>
      <c r="E30" s="416">
        <v>387.54835857827243</v>
      </c>
      <c r="F30" s="417">
        <v>366.50370562376798</v>
      </c>
      <c r="G30" s="417">
        <v>321.95867024916549</v>
      </c>
      <c r="H30" s="417">
        <v>197.31184274924669</v>
      </c>
      <c r="I30" s="417">
        <v>369.72015212623364</v>
      </c>
      <c r="J30" s="417">
        <v>111.810097799636</v>
      </c>
      <c r="K30" s="417">
        <v>138</v>
      </c>
      <c r="L30" s="417">
        <v>96</v>
      </c>
      <c r="M30" s="417">
        <v>95</v>
      </c>
      <c r="N30" s="418">
        <v>64</v>
      </c>
      <c r="O30" s="418">
        <v>63</v>
      </c>
      <c r="P30" s="418">
        <v>82</v>
      </c>
      <c r="Q30" s="419">
        <v>111</v>
      </c>
      <c r="R30" s="247"/>
      <c r="S30" s="83"/>
    </row>
    <row r="31" spans="2:31" ht="15.75" x14ac:dyDescent="0.25">
      <c r="B31" s="356" t="s">
        <v>191</v>
      </c>
      <c r="C31" s="356"/>
      <c r="D31" s="356" t="s">
        <v>1</v>
      </c>
      <c r="E31" s="416">
        <v>4119.37246074</v>
      </c>
      <c r="F31" s="417">
        <v>6494.327220581361</v>
      </c>
      <c r="G31" s="417">
        <v>6837.3887068329386</v>
      </c>
      <c r="H31" s="417">
        <v>6611.2087025239998</v>
      </c>
      <c r="I31" s="417">
        <v>6568.3521318071043</v>
      </c>
      <c r="J31" s="417">
        <v>5674.3505924160881</v>
      </c>
      <c r="K31" s="417">
        <v>4884.0865721949167</v>
      </c>
      <c r="L31" s="417">
        <v>5396.6907592464777</v>
      </c>
      <c r="M31" s="417">
        <v>3733</v>
      </c>
      <c r="N31" s="418">
        <v>3559</v>
      </c>
      <c r="O31" s="418">
        <v>3918</v>
      </c>
      <c r="P31" s="418">
        <v>4302</v>
      </c>
      <c r="Q31" s="419">
        <v>4595</v>
      </c>
      <c r="R31" s="247"/>
      <c r="S31" s="83"/>
    </row>
    <row r="32" spans="2:31" ht="15.75" x14ac:dyDescent="0.25">
      <c r="B32" s="356" t="s">
        <v>6</v>
      </c>
      <c r="C32" s="356"/>
      <c r="D32" s="356" t="s">
        <v>1</v>
      </c>
      <c r="E32" s="416">
        <v>152.6</v>
      </c>
      <c r="F32" s="417">
        <v>271.3</v>
      </c>
      <c r="G32" s="417">
        <v>352</v>
      </c>
      <c r="H32" s="417">
        <v>399.64099999999996</v>
      </c>
      <c r="I32" s="417">
        <v>605.99959779999995</v>
      </c>
      <c r="J32" s="417">
        <v>817.73301413192723</v>
      </c>
      <c r="K32" s="417">
        <v>776</v>
      </c>
      <c r="L32" s="417">
        <v>1105</v>
      </c>
      <c r="M32" s="417">
        <v>1184</v>
      </c>
      <c r="N32" s="418">
        <v>1517</v>
      </c>
      <c r="O32" s="418">
        <v>1699</v>
      </c>
      <c r="P32" s="418">
        <v>2238</v>
      </c>
      <c r="Q32" s="419">
        <v>2326</v>
      </c>
      <c r="R32" s="247"/>
      <c r="S32" s="83"/>
    </row>
    <row r="33" spans="2:28" ht="15.75" x14ac:dyDescent="0.25">
      <c r="B33" s="174" t="s">
        <v>7</v>
      </c>
      <c r="C33" s="174"/>
      <c r="D33" s="174" t="s">
        <v>1</v>
      </c>
      <c r="E33" s="415">
        <f t="shared" ref="E33:P33" si="0">SUM(E29:E32)</f>
        <v>7412.4703972082734</v>
      </c>
      <c r="F33" s="415">
        <f t="shared" si="0"/>
        <v>9620.2351537851282</v>
      </c>
      <c r="G33" s="415">
        <f t="shared" si="0"/>
        <v>10247.937089904373</v>
      </c>
      <c r="H33" s="415">
        <f t="shared" si="0"/>
        <v>9095.3583362107784</v>
      </c>
      <c r="I33" s="415">
        <f t="shared" si="0"/>
        <v>9621.0609307564719</v>
      </c>
      <c r="J33" s="415">
        <f t="shared" si="0"/>
        <v>8005.8198476243115</v>
      </c>
      <c r="K33" s="415">
        <f t="shared" si="0"/>
        <v>7606.0865721949167</v>
      </c>
      <c r="L33" s="415">
        <f t="shared" si="0"/>
        <v>8004.6907592464777</v>
      </c>
      <c r="M33" s="415">
        <f t="shared" si="0"/>
        <v>7382</v>
      </c>
      <c r="N33" s="415">
        <f t="shared" si="0"/>
        <v>7775</v>
      </c>
      <c r="O33" s="415">
        <f t="shared" si="0"/>
        <v>7879</v>
      </c>
      <c r="P33" s="415">
        <f t="shared" si="0"/>
        <v>8762</v>
      </c>
      <c r="Q33" s="415">
        <f>SUM(Q29:Q32)</f>
        <v>9175</v>
      </c>
      <c r="R33" s="247"/>
    </row>
    <row r="34" spans="2:28" s="139" customFormat="1" x14ac:dyDescent="0.25">
      <c r="B34" s="84"/>
      <c r="E34" s="247"/>
      <c r="F34" s="247"/>
      <c r="G34" s="247"/>
      <c r="H34" s="247"/>
      <c r="I34" s="247"/>
      <c r="J34" s="247"/>
      <c r="K34" s="247"/>
      <c r="L34" s="247"/>
      <c r="M34" s="247"/>
      <c r="N34" s="247"/>
      <c r="O34" s="247"/>
      <c r="P34" s="247"/>
      <c r="Q34" s="247"/>
    </row>
    <row r="35" spans="2:28" x14ac:dyDescent="0.25">
      <c r="B35" s="585" t="s">
        <v>516</v>
      </c>
      <c r="C35" s="585"/>
      <c r="D35" s="585"/>
      <c r="E35" s="585"/>
      <c r="F35" s="585"/>
      <c r="G35" s="585"/>
      <c r="H35" s="585"/>
      <c r="I35" s="585"/>
      <c r="J35" s="585"/>
      <c r="K35" s="585"/>
      <c r="L35" s="585"/>
      <c r="M35" s="585"/>
      <c r="N35" s="585"/>
      <c r="O35" s="585"/>
      <c r="P35" s="585"/>
      <c r="Q35" s="585"/>
    </row>
    <row r="36" spans="2:28" x14ac:dyDescent="0.25">
      <c r="B36" s="580" t="s">
        <v>547</v>
      </c>
      <c r="C36" s="585"/>
      <c r="D36" s="585"/>
      <c r="E36" s="585"/>
      <c r="F36" s="585"/>
      <c r="G36" s="585"/>
      <c r="H36" s="585"/>
      <c r="I36" s="585"/>
      <c r="J36" s="585"/>
      <c r="K36" s="585"/>
      <c r="L36" s="585"/>
      <c r="M36" s="585"/>
      <c r="N36" s="585"/>
      <c r="O36" s="585"/>
      <c r="P36" s="585"/>
      <c r="Q36" s="585"/>
    </row>
    <row r="37" spans="2:28" x14ac:dyDescent="0.25">
      <c r="B37" s="84"/>
    </row>
    <row r="38" spans="2:28" ht="15.75" x14ac:dyDescent="0.25">
      <c r="B38" s="586" t="s">
        <v>168</v>
      </c>
      <c r="C38" s="586"/>
      <c r="D38" s="586"/>
      <c r="E38" s="586"/>
      <c r="F38" s="586"/>
      <c r="G38" s="586"/>
      <c r="H38" s="586"/>
      <c r="I38" s="586"/>
      <c r="J38" s="586"/>
      <c r="K38" s="586"/>
      <c r="L38" s="586"/>
      <c r="M38" s="586"/>
      <c r="N38" s="586"/>
      <c r="O38" s="586"/>
      <c r="P38" s="586"/>
      <c r="Q38" s="586"/>
    </row>
    <row r="39" spans="2:28" ht="15.75" x14ac:dyDescent="0.25">
      <c r="B39" s="586" t="s">
        <v>333</v>
      </c>
      <c r="C39" s="586"/>
      <c r="D39" s="586"/>
      <c r="E39" s="586"/>
      <c r="F39" s="586"/>
      <c r="G39" s="586"/>
      <c r="H39" s="586"/>
      <c r="I39" s="586"/>
      <c r="J39" s="586"/>
      <c r="K39" s="586"/>
      <c r="L39" s="586"/>
      <c r="M39" s="586"/>
      <c r="N39" s="586"/>
      <c r="O39" s="586"/>
      <c r="P39" s="586"/>
      <c r="Q39" s="586"/>
    </row>
    <row r="40" spans="2:28" x14ac:dyDescent="0.25">
      <c r="B40" s="582" t="s">
        <v>325</v>
      </c>
      <c r="C40" s="582"/>
      <c r="D40" s="582"/>
      <c r="E40" s="582"/>
      <c r="F40" s="582"/>
    </row>
    <row r="41" spans="2:28" x14ac:dyDescent="0.25">
      <c r="E41" s="99"/>
      <c r="F41" s="99"/>
      <c r="G41" s="99"/>
      <c r="H41" s="99"/>
      <c r="I41" s="99"/>
      <c r="J41" s="99"/>
      <c r="K41" s="99"/>
      <c r="L41" s="99"/>
      <c r="M41" s="99"/>
      <c r="N41" s="99"/>
      <c r="O41" s="99"/>
      <c r="P41" s="99"/>
    </row>
    <row r="43" spans="2:28" x14ac:dyDescent="0.25">
      <c r="E43" s="99"/>
      <c r="F43" s="99"/>
      <c r="G43" s="99"/>
      <c r="H43" s="99"/>
      <c r="I43" s="99"/>
      <c r="J43" s="99"/>
      <c r="K43" s="99"/>
      <c r="L43" s="99"/>
      <c r="M43" s="99"/>
      <c r="N43" s="99"/>
      <c r="O43" s="99"/>
      <c r="P43" s="99"/>
    </row>
    <row r="45" spans="2:28" x14ac:dyDescent="0.25">
      <c r="E45" s="99"/>
      <c r="F45" s="99"/>
      <c r="G45" s="99"/>
      <c r="H45" s="99"/>
      <c r="I45" s="99"/>
      <c r="J45" s="99"/>
      <c r="K45" s="99"/>
      <c r="L45" s="99"/>
      <c r="M45" s="99"/>
      <c r="N45" s="99"/>
      <c r="O45" s="99"/>
      <c r="P45" s="99"/>
    </row>
    <row r="46" spans="2:28" x14ac:dyDescent="0.25">
      <c r="B46" s="99"/>
      <c r="H46" s="99"/>
      <c r="L46" s="99"/>
      <c r="M46" s="99"/>
      <c r="N46" s="99"/>
      <c r="O46" s="99"/>
      <c r="P46" s="99"/>
      <c r="T46" s="99"/>
      <c r="U46" s="99"/>
      <c r="V46" s="99"/>
      <c r="W46" s="99"/>
      <c r="X46" s="99"/>
      <c r="Y46" s="99"/>
      <c r="Z46" s="99"/>
      <c r="AA46" s="99"/>
      <c r="AB46" s="99"/>
    </row>
    <row r="47" spans="2:28" x14ac:dyDescent="0.25">
      <c r="B47" s="99"/>
      <c r="E47" s="99"/>
      <c r="F47" s="99"/>
      <c r="G47" s="99"/>
      <c r="H47" s="99"/>
      <c r="I47" s="99"/>
      <c r="J47" s="99"/>
      <c r="K47" s="99"/>
      <c r="L47" s="99"/>
      <c r="M47" s="99"/>
      <c r="N47" s="99"/>
      <c r="O47" s="99"/>
      <c r="P47" s="99"/>
      <c r="T47" s="99"/>
      <c r="U47" s="99"/>
      <c r="V47" s="99"/>
      <c r="W47" s="99"/>
      <c r="X47" s="99"/>
      <c r="Y47" s="99"/>
      <c r="Z47" s="99"/>
      <c r="AA47" s="99"/>
      <c r="AB47" s="99"/>
    </row>
    <row r="48" spans="2:28" x14ac:dyDescent="0.25">
      <c r="E48" s="99"/>
      <c r="F48" s="99"/>
      <c r="G48" s="99"/>
      <c r="H48" s="99"/>
      <c r="I48" s="99"/>
      <c r="J48" s="99"/>
      <c r="K48" s="99"/>
      <c r="L48" s="99"/>
      <c r="M48" s="99"/>
      <c r="N48" s="99"/>
      <c r="O48" s="99"/>
      <c r="P48" s="99"/>
    </row>
    <row r="49" spans="5:16" x14ac:dyDescent="0.25">
      <c r="E49" s="99"/>
      <c r="F49" s="99"/>
      <c r="G49" s="99"/>
      <c r="H49" s="99"/>
      <c r="I49" s="99"/>
      <c r="J49" s="99"/>
      <c r="K49" s="99"/>
      <c r="L49" s="99"/>
      <c r="M49" s="99"/>
      <c r="N49" s="99"/>
      <c r="O49" s="99"/>
      <c r="P49" s="99"/>
    </row>
    <row r="50" spans="5:16" x14ac:dyDescent="0.25">
      <c r="E50" s="99"/>
      <c r="F50" s="99"/>
      <c r="G50" s="99"/>
      <c r="H50" s="99"/>
      <c r="I50" s="99"/>
      <c r="J50" s="99"/>
      <c r="K50" s="99"/>
      <c r="L50" s="99"/>
      <c r="M50" s="99"/>
      <c r="N50" s="99"/>
      <c r="O50" s="99"/>
      <c r="P50" s="99"/>
    </row>
  </sheetData>
  <mergeCells count="9">
    <mergeCell ref="B40:F40"/>
    <mergeCell ref="J16:K16"/>
    <mergeCell ref="J7:K7"/>
    <mergeCell ref="J8:K8"/>
    <mergeCell ref="J17:K17"/>
    <mergeCell ref="B35:Q35"/>
    <mergeCell ref="B36:Q36"/>
    <mergeCell ref="B39:Q39"/>
    <mergeCell ref="B38:Q38"/>
  </mergeCells>
  <hyperlinks>
    <hyperlink ref="B2" location="Contents!B6" display="Return to Contents Page"/>
    <hyperlink ref="B40" location="'User guidance power'!B36" display="Link to user guidance for power sector"/>
    <hyperlink ref="B36" r:id="rId1"/>
  </hyperlinks>
  <pageMargins left="0.25" right="0.25" top="0.75" bottom="0.75" header="0.3" footer="0.3"/>
  <pageSetup paperSize="9" scale="54" orientation="landscape" r:id="rId2"/>
  <ignoredErrors>
    <ignoredError sqref="E33 F33:Q33" formulaRange="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X40"/>
  <sheetViews>
    <sheetView showGridLines="0" zoomScale="80" zoomScaleNormal="80" workbookViewId="0"/>
  </sheetViews>
  <sheetFormatPr defaultColWidth="11.42578125" defaultRowHeight="15" x14ac:dyDescent="0.25"/>
  <cols>
    <col min="1" max="1" width="11.42578125" style="9"/>
    <col min="2" max="2" width="11.42578125" customWidth="1"/>
  </cols>
  <sheetData>
    <row r="1" spans="2:20" s="18" customFormat="1" ht="23.25" x14ac:dyDescent="0.35">
      <c r="B1" s="124" t="s">
        <v>120</v>
      </c>
      <c r="C1" s="125"/>
      <c r="D1" s="125"/>
      <c r="E1" s="139"/>
    </row>
    <row r="2" spans="2:20" s="9" customFormat="1" x14ac:dyDescent="0.25">
      <c r="B2" s="103" t="s">
        <v>2</v>
      </c>
    </row>
    <row r="3" spans="2:20" s="27" customFormat="1" x14ac:dyDescent="0.25">
      <c r="B3" s="19"/>
    </row>
    <row r="4" spans="2:20" s="9" customFormat="1" ht="21" x14ac:dyDescent="0.35">
      <c r="B4" s="357" t="s">
        <v>338</v>
      </c>
    </row>
    <row r="5" spans="2:20" s="27" customFormat="1" x14ac:dyDescent="0.25">
      <c r="B5" s="31"/>
      <c r="P5" s="38" t="s">
        <v>327</v>
      </c>
      <c r="Q5"/>
    </row>
    <row r="6" spans="2:20" x14ac:dyDescent="0.25">
      <c r="P6" s="587" t="s">
        <v>340</v>
      </c>
      <c r="Q6" s="587"/>
      <c r="R6" s="587"/>
    </row>
    <row r="7" spans="2:20" x14ac:dyDescent="0.25">
      <c r="O7" s="139"/>
      <c r="P7" s="587"/>
      <c r="Q7" s="587"/>
      <c r="R7" s="587"/>
    </row>
    <row r="8" spans="2:20" x14ac:dyDescent="0.25">
      <c r="M8" s="139"/>
      <c r="O8" s="139"/>
      <c r="P8" s="139"/>
    </row>
    <row r="9" spans="2:20" x14ac:dyDescent="0.25">
      <c r="L9" s="139"/>
      <c r="M9" s="139"/>
      <c r="O9" s="139"/>
      <c r="P9" s="139"/>
      <c r="Q9" s="100"/>
    </row>
    <row r="10" spans="2:20" x14ac:dyDescent="0.25">
      <c r="L10" s="139"/>
      <c r="M10" s="139"/>
      <c r="O10" s="139"/>
      <c r="P10" s="139"/>
      <c r="T10" s="139"/>
    </row>
    <row r="11" spans="2:20" x14ac:dyDescent="0.25">
      <c r="L11" s="139"/>
      <c r="M11" s="139"/>
      <c r="O11" s="139"/>
      <c r="P11" s="139"/>
      <c r="T11" s="139"/>
    </row>
    <row r="12" spans="2:20" x14ac:dyDescent="0.25">
      <c r="L12" s="139"/>
      <c r="M12" s="139"/>
      <c r="O12" s="139"/>
      <c r="P12" s="139"/>
      <c r="T12" s="139"/>
    </row>
    <row r="13" spans="2:20" x14ac:dyDescent="0.25">
      <c r="L13" s="139"/>
      <c r="M13" s="139"/>
      <c r="O13" s="139"/>
      <c r="P13" s="139"/>
      <c r="T13" s="139"/>
    </row>
    <row r="14" spans="2:20" x14ac:dyDescent="0.25">
      <c r="L14" s="139"/>
      <c r="M14" s="139"/>
      <c r="P14" s="144" t="s">
        <v>544</v>
      </c>
      <c r="T14" s="139"/>
    </row>
    <row r="15" spans="2:20" x14ac:dyDescent="0.25">
      <c r="L15" s="139"/>
      <c r="M15" s="139"/>
      <c r="S15" s="247"/>
    </row>
    <row r="16" spans="2:20" x14ac:dyDescent="0.25">
      <c r="M16" s="139"/>
    </row>
    <row r="17" spans="2:24" x14ac:dyDescent="0.25">
      <c r="P17" s="147" t="s">
        <v>326</v>
      </c>
    </row>
    <row r="18" spans="2:24" x14ac:dyDescent="0.25">
      <c r="P18" s="587" t="s">
        <v>340</v>
      </c>
      <c r="Q18" s="587"/>
      <c r="R18" s="587"/>
    </row>
    <row r="19" spans="2:24" x14ac:dyDescent="0.25">
      <c r="P19" s="587"/>
      <c r="Q19" s="587"/>
      <c r="R19" s="587"/>
    </row>
    <row r="20" spans="2:24" x14ac:dyDescent="0.25">
      <c r="O20" s="139"/>
      <c r="Q20" s="139"/>
      <c r="R20" s="139"/>
    </row>
    <row r="21" spans="2:24" s="139" customFormat="1" x14ac:dyDescent="0.25"/>
    <row r="22" spans="2:24" s="139" customFormat="1" x14ac:dyDescent="0.25"/>
    <row r="23" spans="2:24" s="139" customFormat="1" x14ac:dyDescent="0.25"/>
    <row r="24" spans="2:24" s="139" customFormat="1" x14ac:dyDescent="0.25"/>
    <row r="25" spans="2:24" s="139" customFormat="1" x14ac:dyDescent="0.25">
      <c r="Q25"/>
      <c r="R25"/>
    </row>
    <row r="26" spans="2:24" ht="15.75" x14ac:dyDescent="0.25">
      <c r="B26" s="178" t="s">
        <v>340</v>
      </c>
      <c r="P26" s="144" t="s">
        <v>482</v>
      </c>
    </row>
    <row r="27" spans="2:24" s="139" customFormat="1" x14ac:dyDescent="0.25">
      <c r="B27" s="39" t="s">
        <v>574</v>
      </c>
    </row>
    <row r="28" spans="2:24" ht="15.75" x14ac:dyDescent="0.25">
      <c r="B28" s="174"/>
      <c r="C28" s="174"/>
      <c r="D28" s="174"/>
      <c r="E28" s="174" t="s">
        <v>24</v>
      </c>
      <c r="F28" s="420">
        <v>2008</v>
      </c>
      <c r="G28" s="420">
        <v>2009</v>
      </c>
      <c r="H28" s="420">
        <v>2010</v>
      </c>
      <c r="I28" s="420">
        <v>2011</v>
      </c>
      <c r="J28" s="420">
        <v>2012</v>
      </c>
      <c r="K28" s="176">
        <v>2013</v>
      </c>
      <c r="L28" s="176">
        <v>2014</v>
      </c>
      <c r="M28" s="176">
        <v>2015</v>
      </c>
      <c r="N28" s="420">
        <v>2016</v>
      </c>
    </row>
    <row r="29" spans="2:24" s="27" customFormat="1" ht="18.75" x14ac:dyDescent="0.25">
      <c r="B29" s="179" t="s">
        <v>131</v>
      </c>
      <c r="C29" s="179"/>
      <c r="D29" s="179"/>
      <c r="E29" s="358" t="s">
        <v>538</v>
      </c>
      <c r="F29" s="421">
        <v>2750</v>
      </c>
      <c r="G29" s="421">
        <v>2775</v>
      </c>
      <c r="H29" s="421">
        <v>3161</v>
      </c>
      <c r="I29" s="421">
        <v>2573</v>
      </c>
      <c r="J29" s="421">
        <v>2622</v>
      </c>
      <c r="K29" s="417">
        <v>2828</v>
      </c>
      <c r="L29" s="417">
        <v>2487</v>
      </c>
      <c r="M29" s="422">
        <v>2574</v>
      </c>
      <c r="N29" s="422">
        <v>2706</v>
      </c>
    </row>
    <row r="30" spans="2:24" s="27" customFormat="1" ht="15.75" x14ac:dyDescent="0.25">
      <c r="B30" s="186" t="s">
        <v>129</v>
      </c>
      <c r="C30" s="181"/>
      <c r="D30" s="181"/>
      <c r="E30" s="359"/>
      <c r="F30" s="421">
        <v>728341</v>
      </c>
      <c r="G30" s="421">
        <v>740098</v>
      </c>
      <c r="H30" s="421">
        <v>750349</v>
      </c>
      <c r="I30" s="421">
        <v>756647</v>
      </c>
      <c r="J30" s="421">
        <v>758520</v>
      </c>
      <c r="K30" s="417">
        <v>762345</v>
      </c>
      <c r="L30" s="417">
        <v>767378</v>
      </c>
      <c r="M30" s="423">
        <v>771133</v>
      </c>
      <c r="N30" s="522">
        <v>776526</v>
      </c>
      <c r="O30" s="523"/>
      <c r="P30" s="99"/>
      <c r="Q30" s="99"/>
      <c r="R30" s="99"/>
      <c r="S30" s="99"/>
      <c r="T30" s="99"/>
      <c r="U30" s="99"/>
      <c r="V30" s="99"/>
      <c r="W30" s="99"/>
      <c r="X30" s="99"/>
    </row>
    <row r="31" spans="2:24" ht="18.75" x14ac:dyDescent="0.25">
      <c r="B31" s="185" t="s">
        <v>132</v>
      </c>
      <c r="C31" s="174"/>
      <c r="D31" s="174"/>
      <c r="E31" s="174" t="s">
        <v>425</v>
      </c>
      <c r="F31" s="424">
        <f>1000*F29/F30</f>
        <v>3.7757039628415812</v>
      </c>
      <c r="G31" s="424">
        <f t="shared" ref="G31:L31" si="0">1000*G29/G30</f>
        <v>3.7495034441384791</v>
      </c>
      <c r="H31" s="424">
        <f t="shared" si="0"/>
        <v>4.2127063539766159</v>
      </c>
      <c r="I31" s="424">
        <f t="shared" si="0"/>
        <v>3.4005289124254769</v>
      </c>
      <c r="J31" s="424">
        <f t="shared" si="0"/>
        <v>3.4567315298212309</v>
      </c>
      <c r="K31" s="424">
        <f t="shared" si="0"/>
        <v>3.7096065429693903</v>
      </c>
      <c r="L31" s="424">
        <f t="shared" si="0"/>
        <v>3.2409060463031256</v>
      </c>
      <c r="M31" s="424">
        <f>1000*M29/M30</f>
        <v>3.3379455943397573</v>
      </c>
      <c r="N31" s="424">
        <f>1000*N29/N30</f>
        <v>3.4847513154743046</v>
      </c>
      <c r="O31" s="247"/>
      <c r="Q31" s="247"/>
    </row>
    <row r="32" spans="2:24" s="139" customFormat="1" ht="15.75" x14ac:dyDescent="0.25">
      <c r="B32" s="182"/>
      <c r="C32" s="180"/>
      <c r="D32" s="184"/>
      <c r="E32" s="184"/>
      <c r="F32" s="184"/>
      <c r="G32" s="184"/>
      <c r="H32" s="184"/>
      <c r="I32" s="184"/>
      <c r="J32" s="28"/>
      <c r="K32" s="143"/>
      <c r="L32" s="143"/>
      <c r="M32" s="117"/>
      <c r="O32" s="106"/>
      <c r="P32" s="106"/>
      <c r="Q32" s="106"/>
      <c r="R32" s="106"/>
      <c r="S32" s="106"/>
      <c r="T32" s="106"/>
      <c r="U32" s="106"/>
      <c r="V32" s="106"/>
      <c r="W32" s="106"/>
    </row>
    <row r="33" spans="2:14" s="27" customFormat="1" x14ac:dyDescent="0.25">
      <c r="B33" s="581" t="s">
        <v>592</v>
      </c>
      <c r="C33" s="581"/>
      <c r="D33" s="581"/>
      <c r="E33" s="581"/>
      <c r="F33" s="581"/>
      <c r="G33" s="581"/>
      <c r="H33" s="581"/>
      <c r="I33" s="581"/>
      <c r="J33" s="581"/>
      <c r="K33" s="581"/>
      <c r="L33" s="581"/>
      <c r="M33" s="581"/>
      <c r="N33" s="581"/>
    </row>
    <row r="34" spans="2:14" s="27" customFormat="1" x14ac:dyDescent="0.25">
      <c r="B34" s="588" t="s">
        <v>545</v>
      </c>
      <c r="C34" s="588"/>
      <c r="D34" s="588"/>
      <c r="E34" s="588"/>
      <c r="F34" s="588"/>
      <c r="G34" s="588"/>
      <c r="H34" s="588"/>
      <c r="I34" s="588"/>
      <c r="J34" s="588"/>
      <c r="K34" s="588"/>
      <c r="L34" s="588"/>
      <c r="M34" s="588"/>
      <c r="N34" s="588"/>
    </row>
    <row r="35" spans="2:14" x14ac:dyDescent="0.25">
      <c r="B35" s="585" t="s">
        <v>130</v>
      </c>
      <c r="C35" s="585"/>
      <c r="D35" s="585"/>
      <c r="E35" s="585"/>
      <c r="F35" s="585"/>
      <c r="G35" s="585"/>
      <c r="H35" s="585"/>
      <c r="I35" s="585"/>
      <c r="J35" s="585"/>
      <c r="K35" s="585"/>
      <c r="L35" s="585"/>
      <c r="M35" s="585"/>
      <c r="N35" s="585"/>
    </row>
    <row r="36" spans="2:14" x14ac:dyDescent="0.25">
      <c r="B36" s="580" t="s">
        <v>441</v>
      </c>
      <c r="C36" s="580"/>
      <c r="D36" s="580"/>
      <c r="E36" s="580"/>
      <c r="F36" s="580"/>
      <c r="G36" s="580"/>
      <c r="H36" s="580"/>
      <c r="I36" s="580"/>
      <c r="J36" s="580"/>
      <c r="K36" s="580"/>
      <c r="L36" s="580"/>
      <c r="M36" s="580"/>
      <c r="N36" s="580"/>
    </row>
    <row r="38" spans="2:14" x14ac:dyDescent="0.25">
      <c r="B38" s="585" t="s">
        <v>172</v>
      </c>
      <c r="C38" s="585"/>
      <c r="D38" s="585"/>
      <c r="E38" s="585"/>
      <c r="F38" s="585"/>
      <c r="G38" s="585"/>
      <c r="H38" s="585"/>
      <c r="I38" s="585"/>
      <c r="J38" s="585"/>
      <c r="K38" s="585"/>
      <c r="L38" s="585"/>
      <c r="M38" s="585"/>
      <c r="N38" s="585"/>
    </row>
    <row r="39" spans="2:14" x14ac:dyDescent="0.25">
      <c r="B39" s="581" t="s">
        <v>517</v>
      </c>
      <c r="C39" s="581"/>
      <c r="D39" s="581"/>
      <c r="E39" s="581"/>
      <c r="F39" s="581"/>
      <c r="G39" s="581"/>
      <c r="H39" s="581"/>
      <c r="I39" s="581"/>
      <c r="J39" s="581"/>
      <c r="K39" s="581"/>
      <c r="L39" s="581"/>
      <c r="M39" s="581"/>
      <c r="N39" s="581"/>
    </row>
    <row r="40" spans="2:14" x14ac:dyDescent="0.25">
      <c r="B40" s="580" t="s">
        <v>341</v>
      </c>
      <c r="C40" s="580"/>
      <c r="D40" s="580"/>
      <c r="E40" s="580"/>
      <c r="F40" s="580"/>
      <c r="G40" s="580"/>
      <c r="H40" s="580"/>
      <c r="I40" s="580"/>
      <c r="J40" s="580"/>
      <c r="K40" s="580"/>
      <c r="L40" s="580"/>
      <c r="M40" s="580"/>
      <c r="N40" s="580"/>
    </row>
  </sheetData>
  <mergeCells count="9">
    <mergeCell ref="P6:R7"/>
    <mergeCell ref="P18:R19"/>
    <mergeCell ref="B40:N40"/>
    <mergeCell ref="B39:N39"/>
    <mergeCell ref="B38:N38"/>
    <mergeCell ref="B36:N36"/>
    <mergeCell ref="B35:N35"/>
    <mergeCell ref="B34:N34"/>
    <mergeCell ref="B33:N33"/>
  </mergeCells>
  <hyperlinks>
    <hyperlink ref="B2" location="Contents!B6" display="Return to Contents Page"/>
    <hyperlink ref="B40" location="'User guidance buildings'!B16" display="Link to user guidance for buildings sector"/>
    <hyperlink ref="B34" r:id="rId1"/>
    <hyperlink ref="B36" r:id="rId2"/>
  </hyperlinks>
  <pageMargins left="0.25" right="0.25" top="0.75" bottom="0.75" header="0.3" footer="0.3"/>
  <pageSetup paperSize="9" scale="69" orientation="landscape" verticalDpi="9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9"/>
  <sheetViews>
    <sheetView showGridLines="0" zoomScale="85" zoomScaleNormal="85" workbookViewId="0"/>
  </sheetViews>
  <sheetFormatPr defaultColWidth="11.42578125" defaultRowHeight="15" x14ac:dyDescent="0.25"/>
  <cols>
    <col min="1" max="1" width="11.42578125" style="9"/>
    <col min="4" max="4" width="11.42578125" style="73"/>
    <col min="6" max="6" width="11.42578125" style="73"/>
    <col min="8" max="8" width="11.42578125" style="73"/>
  </cols>
  <sheetData>
    <row r="1" spans="2:15" s="18" customFormat="1" x14ac:dyDescent="0.25">
      <c r="D1" s="73"/>
      <c r="E1" s="126"/>
      <c r="F1" s="126"/>
      <c r="H1" s="73"/>
    </row>
    <row r="2" spans="2:15" s="9" customFormat="1" x14ac:dyDescent="0.25">
      <c r="B2" s="103" t="s">
        <v>2</v>
      </c>
      <c r="D2" s="73"/>
      <c r="F2" s="73"/>
      <c r="H2" s="73"/>
    </row>
    <row r="3" spans="2:15" s="27" customFormat="1" x14ac:dyDescent="0.25">
      <c r="B3" s="30"/>
      <c r="D3" s="73"/>
      <c r="F3" s="73"/>
      <c r="H3" s="73"/>
    </row>
    <row r="4" spans="2:15" s="27" customFormat="1" ht="21" x14ac:dyDescent="0.35">
      <c r="B4" s="357" t="s">
        <v>342</v>
      </c>
      <c r="D4" s="73"/>
      <c r="F4" s="73"/>
      <c r="H4" s="73"/>
    </row>
    <row r="5" spans="2:15" s="9" customFormat="1" x14ac:dyDescent="0.25">
      <c r="B5" s="221" t="s">
        <v>343</v>
      </c>
      <c r="D5" s="73"/>
      <c r="E5" s="55"/>
      <c r="F5" s="55"/>
      <c r="H5" s="73"/>
    </row>
    <row r="6" spans="2:15" x14ac:dyDescent="0.25">
      <c r="J6" s="188"/>
      <c r="K6" s="41"/>
      <c r="L6" s="189"/>
      <c r="M6" s="118"/>
      <c r="N6" s="189"/>
    </row>
    <row r="7" spans="2:15" x14ac:dyDescent="0.25">
      <c r="J7" s="551" t="s">
        <v>344</v>
      </c>
      <c r="K7" s="41"/>
      <c r="L7" s="552" t="s">
        <v>151</v>
      </c>
      <c r="M7" s="118"/>
      <c r="N7" s="189" t="s">
        <v>152</v>
      </c>
      <c r="O7" s="73"/>
    </row>
    <row r="8" spans="2:15" x14ac:dyDescent="0.25">
      <c r="J8" s="38" t="s">
        <v>334</v>
      </c>
    </row>
    <row r="9" spans="2:15" x14ac:dyDescent="0.25">
      <c r="J9" s="144" t="s">
        <v>548</v>
      </c>
    </row>
    <row r="17" spans="2:17" x14ac:dyDescent="0.25">
      <c r="J17" s="147" t="s">
        <v>335</v>
      </c>
    </row>
    <row r="18" spans="2:17" x14ac:dyDescent="0.25">
      <c r="J18" s="144" t="s">
        <v>584</v>
      </c>
    </row>
    <row r="20" spans="2:17" x14ac:dyDescent="0.25">
      <c r="J20" s="9"/>
      <c r="K20" s="9"/>
      <c r="L20" s="9"/>
      <c r="M20" s="9"/>
      <c r="N20" s="9"/>
      <c r="O20" s="9"/>
    </row>
    <row r="21" spans="2:17" s="9" customFormat="1" x14ac:dyDescent="0.25">
      <c r="D21" s="73"/>
      <c r="F21" s="73"/>
      <c r="H21" s="73"/>
      <c r="J21"/>
      <c r="K21"/>
      <c r="L21"/>
      <c r="M21"/>
      <c r="N21"/>
      <c r="O21"/>
    </row>
    <row r="23" spans="2:17" x14ac:dyDescent="0.25">
      <c r="J23" s="73"/>
    </row>
    <row r="24" spans="2:17" s="73" customFormat="1" x14ac:dyDescent="0.25">
      <c r="J24"/>
    </row>
    <row r="25" spans="2:17" x14ac:dyDescent="0.25">
      <c r="K25" s="116"/>
      <c r="L25" s="116"/>
    </row>
    <row r="26" spans="2:17" x14ac:dyDescent="0.25">
      <c r="J26" s="39" t="s">
        <v>170</v>
      </c>
      <c r="P26" s="116"/>
      <c r="Q26" s="29"/>
    </row>
    <row r="27" spans="2:17" x14ac:dyDescent="0.25">
      <c r="J27" s="190" t="s">
        <v>171</v>
      </c>
    </row>
    <row r="28" spans="2:17" s="139" customFormat="1" x14ac:dyDescent="0.25">
      <c r="J28" s="39" t="s">
        <v>179</v>
      </c>
    </row>
    <row r="29" spans="2:17" ht="15.75" x14ac:dyDescent="0.25">
      <c r="B29" s="178" t="s">
        <v>345</v>
      </c>
      <c r="C29" s="139"/>
      <c r="D29" s="139"/>
      <c r="E29" s="139"/>
      <c r="F29" s="139"/>
      <c r="G29" s="139"/>
      <c r="H29" s="139"/>
    </row>
    <row r="30" spans="2:17" x14ac:dyDescent="0.25">
      <c r="B30" s="39" t="s">
        <v>575</v>
      </c>
      <c r="C30" s="139"/>
      <c r="D30" s="139"/>
      <c r="E30" s="139"/>
      <c r="F30" s="139"/>
      <c r="G30" s="139"/>
      <c r="H30" s="139"/>
      <c r="I30" s="139"/>
    </row>
    <row r="31" spans="2:17" ht="15" customHeight="1" x14ac:dyDescent="0.25">
      <c r="B31" s="185" t="s">
        <v>133</v>
      </c>
      <c r="C31" s="185"/>
      <c r="D31" s="185"/>
      <c r="E31" s="176">
        <v>2001</v>
      </c>
      <c r="F31" s="176">
        <v>2004</v>
      </c>
      <c r="G31" s="176">
        <v>2006</v>
      </c>
      <c r="H31" s="176">
        <v>2009</v>
      </c>
      <c r="I31" s="176">
        <v>2011</v>
      </c>
      <c r="J31" s="176">
        <v>2016</v>
      </c>
    </row>
    <row r="32" spans="2:17" ht="15.75" x14ac:dyDescent="0.25">
      <c r="B32" s="360" t="s">
        <v>12</v>
      </c>
      <c r="C32" s="153"/>
      <c r="D32" s="153"/>
      <c r="E32" s="361">
        <v>0.5</v>
      </c>
      <c r="F32" s="361">
        <v>0.59799999999999998</v>
      </c>
      <c r="G32" s="361">
        <v>0.61599999999999999</v>
      </c>
      <c r="H32" s="361">
        <v>0.64500000000000002</v>
      </c>
      <c r="I32" s="361">
        <v>0.66200000000000003</v>
      </c>
      <c r="J32" s="395">
        <v>0.65</v>
      </c>
      <c r="K32" s="116"/>
      <c r="L32" s="106"/>
      <c r="M32" s="116"/>
    </row>
    <row r="33" spans="2:15" s="139" customFormat="1" ht="15.75" x14ac:dyDescent="0.25">
      <c r="B33" s="360" t="s">
        <v>13</v>
      </c>
      <c r="C33" s="153"/>
      <c r="D33" s="153"/>
      <c r="E33" s="361">
        <v>0.94</v>
      </c>
      <c r="F33" s="361">
        <v>0.94699999999999995</v>
      </c>
      <c r="G33" s="361">
        <v>0.94699999999999995</v>
      </c>
      <c r="H33" s="362">
        <v>0.95499999999999996</v>
      </c>
      <c r="I33" s="362">
        <v>0.95899999999999996</v>
      </c>
      <c r="J33" s="395">
        <v>0.97</v>
      </c>
      <c r="K33" s="116"/>
      <c r="L33" s="106"/>
      <c r="M33" s="116"/>
    </row>
    <row r="34" spans="2:15" ht="15.75" x14ac:dyDescent="0.25">
      <c r="B34" s="360" t="s">
        <v>14</v>
      </c>
      <c r="C34" s="153"/>
      <c r="D34" s="153"/>
      <c r="E34" s="361">
        <v>0.47</v>
      </c>
      <c r="F34" s="361">
        <v>0.61299999999999999</v>
      </c>
      <c r="G34" s="361">
        <v>0.67500000000000004</v>
      </c>
      <c r="H34" s="361">
        <v>0.76600000000000001</v>
      </c>
      <c r="I34" s="361">
        <v>0.80500000000000005</v>
      </c>
      <c r="J34" s="395">
        <v>0.87</v>
      </c>
      <c r="K34" s="116"/>
      <c r="L34" s="106"/>
      <c r="M34" s="116"/>
    </row>
    <row r="35" spans="2:15" ht="15.75" x14ac:dyDescent="0.25">
      <c r="B35" s="182"/>
      <c r="C35" s="139"/>
      <c r="D35" s="139"/>
      <c r="E35" s="187"/>
      <c r="F35" s="187"/>
      <c r="G35" s="187"/>
      <c r="H35" s="187"/>
      <c r="I35" s="187"/>
    </row>
    <row r="36" spans="2:15" x14ac:dyDescent="0.25">
      <c r="B36" s="138" t="s">
        <v>135</v>
      </c>
      <c r="K36" s="73"/>
      <c r="L36" s="109"/>
      <c r="N36" s="73"/>
      <c r="O36" s="73"/>
    </row>
    <row r="37" spans="2:15" x14ac:dyDescent="0.25">
      <c r="B37" s="172" t="s">
        <v>134</v>
      </c>
      <c r="J37" s="73"/>
      <c r="K37" s="73"/>
      <c r="L37" s="73"/>
      <c r="M37" s="73"/>
      <c r="N37" s="73"/>
      <c r="O37" s="73"/>
    </row>
    <row r="38" spans="2:15" x14ac:dyDescent="0.25">
      <c r="J38" s="73"/>
      <c r="K38" s="73"/>
      <c r="L38" s="73"/>
      <c r="M38" s="73"/>
      <c r="N38" s="73"/>
      <c r="O38" s="73"/>
    </row>
    <row r="39" spans="2:15" x14ac:dyDescent="0.25">
      <c r="B39" s="141" t="s">
        <v>341</v>
      </c>
      <c r="J39" s="73"/>
      <c r="K39" s="73"/>
      <c r="L39" s="73"/>
      <c r="M39" s="73"/>
      <c r="N39" s="73"/>
      <c r="O39" s="73"/>
    </row>
    <row r="40" spans="2:15" x14ac:dyDescent="0.25">
      <c r="J40" s="73"/>
      <c r="K40" s="73"/>
      <c r="L40" s="73"/>
      <c r="M40" s="73"/>
      <c r="N40" s="73"/>
      <c r="O40" s="73"/>
    </row>
    <row r="41" spans="2:15" x14ac:dyDescent="0.25">
      <c r="J41" s="73"/>
      <c r="K41" s="73"/>
      <c r="L41" s="73"/>
      <c r="M41" s="73"/>
      <c r="N41" s="73"/>
      <c r="O41" s="73"/>
    </row>
    <row r="42" spans="2:15" x14ac:dyDescent="0.25">
      <c r="J42" s="73"/>
      <c r="K42" s="73"/>
      <c r="L42" s="73"/>
      <c r="M42" s="73"/>
      <c r="N42" s="73"/>
      <c r="O42" s="73"/>
    </row>
    <row r="43" spans="2:15" x14ac:dyDescent="0.25">
      <c r="J43" s="73"/>
      <c r="K43" s="73"/>
      <c r="L43" s="79"/>
      <c r="N43" s="73"/>
      <c r="O43" s="73"/>
    </row>
    <row r="44" spans="2:15" x14ac:dyDescent="0.25">
      <c r="J44" s="73"/>
      <c r="K44" s="73"/>
      <c r="L44" s="73"/>
      <c r="M44" s="73"/>
      <c r="N44" s="73"/>
      <c r="O44" s="73"/>
    </row>
    <row r="45" spans="2:15" x14ac:dyDescent="0.25">
      <c r="J45" s="73"/>
      <c r="K45" s="73"/>
      <c r="L45" s="73"/>
      <c r="M45" s="73"/>
      <c r="N45" s="73"/>
      <c r="O45" s="73"/>
    </row>
    <row r="46" spans="2:15" x14ac:dyDescent="0.25">
      <c r="J46" s="73"/>
      <c r="K46" s="73"/>
      <c r="L46" s="73"/>
      <c r="M46" s="73"/>
      <c r="N46" s="73"/>
      <c r="O46" s="73"/>
    </row>
    <row r="47" spans="2:15" x14ac:dyDescent="0.25">
      <c r="J47" s="73"/>
      <c r="K47" s="73"/>
      <c r="L47" s="73"/>
      <c r="M47" s="73"/>
      <c r="N47" s="73"/>
      <c r="O47" s="73"/>
    </row>
    <row r="48" spans="2:15" x14ac:dyDescent="0.25">
      <c r="J48" s="73"/>
      <c r="K48" s="73"/>
      <c r="L48" s="73"/>
      <c r="M48" s="73"/>
      <c r="N48" s="73"/>
      <c r="O48" s="73"/>
    </row>
    <row r="49" spans="10:15" x14ac:dyDescent="0.25">
      <c r="J49" s="73"/>
      <c r="K49" s="73"/>
      <c r="L49" s="73"/>
      <c r="M49" s="73"/>
      <c r="N49" s="73"/>
      <c r="O49" s="73"/>
    </row>
  </sheetData>
  <hyperlinks>
    <hyperlink ref="B37" r:id="rId1"/>
    <hyperlink ref="B2" location="Contents!B6" display="Return to Contents Page"/>
    <hyperlink ref="B39" location="'User guidance buildings'!B54" display="Link to user guidance for buildings sector"/>
  </hyperlinks>
  <pageMargins left="0.25" right="0.25" top="0.75" bottom="0.75" header="0.3" footer="0.3"/>
  <pageSetup paperSize="9" scale="83"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Cover</vt:lpstr>
      <vt:lpstr>Print_Guidance</vt:lpstr>
      <vt:lpstr>Contents</vt:lpstr>
      <vt:lpstr>Introduction</vt:lpstr>
      <vt:lpstr>Summary of Changes</vt:lpstr>
      <vt:lpstr>1.1</vt:lpstr>
      <vt:lpstr>1.2</vt:lpstr>
      <vt:lpstr>2.1</vt:lpstr>
      <vt:lpstr>2.2</vt:lpstr>
      <vt:lpstr>2.3</vt:lpstr>
      <vt:lpstr>2.4</vt:lpstr>
      <vt:lpstr>2.5</vt:lpstr>
      <vt:lpstr>2.6</vt:lpstr>
      <vt:lpstr>3.1</vt:lpstr>
      <vt:lpstr>3.2</vt:lpstr>
      <vt:lpstr>4.1</vt:lpstr>
      <vt:lpstr>4.2</vt:lpstr>
      <vt:lpstr>4.3</vt:lpstr>
      <vt:lpstr>4.4</vt:lpstr>
      <vt:lpstr>4.5</vt:lpstr>
      <vt:lpstr>4.6</vt:lpstr>
      <vt:lpstr>4.7</vt:lpstr>
      <vt:lpstr>4.8</vt:lpstr>
      <vt:lpstr>5.1</vt:lpstr>
      <vt:lpstr>5.2</vt:lpstr>
      <vt:lpstr>5.3</vt:lpstr>
      <vt:lpstr>5.4</vt:lpstr>
      <vt:lpstr>5.5</vt:lpstr>
      <vt:lpstr>5.6</vt:lpstr>
      <vt:lpstr>5.7</vt:lpstr>
      <vt:lpstr>5.8</vt:lpstr>
      <vt:lpstr>6.1</vt:lpstr>
      <vt:lpstr>6.2</vt:lpstr>
      <vt:lpstr>7.1</vt:lpstr>
      <vt:lpstr>7.2</vt:lpstr>
      <vt:lpstr>User guidance</vt:lpstr>
      <vt:lpstr>User guidance power</vt:lpstr>
      <vt:lpstr>User guidance buildings</vt:lpstr>
      <vt:lpstr>User guidance industry</vt:lpstr>
      <vt:lpstr>User guidance transport</vt:lpstr>
      <vt:lpstr>User guidance agriculture</vt:lpstr>
      <vt:lpstr>User guidance waste</vt:lpstr>
      <vt:lpstr>User guidance cross-cutting</vt:lpstr>
      <vt:lpstr>'2.6'!Print_Area</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Kerri Burgess</dc:creator>
  <cp:lastModifiedBy>David Finlay</cp:lastModifiedBy>
  <cp:lastPrinted>2018-12-03T10:22:31Z</cp:lastPrinted>
  <dcterms:created xsi:type="dcterms:W3CDTF">2015-04-15T14:57:28Z</dcterms:created>
  <dcterms:modified xsi:type="dcterms:W3CDTF">2018-12-05T08:48:54Z</dcterms:modified>
</cp:coreProperties>
</file>