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drawings/drawing17.xml" ContentType="application/vnd.openxmlformats-officedocument.drawing+xml"/>
  <Override PartName="/xl/charts/chart1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20.xml" ContentType="application/vnd.openxmlformats-officedocument.drawingml.chart+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22.xml" ContentType="application/vnd.openxmlformats-officedocument.drawingml.chart+xml"/>
  <Override PartName="/xl/drawings/drawing23.xml" ContentType="application/vnd.openxmlformats-officedocument.drawing+xml"/>
  <Override PartName="/xl/charts/chart23.xml" ContentType="application/vnd.openxmlformats-officedocument.drawingml.chart+xml"/>
  <Override PartName="/xl/drawings/drawing24.xml" ContentType="application/vnd.openxmlformats-officedocument.drawing+xml"/>
  <Override PartName="/xl/charts/chart24.xml" ContentType="application/vnd.openxmlformats-officedocument.drawingml.chart+xml"/>
  <Override PartName="/xl/drawings/drawing25.xml" ContentType="application/vnd.openxmlformats-officedocument.drawing+xml"/>
  <Override PartName="/xl/charts/chart25.xml" ContentType="application/vnd.openxmlformats-officedocument.drawingml.chart+xml"/>
  <Override PartName="/xl/drawings/drawing26.xml" ContentType="application/vnd.openxmlformats-officedocument.drawing+xml"/>
  <Override PartName="/xl/charts/chart26.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xml"/>
  <Override PartName="/xl/charts/chart28.xml" ContentType="application/vnd.openxmlformats-officedocument.drawingml.chart+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0.xml" ContentType="application/vnd.openxmlformats-officedocument.drawingml.chart+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xml"/>
  <Override PartName="/xl/charts/chart32.xml" ContentType="application/vnd.openxmlformats-officedocument.drawingml.chart+xml"/>
  <Override PartName="/xl/drawings/drawing35.xml" ContentType="application/vnd.openxmlformats-officedocument.drawing+xml"/>
  <Override PartName="/xl/charts/chart33.xml" ContentType="application/vnd.openxmlformats-officedocument.drawingml.chart+xml"/>
  <Override PartName="/xl/drawings/drawing36.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37.xml" ContentType="application/vnd.openxmlformats-officedocument.drawing+xml"/>
  <Override PartName="/xl/charts/chart3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40.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2333781\AppData\Local\Microsoft\Windows\INetCache\Content.Outlook\QZ1KVNH5\"/>
    </mc:Choice>
  </mc:AlternateContent>
  <bookViews>
    <workbookView xWindow="0" yWindow="0" windowWidth="16395" windowHeight="5640" tabRatio="893"/>
  </bookViews>
  <sheets>
    <sheet name="Cover" sheetId="84" r:id="rId1"/>
    <sheet name="Print_Guidance" sheetId="80" r:id="rId2"/>
    <sheet name="Contents" sheetId="1" r:id="rId3"/>
    <sheet name="Introduction" sheetId="15" r:id="rId4"/>
    <sheet name="Summary of Changes" sheetId="83" r:id="rId5"/>
    <sheet name="1.1" sheetId="5" r:id="rId6"/>
    <sheet name="1.2" sheetId="6" r:id="rId7"/>
    <sheet name="2.1" sheetId="2" r:id="rId8"/>
    <sheet name="2.2" sheetId="3" r:id="rId9"/>
    <sheet name="2.3" sheetId="4" r:id="rId10"/>
    <sheet name="2.4" sheetId="45" r:id="rId11"/>
    <sheet name="2.5" sheetId="46" r:id="rId12"/>
    <sheet name="2.6" sheetId="47" r:id="rId13"/>
    <sheet name="3.1" sheetId="8" r:id="rId14"/>
    <sheet name="3.2" sheetId="65" r:id="rId15"/>
    <sheet name="4.1" sheetId="48" r:id="rId16"/>
    <sheet name="4.2" sheetId="49" r:id="rId17"/>
    <sheet name="4.3" sheetId="50" r:id="rId18"/>
    <sheet name="4.4" sheetId="54" r:id="rId19"/>
    <sheet name="4.5" sheetId="55" r:id="rId20"/>
    <sheet name="4.6" sheetId="56" r:id="rId21"/>
    <sheet name="4.7" sheetId="51" r:id="rId22"/>
    <sheet name="4.8" sheetId="53" r:id="rId23"/>
    <sheet name="5.1" sheetId="82" r:id="rId24"/>
    <sheet name="5.2" sheetId="36" r:id="rId25"/>
    <sheet name="5.3" sheetId="37" r:id="rId26"/>
    <sheet name="5.4" sheetId="39" r:id="rId27"/>
    <sheet name="5.5" sheetId="40" r:id="rId28"/>
    <sheet name="5.6" sheetId="44" r:id="rId29"/>
    <sheet name="5.7" sheetId="43" r:id="rId30"/>
    <sheet name="5.8" sheetId="42" r:id="rId31"/>
    <sheet name="6.1" sheetId="9" r:id="rId32"/>
    <sheet name="6.2" sheetId="10" r:id="rId33"/>
    <sheet name="7.1" sheetId="12" r:id="rId34"/>
    <sheet name="7.2" sheetId="11" r:id="rId35"/>
    <sheet name="User guidance" sheetId="41" r:id="rId36"/>
    <sheet name="User guidance power" sheetId="67" r:id="rId37"/>
    <sheet name="User guidance buildings" sheetId="74" r:id="rId38"/>
    <sheet name="User guidance industry" sheetId="75" r:id="rId39"/>
    <sheet name="User guidance transport" sheetId="76" r:id="rId40"/>
    <sheet name="User guidance agriculture" sheetId="77" r:id="rId41"/>
    <sheet name="User guidance waste" sheetId="78" r:id="rId42"/>
    <sheet name="User guidance cross-cutting" sheetId="79" r:id="rId43"/>
  </sheets>
  <definedNames>
    <definedName name="_xlnm.Print_Area" localSheetId="12">'2.6'!$A$1:$X$60</definedName>
  </definedNames>
  <calcPr calcId="152511"/>
</workbook>
</file>

<file path=xl/calcChain.xml><?xml version="1.0" encoding="utf-8"?>
<calcChain xmlns="http://schemas.openxmlformats.org/spreadsheetml/2006/main">
  <c r="F34" i="42" l="1"/>
  <c r="G34" i="42" s="1"/>
  <c r="H34" i="42" s="1"/>
  <c r="I34" i="42" s="1"/>
  <c r="J34" i="42" s="1"/>
  <c r="K34" i="42" s="1"/>
  <c r="L34" i="42" s="1"/>
  <c r="M34" i="42" s="1"/>
  <c r="L44" i="11" l="1"/>
  <c r="G44" i="11"/>
  <c r="Q37" i="5" l="1"/>
  <c r="P37" i="5"/>
  <c r="H56" i="11"/>
  <c r="H56" i="12"/>
  <c r="G56" i="12"/>
  <c r="N50" i="12"/>
  <c r="M50" i="12"/>
  <c r="L50" i="12"/>
  <c r="K50" i="12"/>
  <c r="J50" i="12"/>
  <c r="I50" i="12"/>
  <c r="H50" i="12"/>
  <c r="G50" i="12"/>
  <c r="H44" i="12"/>
  <c r="I44" i="12"/>
  <c r="J44" i="12"/>
  <c r="K44" i="12"/>
  <c r="L44" i="12"/>
  <c r="M44" i="12"/>
  <c r="N44" i="12"/>
  <c r="G44" i="12"/>
  <c r="H55" i="9"/>
  <c r="M31" i="2"/>
  <c r="F45" i="39" l="1"/>
  <c r="E45" i="39"/>
  <c r="D45" i="39"/>
  <c r="E39" i="39"/>
  <c r="F39" i="39"/>
  <c r="G39" i="39"/>
  <c r="H39" i="39"/>
  <c r="I39" i="39"/>
  <c r="J39" i="39"/>
  <c r="K39" i="39"/>
  <c r="L39" i="39"/>
  <c r="M39" i="39"/>
  <c r="N39" i="39"/>
  <c r="O39" i="39"/>
  <c r="D39" i="39"/>
  <c r="F33" i="39"/>
  <c r="G33" i="39"/>
  <c r="H33" i="39"/>
  <c r="I33" i="39"/>
  <c r="J33" i="39"/>
  <c r="K33" i="39"/>
  <c r="L33" i="39"/>
  <c r="M33" i="39"/>
  <c r="N33" i="39"/>
  <c r="O33" i="39"/>
  <c r="E33" i="39"/>
  <c r="F39" i="45"/>
  <c r="E39" i="45"/>
  <c r="E30" i="82" l="1"/>
  <c r="U29" i="47" l="1"/>
  <c r="BF364" i="47"/>
  <c r="BG364" i="47"/>
  <c r="BH364" i="47"/>
  <c r="BI364" i="47"/>
  <c r="H33" i="47"/>
  <c r="N33" i="47"/>
  <c r="O33" i="47"/>
  <c r="P33" i="47"/>
  <c r="Q33" i="47"/>
  <c r="M33" i="47"/>
  <c r="P33" i="6"/>
  <c r="G56" i="11"/>
  <c r="G55" i="9" l="1"/>
  <c r="L43" i="9"/>
  <c r="N32" i="48" l="1"/>
  <c r="L31" i="2" l="1"/>
  <c r="G43" i="9" l="1"/>
  <c r="H32" i="48"/>
  <c r="I32" i="45" l="1"/>
  <c r="G31" i="2"/>
  <c r="H31" i="2"/>
  <c r="I31" i="2"/>
  <c r="J31" i="2"/>
  <c r="K31" i="2"/>
  <c r="F31" i="2"/>
  <c r="F37" i="5" l="1"/>
  <c r="G37" i="5"/>
  <c r="H37" i="5"/>
  <c r="F31" i="55"/>
  <c r="E31" i="55"/>
  <c r="N31" i="55"/>
  <c r="M31" i="55"/>
  <c r="L31" i="55"/>
  <c r="K31" i="55"/>
  <c r="J31" i="55"/>
  <c r="I31" i="55"/>
  <c r="H31" i="55"/>
  <c r="G31" i="55"/>
  <c r="T31" i="55"/>
  <c r="S31" i="55"/>
  <c r="R31" i="55"/>
  <c r="Q31" i="55"/>
  <c r="P31" i="55"/>
  <c r="F33" i="47" l="1"/>
  <c r="G33" i="47"/>
  <c r="E33" i="47"/>
  <c r="R50" i="11"/>
  <c r="Q50" i="11"/>
  <c r="R49" i="9"/>
  <c r="P43" i="9"/>
  <c r="O43" i="9"/>
  <c r="I32" i="48" l="1"/>
  <c r="J32" i="48"/>
  <c r="K32" i="48"/>
  <c r="L32" i="48"/>
  <c r="M32" i="48"/>
  <c r="Q49" i="9" l="1"/>
  <c r="P49" i="9"/>
  <c r="O49" i="9"/>
  <c r="N49" i="9"/>
  <c r="M49" i="9"/>
  <c r="L49" i="9"/>
  <c r="K49" i="9"/>
  <c r="J49" i="9"/>
  <c r="I49" i="9"/>
  <c r="H49" i="9"/>
  <c r="G49" i="9"/>
  <c r="R43" i="9"/>
  <c r="Q43" i="9"/>
  <c r="H32" i="45"/>
  <c r="G32" i="45"/>
  <c r="F32" i="45"/>
  <c r="E32" i="45"/>
  <c r="D32" i="45"/>
  <c r="E30" i="39" l="1"/>
  <c r="N37" i="5" l="1"/>
  <c r="O37" i="5" l="1"/>
  <c r="O44" i="11" l="1"/>
  <c r="P44" i="11"/>
  <c r="Q44" i="11"/>
  <c r="R44" i="11"/>
  <c r="G50" i="11"/>
  <c r="H50" i="11"/>
  <c r="I50" i="11"/>
  <c r="J50" i="11"/>
  <c r="K50" i="11"/>
  <c r="L50" i="11"/>
  <c r="M50" i="11"/>
  <c r="N50" i="11"/>
  <c r="O50" i="11"/>
  <c r="P50" i="11"/>
  <c r="J37" i="5" l="1"/>
  <c r="K37" i="5"/>
  <c r="L37" i="5"/>
  <c r="M37" i="5"/>
  <c r="I37" i="5"/>
</calcChain>
</file>

<file path=xl/sharedStrings.xml><?xml version="1.0" encoding="utf-8"?>
<sst xmlns="http://schemas.openxmlformats.org/spreadsheetml/2006/main" count="1346" uniqueCount="664">
  <si>
    <t>Source:</t>
  </si>
  <si>
    <t>GWh</t>
  </si>
  <si>
    <t>Return to Contents Page</t>
  </si>
  <si>
    <t>Coal</t>
  </si>
  <si>
    <t>Oil</t>
  </si>
  <si>
    <t>Gas</t>
  </si>
  <si>
    <t>Renewables</t>
  </si>
  <si>
    <t>Total</t>
  </si>
  <si>
    <t>Fuel type</t>
  </si>
  <si>
    <t>2010/11</t>
  </si>
  <si>
    <t>2011/12</t>
  </si>
  <si>
    <t>2012/13</t>
  </si>
  <si>
    <t>Full Cavity Wall Insulation</t>
  </si>
  <si>
    <t>Loft Insulation</t>
  </si>
  <si>
    <t>Full Double Glazing</t>
  </si>
  <si>
    <t>Band E (39-54)</t>
  </si>
  <si>
    <t>Band F-G (1-38)</t>
  </si>
  <si>
    <t>Number of dwellings</t>
  </si>
  <si>
    <t>2006/07</t>
  </si>
  <si>
    <t>2007/08</t>
  </si>
  <si>
    <t>2008/09</t>
  </si>
  <si>
    <t>2009/10</t>
  </si>
  <si>
    <t>2013/14</t>
  </si>
  <si>
    <t>Insulation measures</t>
  </si>
  <si>
    <t>Units</t>
  </si>
  <si>
    <t>Waste emissions per capita</t>
  </si>
  <si>
    <t>LAC municipal waste arisings</t>
  </si>
  <si>
    <t>Tonnes</t>
  </si>
  <si>
    <t>LAC municipal waste sent for recycling (inc. composting)</t>
  </si>
  <si>
    <t>LAC municipal waste landfilled</t>
  </si>
  <si>
    <t>Note: Tonnes for recycling/composting/landfill calculated by multiplying percentage recycled/composted/landfilled by total LAC municipal waste arisings.</t>
  </si>
  <si>
    <t>NI GHG emissions per capita</t>
  </si>
  <si>
    <t>£ million</t>
  </si>
  <si>
    <t>Contents</t>
  </si>
  <si>
    <t>-</t>
  </si>
  <si>
    <t>Oats</t>
  </si>
  <si>
    <t>Wheat</t>
  </si>
  <si>
    <t>Spring Barley</t>
  </si>
  <si>
    <t>Winter Barley</t>
  </si>
  <si>
    <t>Potatoes</t>
  </si>
  <si>
    <t>Year</t>
  </si>
  <si>
    <t>Pure dairy</t>
  </si>
  <si>
    <t>Link</t>
  </si>
  <si>
    <t>User Guidance Notes</t>
  </si>
  <si>
    <t xml:space="preserve">Pre-release legislation dictates that only the latest published Official/National Statistics should be used where available. This means that some indicators may be more up-to-date than others although it is the trend that should be of primary interest rather than the most recent data point.  </t>
  </si>
  <si>
    <t>Band D (55-68)</t>
  </si>
  <si>
    <t>All steers</t>
  </si>
  <si>
    <t>All heifers</t>
  </si>
  <si>
    <t>Beef origin steers</t>
  </si>
  <si>
    <t>Beef origin heifers</t>
  </si>
  <si>
    <t>Power</t>
  </si>
  <si>
    <t>Industry</t>
  </si>
  <si>
    <t>Buildings</t>
  </si>
  <si>
    <t>Waste</t>
  </si>
  <si>
    <t>Transport</t>
  </si>
  <si>
    <t>Agriculture</t>
  </si>
  <si>
    <t>Introduction</t>
  </si>
  <si>
    <t>User guidance notes</t>
  </si>
  <si>
    <t>Average daily carcase gain of beef cattle</t>
  </si>
  <si>
    <t>Housing stock with energy efficiency measure</t>
  </si>
  <si>
    <t>Heating measures</t>
  </si>
  <si>
    <t>Number of participants in Carbon Reduction Commitment Energy Efficiency Scheme</t>
  </si>
  <si>
    <t>Natural Gas</t>
  </si>
  <si>
    <t>Electricity</t>
  </si>
  <si>
    <t>LPG</t>
  </si>
  <si>
    <t xml:space="preserve">Total </t>
  </si>
  <si>
    <t>Fuel displaced</t>
  </si>
  <si>
    <t>Car</t>
  </si>
  <si>
    <t>HGV</t>
  </si>
  <si>
    <t>Bus</t>
  </si>
  <si>
    <t>All vehicles</t>
  </si>
  <si>
    <t>1999-2001</t>
  </si>
  <si>
    <t>2000-2002</t>
  </si>
  <si>
    <t>2001-2003</t>
  </si>
  <si>
    <t>2002-2004</t>
  </si>
  <si>
    <t>2003-2005</t>
  </si>
  <si>
    <t>2004-2006</t>
  </si>
  <si>
    <t>2005-2007</t>
  </si>
  <si>
    <t>2006-2008</t>
  </si>
  <si>
    <t>2007-2009</t>
  </si>
  <si>
    <t>2008-2010</t>
  </si>
  <si>
    <t>2009-2011</t>
  </si>
  <si>
    <t>2010-2012</t>
  </si>
  <si>
    <t>2011-2013</t>
  </si>
  <si>
    <t>Motorcycle</t>
  </si>
  <si>
    <t>Undefined mode</t>
  </si>
  <si>
    <t>Other private</t>
  </si>
  <si>
    <t>All modes</t>
  </si>
  <si>
    <t>2012-2014</t>
  </si>
  <si>
    <t>Vehicle kilometres travelled by vehicle type</t>
  </si>
  <si>
    <t>Age of vehicle fleet</t>
  </si>
  <si>
    <t>Age of vehicle in years</t>
  </si>
  <si>
    <t>1999-00</t>
  </si>
  <si>
    <t>2000-01</t>
  </si>
  <si>
    <t>2001-02</t>
  </si>
  <si>
    <t>2002-03</t>
  </si>
  <si>
    <t>2003-04</t>
  </si>
  <si>
    <t>2004-05</t>
  </si>
  <si>
    <t>2005-06</t>
  </si>
  <si>
    <t>2006-07</t>
  </si>
  <si>
    <t>2007-08</t>
  </si>
  <si>
    <t>2008-09</t>
  </si>
  <si>
    <t>2009-10</t>
  </si>
  <si>
    <t>2010-11</t>
  </si>
  <si>
    <t>2011-12</t>
  </si>
  <si>
    <t>2012-13</t>
  </si>
  <si>
    <t>Cross-Cutting</t>
  </si>
  <si>
    <t>Heating Type</t>
  </si>
  <si>
    <t>Source: Travel Survey for Northern Ireland</t>
  </si>
  <si>
    <t>Source: Forest Service Northern Ireland</t>
  </si>
  <si>
    <t>Proportion of journeys per person by mode of transport</t>
  </si>
  <si>
    <t>Source: Department of Agriculture and Rural Development Northern Ireland</t>
  </si>
  <si>
    <t>2013-14</t>
  </si>
  <si>
    <t>2014-15</t>
  </si>
  <si>
    <t>NISRA mid year population estimates</t>
  </si>
  <si>
    <t>Northern Ireland</t>
  </si>
  <si>
    <t xml:space="preserve">Every new house has to have a SAP rating.  It provides a simple means of reliably estimating the energy efficiency performance of your home. </t>
  </si>
  <si>
    <t xml:space="preserve">SAP ratings are expressed on a scale of 1 to 100 - the higher the number, the better the rating. </t>
  </si>
  <si>
    <t>2014/15</t>
  </si>
  <si>
    <t>Solar thermal</t>
  </si>
  <si>
    <t>Biomass boiler</t>
  </si>
  <si>
    <t>Solar hot water</t>
  </si>
  <si>
    <t>Vehicle kilometres travelled (billions) by vehicle type</t>
  </si>
  <si>
    <t>Source: The Environment Agency</t>
  </si>
  <si>
    <t>Number of participants</t>
  </si>
  <si>
    <t>Intensity Indicator</t>
  </si>
  <si>
    <t>All modes of transport</t>
  </si>
  <si>
    <t>Passenger kilometres (millions)</t>
  </si>
  <si>
    <t>Arisings</t>
  </si>
  <si>
    <t>Recycling</t>
  </si>
  <si>
    <t>Penetration of renewable heat</t>
  </si>
  <si>
    <t>Metabolic energy from grass silage</t>
  </si>
  <si>
    <t>Local authority collected municipal waste</t>
  </si>
  <si>
    <t>Area of new forest and woodland plantings</t>
  </si>
  <si>
    <t>Housing stock</t>
  </si>
  <si>
    <t>NI housing stock statistics</t>
  </si>
  <si>
    <t>Residential emissions</t>
  </si>
  <si>
    <t>Emissions per household</t>
  </si>
  <si>
    <t>Energy efficiency measure</t>
  </si>
  <si>
    <t>http://www.nihe.gov.uk/index/corporate/housing_research/house_condition_survey.htm</t>
  </si>
  <si>
    <t>Source: House Condition Survey</t>
  </si>
  <si>
    <t>Band A-C (68+)</t>
  </si>
  <si>
    <t>SAP rating band</t>
  </si>
  <si>
    <t>Proportion of dwellings within each SAP rating band</t>
  </si>
  <si>
    <t>Proportion of dwellings by primary energy source</t>
  </si>
  <si>
    <t>Central heating gas</t>
  </si>
  <si>
    <t>Central heating oil</t>
  </si>
  <si>
    <t>Total non central heating</t>
  </si>
  <si>
    <t>Total central heating</t>
  </si>
  <si>
    <t>20+</t>
  </si>
  <si>
    <t>0-4</t>
  </si>
  <si>
    <t>5-9</t>
  </si>
  <si>
    <t>10-14</t>
  </si>
  <si>
    <t>15-19</t>
  </si>
  <si>
    <t>Number of participants in the Carbon Reduction Commitment Energy Efficiency Scheme</t>
  </si>
  <si>
    <t>persons</t>
  </si>
  <si>
    <t>Loft insulation</t>
  </si>
  <si>
    <t>Full double glazing</t>
  </si>
  <si>
    <t>Source: NI Transport Statistics, Public transport</t>
  </si>
  <si>
    <t>Total new planting</t>
  </si>
  <si>
    <t>LAC municipal waste sent for energy recovery</t>
  </si>
  <si>
    <t>Energy recovery</t>
  </si>
  <si>
    <t>Source: Department for Transport, Vehicle Licensing Statistics, Table VEH0131</t>
  </si>
  <si>
    <t>The location of the registered keeper is based on the contact address held by DVLA, and does not necessarily reflect where the vehicle is kept.</t>
  </si>
  <si>
    <t>Northern Ireland and Great Britain figures are provisional and may be revised for greater consistency with table veh0104.</t>
  </si>
  <si>
    <t>Refers to electric or hybrid electric vehicles eligible for Department for Transport Plug-in Car or Vans grants. For more details, see:</t>
  </si>
  <si>
    <t>https://www.gov.uk/plug-in-car-van-grants/eligibility</t>
  </si>
  <si>
    <t>*pps means percentage points</t>
  </si>
  <si>
    <t>Car, motorcycle</t>
  </si>
  <si>
    <t>&amp; private taxis</t>
  </si>
  <si>
    <t>Walking / cycling</t>
  </si>
  <si>
    <t>Public transport</t>
  </si>
  <si>
    <t>The CIs themselves are further supplemented by a set of associated proxy indicators which, whilst not intensity indicators as such, are logically linked to emissions and/or emissions intensity levels.  Consideration of proxy indicators allows a greater range of indicators to be monitored as the data constraints tend to be less restrictive.  It can also be easier to see how they are linked to various policy initiatives. Examples here could be the proportion of travelling being undertaken by sustainable means such as walking or cycling, or the energy efficiency of the building stock.</t>
  </si>
  <si>
    <t>Note: Whether an increase/decrease in gas use is good or bad with respect to greenhouse gas emissions will depend on the electricity source in the absence of the gas.</t>
  </si>
  <si>
    <t>For example, if it is a result of more car journeys then this would mean higher greenhouse gas emissions, whereas cycling would result in lower emissions.</t>
  </si>
  <si>
    <t>Notes:</t>
  </si>
  <si>
    <t>'pps' means percentage points.</t>
  </si>
  <si>
    <t>Note: Housing stock figures include vacant properties.</t>
  </si>
  <si>
    <t xml:space="preserve">Number of bus passenger journeys (Ulsterbus/Citybus/Metro) </t>
  </si>
  <si>
    <t>..</t>
  </si>
  <si>
    <t>The key points are:</t>
  </si>
  <si>
    <t>User guidance</t>
  </si>
  <si>
    <t>Indicators</t>
  </si>
  <si>
    <t>Full contents table</t>
  </si>
  <si>
    <t>Percentage point changes were calculated using unrounded figures.</t>
  </si>
  <si>
    <t>Note: '..' symbol denotes data not available or insufficient number of cases in the sample.</t>
  </si>
  <si>
    <t xml:space="preserve">This data is supplied by Translink and should be viewed as management information rather than Official Statistics. </t>
  </si>
  <si>
    <t>Conifer</t>
  </si>
  <si>
    <t>Broadleaf</t>
  </si>
  <si>
    <t>Forest Service new planting statistics (hectares)</t>
  </si>
  <si>
    <t>Nitrogen fertiliser input-output ratio (kg N per tonne of output)</t>
  </si>
  <si>
    <t>Nitrogen input total</t>
  </si>
  <si>
    <t>Nitrogen output total</t>
  </si>
  <si>
    <t>Nitrogen balance</t>
  </si>
  <si>
    <t>https://www.gov.uk/government/uploads/system/uploads/attachment_data/file/447632/DUKES_2015_Chapter_5.pdf#page=18</t>
  </si>
  <si>
    <t>Note: DNC stands for declared net capacity and is used to measure the maximum power available from generating stations that use renewable resources.</t>
  </si>
  <si>
    <t>Metabolic energy (MJ/kg dry matter)</t>
  </si>
  <si>
    <t>Natural gas</t>
  </si>
  <si>
    <t>Carbon Intensity Indicators</t>
  </si>
  <si>
    <t>Introduction - Carbon Intensity Indicators for Northern Ireland</t>
  </si>
  <si>
    <t>Cover</t>
  </si>
  <si>
    <t>Cover page</t>
  </si>
  <si>
    <t>Source: UK Environment Agency</t>
  </si>
  <si>
    <t>Greenhouse gas (GHG) emissions</t>
  </si>
  <si>
    <t xml:space="preserve">· </t>
  </si>
  <si>
    <t>Mode of transport</t>
  </si>
  <si>
    <t>Standard Assessment Procedure ratings for residential buildings</t>
  </si>
  <si>
    <t>Primary energy source for heating of residential buildings</t>
  </si>
  <si>
    <t>Emissions per unit of electricity generated (Intensity Indicator)</t>
  </si>
  <si>
    <t>Nitrogen use efficiency for arable crops</t>
  </si>
  <si>
    <t>Soil nitrogen balance</t>
  </si>
  <si>
    <t>Electricity from on-farm anaerobic digestion</t>
  </si>
  <si>
    <t>Carcase conformation for beef cattle</t>
  </si>
  <si>
    <t>Greenhouse gas emissions per capita (Intensity Indicator)</t>
  </si>
  <si>
    <r>
      <t xml:space="preserve">Intensity Indicators </t>
    </r>
    <r>
      <rPr>
        <sz val="16"/>
        <color theme="0"/>
        <rFont val="Calibri"/>
        <family val="2"/>
      </rPr>
      <t>are highlighted in blue, and the relevant workbook tabs are also marked in blue.</t>
    </r>
  </si>
  <si>
    <t>Note</t>
  </si>
  <si>
    <t>Sector</t>
  </si>
  <si>
    <t>Cross-cutting</t>
  </si>
  <si>
    <r>
      <t>CO</t>
    </r>
    <r>
      <rPr>
        <vertAlign val="subscript"/>
        <sz val="12"/>
        <rFont val="Calibri"/>
        <family val="2"/>
      </rPr>
      <t>2</t>
    </r>
    <r>
      <rPr>
        <sz val="12"/>
        <rFont val="Calibri"/>
        <family val="2"/>
      </rPr>
      <t xml:space="preserve"> emissions from participants in the Carbon Reduction Commitment Energy Efficiency Scheme</t>
    </r>
  </si>
  <si>
    <r>
      <t xml:space="preserve">The remaining indicators are </t>
    </r>
    <r>
      <rPr>
        <b/>
        <sz val="16"/>
        <rFont val="Calibri"/>
        <family val="2"/>
        <scheme val="minor"/>
      </rPr>
      <t>proxy indicators</t>
    </r>
    <r>
      <rPr>
        <sz val="16"/>
        <rFont val="Calibri"/>
        <family val="2"/>
        <scheme val="minor"/>
      </rPr>
      <t>, which whilst not intensity indicators as such, are logically linked to emissions and/or emissions intensity levels.</t>
    </r>
  </si>
  <si>
    <t>Indicator</t>
  </si>
  <si>
    <t>User guidance for power sector indicators</t>
  </si>
  <si>
    <t>User guidance for buildings sector indicators</t>
  </si>
  <si>
    <t>User guidance for industry sector indicators</t>
  </si>
  <si>
    <t>User guidance for transport sector indicators</t>
  </si>
  <si>
    <t>User guidance for agriculture sector indicators</t>
  </si>
  <si>
    <t>User guidance for waste sector indicators</t>
  </si>
  <si>
    <t>User guidance for cross-cutting indicators</t>
  </si>
  <si>
    <t>The user guidance for each of the indicators outlines the relevance of each indicator to greenhouse gas emissions and highlights any known issues.</t>
  </si>
  <si>
    <t>1.1 Emissions per unit of electricity generated</t>
  </si>
  <si>
    <t>Relevance of indicator to greenhouse gas emissions</t>
  </si>
  <si>
    <t>The emissions per unit of electricity generated indicator is a key carbon intensity indicator for the energy supply / power sector. As the mix of fuel used in Northern Ireland’s power stations changes, the resultant greenhouse gas emissions also change. Coal and oil result in greater emissions per unit electricity generated than natural gas and much more than renewable sources.</t>
  </si>
  <si>
    <t>Any known issues or limitations</t>
  </si>
  <si>
    <t>This indicator has been derived by combining data from two different publications: greenhouse gas emissions for Northern Ireland from the greenhouse gas inventory and electricity consumption from DECC’s energy trends. Neither dataset was designed for this purpose and each will have an inherent uncertainty. It gives a reasonable indication of the carbon intensity of the power sector, and how it has changed over the past decade.</t>
  </si>
  <si>
    <t>Estimates of greenhouse gas emissions have an inherent uncertainty due to uncertainty in the underlying activity data and emissions factors. For more information see:</t>
  </si>
  <si>
    <t>1.2 Electricity generation by fuel type</t>
  </si>
  <si>
    <t>This is a supplementary indicator which is intended to show the fuels used to generate electricity in Northern Ireland. The emissions of carbon dioxide per unit energy produced is lower for natural gas than for coal or oil.</t>
  </si>
  <si>
    <t>Return to user guidance contents page</t>
  </si>
  <si>
    <t>User Guidance Notes for Power Sector</t>
  </si>
  <si>
    <t>User Guidance Notes for Buildings Sector</t>
  </si>
  <si>
    <t>2.1 Emissions per household</t>
  </si>
  <si>
    <t>The emissions per household indicator is a useful carbon intensity indicator for the buildings sector. As new homes are built with additional consideration given to thermal efficiency and carbon emissions e.g. using low-carbon heat, and existing properties are retrofitted to improve their thermal efficiencies, e.g. additional insulation installed, it would be expected that residential emissions per household should decrease, even though more properties could mean more emissions.</t>
  </si>
  <si>
    <t>This indicator has been derived by combining data from two different publications – greenhouse gas emissions for Northern Ireland from the greenhouse gas inventory and housing stock from Land &amp; Property Services. Neither dataset was designed to be used in this way and the estimates of greenhouse gas emissions have an inherent uncertainty due to uncertainty in the underlying activity data and emissions factors. For more information see:</t>
  </si>
  <si>
    <t>2.2 Housing stock with energy efficiency measure</t>
  </si>
  <si>
    <t>This indicator is related to the thermal efficiency of Northern Ireland’s housing stock by considering measures such as full double glazing, full cavity wall insulation and loft insulation. More thermally efficient properties would expect to use less energy to maintain the desired level of heating. Lower fuel use would equate to lower levels of greenhouse gas emissions.</t>
  </si>
  <si>
    <t>Quick links to indicators</t>
  </si>
  <si>
    <t>2.3 Standard Assessment Procedure (SAP) ratings for residential buildings</t>
  </si>
  <si>
    <t>2.4 Installation of energy efficiency measures</t>
  </si>
  <si>
    <t>2.6 Penetration of renewable heat</t>
  </si>
  <si>
    <t>2.5 Primary energy source for heating of residential buildings</t>
  </si>
  <si>
    <t xml:space="preserve">The SAP rating itself is on a logarithmic scale and provides a comparative measure of the energy efficiency of dwellings. The lower the score the lower the energy efficiency and the higher the score the higher the efficiency; a SAP rating of 100 represents zero energy cost. The rating can be over 100 for dwellings that are net exporters of energy. More detail on the SAP 2009 rating can be found at the following links: </t>
  </si>
  <si>
    <t xml:space="preserve">http://www.nihe.gov.uk/index/corporate/housing_research/house_condition_survey.htm
</t>
  </si>
  <si>
    <t>There are a number of ways in which actual observed performance may differ from theoretical expected performance and these may apply here. Particularly the comfort factor, where householders may decide to increase the temperature in their home after installation of such measures.</t>
  </si>
  <si>
    <t>This indicator is concerned with how a dwelling maintains the desired level of heating. Different fuels have different emission factors and will result in different levels of greenhouse gas emissions when supplying a particular level of thermal comfort. Home heating oil, for example, has a higher emission factor than natural gas, meaning to generate a given quantity of energy, oil will result in higher greenhouse gas emissions than natural gas.</t>
  </si>
  <si>
    <t>Greenhouse gas emissions from domestic, commercial and public buildings are primarily a result of space heating via combustion of fossil fuels. These emissions can be reduced by improving the energy efficiency of buildings, for example though insulation, to reduce how much fuel is needed, or from deployment of renewable / low-carbon heating, such as heat pumps. Heat networks with low-carbon sources are a longer-term option.</t>
  </si>
  <si>
    <t>The Renewable Heat Premium Payment (RHPP) scheme was a DETI scheme that provided upfront payments towards the installation costs of alternative renewable technologies to heat buildings and provide hot water. The RHPP scheme has been absorbed into the Renewable Heat Incentive scheme.</t>
  </si>
  <si>
    <t>User Guidance Notes for Industry Sector</t>
  </si>
  <si>
    <t>Return to top</t>
  </si>
  <si>
    <t>3.1 Number of participants in the Carbon Reduction Commitment Energy Efficiency Scheme</t>
  </si>
  <si>
    <t>User Guidance Notes for Transport Sector</t>
  </si>
  <si>
    <t>4.1 Emissions per vehicle kilometre travelled</t>
  </si>
  <si>
    <t>4.3 Average distance travelled per person per year by mode of transport</t>
  </si>
  <si>
    <t>4.4 Mode of transport</t>
  </si>
  <si>
    <t>4.5 Bus passenger journeys</t>
  </si>
  <si>
    <t>4.6 NI Rail service passengers, number of journeys and distance travelled</t>
  </si>
  <si>
    <t>4.7 Age of vehicle fleet</t>
  </si>
  <si>
    <t>4.8 Plug-in cars and vans licensed in Northern Ireland</t>
  </si>
  <si>
    <t>4.2 Vehicle kilometres travelled by vehicle type</t>
  </si>
  <si>
    <t>4.1 Emissions per vehicle kilometre travelled (VKT)</t>
  </si>
  <si>
    <t>This indicator has been derived by combining data from two different datasets: greenhouse gas emissions vehicle kilometers travelled. Neither dataset was designed for this purpose and each will have an inherent uncertainty.</t>
  </si>
  <si>
    <t>These indicators give an idea of how the demand for travel has been met. They look at number of journeys and/or distance travelled by vehicle type/mode of transport. From the perspective of lower greenhouse gas emissions a lower distance travelled by car and greater distances by train or bus, or better yet by cycling and walking, would result in lower emissions.</t>
  </si>
  <si>
    <t>The vehicle kilometers travelled dataset has been discontinued in Northern Ireland and 2014 will be the last available year of data.</t>
  </si>
  <si>
    <t>These indicators are estimates and are subject to uncertainty because they are collected using a sample survey with associated sampling error margins.</t>
  </si>
  <si>
    <t>The Vehicle Kilometres of Travel Survey (VKT) survey provides annual estimates are based mainly on around 500 manual counts where trained enumerators count traffic by vehicle type over a 12 or 24 hour period. Traffic data are also collected from a network of around 350 Automatic Traffic Counters.</t>
  </si>
  <si>
    <t>The Travel Survey for Northern Ireland typically has a sample size between 856 and 1,037 households per year, so three years of data have been combined to ensure the analysis carried out is robust.</t>
  </si>
  <si>
    <t>Whether a decrease in passenger journeys by bus or train is good or bad for greenhouse gas emissions will depend on why the journeys have decreased. For example, if it is a result of more car journeys then this would mean higher greenhouse gas emissions, whereas cycling would result in lower emissions.</t>
  </si>
  <si>
    <t>Emissions will vary by vehicle but EU road vehicle fuel efficiency regulations designed to improve fuel efficiencies are expected to outpace the increase in demand and result in lower emissions in the short term. This indicator looks at the age distribution of all vehicles registered in Northern Ireland. This will relate to greenhouse gas emissions as a younger vehicle fleet is likely to be more fuel efficienct and result in lower levels of emissions.</t>
  </si>
  <si>
    <t>There may be a small impact of the transfer of vehicle licensing to DVLA in July 2014 with respect to NI coverage in cases where the keepers postcode is missing. Data quality is considered to be very good as all data in this section on vehicle registrations up to transfer of the function to DVLA were derived from a single administrative system (NIVIS) with full coverage and incorporating various validation checks.</t>
  </si>
  <si>
    <t>It has not yet been possible to look at change over time in this indicator.</t>
  </si>
  <si>
    <t>Plug-in cars and vans grants are available for electric vehicles, plug-in hybrid electric vehicles and some other vehicles with technologies such as hydrogen fuel cells. Such vehicles are expected to play an important role in the decarbonisation of the transport sector. This indicator monitors the number of plug-in vehicles registered each quarter in Northern Ireland. Higher numbers of plug-in vehicles should result in lower petrol and diesel consumption and so lower greenhouse gas emissions, as the electricity used to run the vehicles can be generated with lower emissions.</t>
  </si>
  <si>
    <t>The location of the registered keeper is based on the contact address held by DVLA, and does not necessarily reflect where the vehicle is kept. Northern Ireland figures are provisional and may be revised for greater consistency with other tables.</t>
  </si>
  <si>
    <t>User Guidance Notes for Agriculture Sector</t>
  </si>
  <si>
    <t>One of the ways to combat climate change is to sequester carbon through more trees. Young trees, in particular, absorb carbon dioxide quickly while they are actively growing. A stable or increasing area of new plantings, especially of conifers, is consistent with increasing total sequestration potential.</t>
  </si>
  <si>
    <t>This indicator tracks new planting of conifer and broadleaf woodland that is grant aided by Northern Ireland Forest Service. It does not include private planting that is unsupported by grant aid or land in natural conversion from scrub to woodland. Nor does not include restocking of harvested woodland/forest. More information is available from the Forestry Commission.</t>
  </si>
  <si>
    <t xml:space="preserve">http://www.forestry.gov.uk/forestry/infd-7aqknx </t>
  </si>
  <si>
    <t>The nitrogen balance is the difference between nitrogen inputs (including manufactured and organic fertilisers), and off-takes (via crop/livestock production and fodder for livestock, including grass). The overall balance of nitrogen provides a high level indicator of potential environmental pressure allowing comparisons over time and between countries. Other things being equal, more efficient use of manufactured (and organic) nitrogen fertilisers will be observed through a declining nitrogen balance which will in turn lead to a reduced risk of nitrous oxide emissions and other environmental pressures.</t>
  </si>
  <si>
    <t>The methodology for calculating soil nutrient balances has been developed by OECD  and adopted by Eurostat .  Although based on an internationally recognised methodology, the nutrient balance estimates are subject to a level of uncertainty or error margins.  The physical data on which the estimates are based is subject to uncertainty because it is generally collected using a sample survey with associated sampling error margins. Similarly, the coefficients are derived from research but are subject to uncertainty and are, out of necessity, based on average rates (e.g. average amount of nitrogen taken up by the growth of a tonne of wheat).  There can be a considerable amount of variation within these averages with no cost-effective method of taking this variation into account.</t>
  </si>
  <si>
    <t xml:space="preserve">Anaerobic digestion, popularly known as ‘AD’, is the controlled break down of organic matter in the absence of air to produce a combustible biogas and nutrient rich organic by-product. Emissions of methane from the decomposing feedstock are captured within the digester, rather than released into the atmosphere as from conventional manure storage systems. The captured methane can be used instead of conventional energy generated from fossil fuels, reducing emissions of carbon dioxide. However, there are significant start-up and running costs leading to very low levels of current uptake. </t>
  </si>
  <si>
    <t>On-farm AD cumulative generating capacity data is drawn from Ofgem’s Renewables and Combined Heat and Power (CHP) Register.  The quality of this administrative data is high, as it is integral to the system of monitoring under which electricity suppliers are obliged to source electricity from renewable sources. It is important to note that the indicator measures generating capacity and not output.</t>
  </si>
  <si>
    <t>https://www.renewablesandchp.ofgem.gov.uk/Public/ReportManager.aspx</t>
  </si>
  <si>
    <t xml:space="preserve">Beef processing firms in Northern Ireland operate a common pricing framework that links payment rates to the presence of a range of desired carcase characteristics. These include carcase weight, fat cover, conformation and animal age. Cattle that meet the desired specification are likely to have been reared using production systems that have lower than average GHG emissions. Other things being equal, the higher the proportion of carcases achieving the desired specification, the lower the emissions intensity per kilogram of meat produced. </t>
  </si>
  <si>
    <t>Data on carcase specifications is derived from a dataset collected to assist beef producers improve herd breeding programmes and management systems. The quality of the data is high, as the system (AFBI-BoVIS) covers a high proportion of cattle slaughtering in Northern Ireland. However, as the indicator measures the link between a bundle of desirable attributes, that are influenced by environmental and physiological factors, there is considerable variation in the level GHG emissions for individual animals.  As a result there is likely to be a relatively weak correlation between achieving the desired specification and low emissions intensity in production.</t>
  </si>
  <si>
    <t xml:space="preserve">Higher rates of daily weight gain mean that cattle reach the desired slaughter weight at a younger age, reducing lifetime GHG emissions. </t>
  </si>
  <si>
    <t xml:space="preserve">Data on age and carcase weight at slaughter are derived from a dataset collected to assist beef producers improve herd breeding programmes and management systems. The quality of the data is high, as the system (AFBI-BoVIS) covers a high proportion of cattle slaughtering in Northern Ireland. Average daily weight gains, above certain levels, are only likely to be possible by using high levels of concentrate feeds. If this is the case, the benefits of slaughter at a younger age may be offset by increased emissions from animal feeds. However, as average daily weight gains in Northern Ireland are currently below the optimal level, an increase in the mean value can be interpreted as an improvement that will contribute to reducing emissions intensity per kilogram of beef produced. </t>
  </si>
  <si>
    <t>Higher levels of metabolic energy in grass silage, the main forage for housed cattle, reduces the quantity of high energy concentrate feeds that are needed to meet overall dietary requirements. Higher quality grass silage also reduces the volume of enteric methane from cattle, compared with lower quality silage. By reducing the volume of concentrate feed required and decreasing the amount of methane from enteric fermentation, higher quality grass silage reduces the emissions intensity of both beef and milk production.</t>
  </si>
  <si>
    <t>Data on grass silage quality is derived from the AFBI Hillsborough Feeding Information System (HFIS), a dataset consisting of results from analyses of circa 10,000 samples per year of grass silage in Northern Ireland. As farmers pay for the service and the results are used in the development of on-farm nutritional planning, it is possible that farmers utilising the service may have above average farm management skills and that, as a result, energy levels reported by HFIS are higher than the average for all farms in Northern Ireland. Despite this, the trends observed in grass silage energy levels provide a good indicator of change in the efficiency of cattle feeding systems.</t>
  </si>
  <si>
    <t>User Guidance Notes for Waste Sector</t>
  </si>
  <si>
    <t>6.1 Emissions from waste management per capita</t>
  </si>
  <si>
    <t>6.2 Local authority collected municipal waste</t>
  </si>
  <si>
    <t>This indicator gives an indication of the quantities of waste sent to landfill in Northern Ireland, which will become a source of methane when the organic components of the waste material decompose.</t>
  </si>
  <si>
    <t>These figures only include waste collected by councils in Northern Ireland which is not the only source of landfill. However data for commercial &amp; industrial and construction &amp; demolition waste is limited.</t>
  </si>
  <si>
    <t>(limitations of local authority collected municipal waste data)</t>
  </si>
  <si>
    <t>User Guidance Notes for Cross-Cutting Indicators</t>
  </si>
  <si>
    <t>7.1 Ratio of emissions to Gross Value Added</t>
  </si>
  <si>
    <t>7.1 Ratio of emissions to Gross Value Added (GVA)</t>
  </si>
  <si>
    <t>7.2 Greenhouse gas emissions per capita</t>
  </si>
  <si>
    <t>Greenhouse gas emissions are affected by a range of factors including but not limited to economic activity. In the past greenhouse gas emissions and economic growth have been linked due to the structure of the global economy and reliance on fossil fuels. As Northern Ireland transitions towards a low-carbon economy we would expect to see greenhouse gas emissions falling, GVA rising and hence this ratio decreasing further.</t>
  </si>
  <si>
    <t>This indicator has been derived by combining data from two different publications: greenhouse gas emissions for Northern Ireland from the greenhouse gas inventory and gross value added data from ONS’ national accounts. Neither dataset was designed for this purpose and each will have an inherent uncertainty.</t>
  </si>
  <si>
    <t>Other factors affect greenhouse gas emissions, including for example, energy prices and weather. For example a particularly cold winter can result in increased heating demand, e.g. in 2010, and relatively low prices for a particular fuel can increase its use, e.g. coal in 2012 and 2013.</t>
  </si>
  <si>
    <t xml:space="preserve">There is a National Statistics publication which includes greenhouse gas emissions per capita, called UK local authority carbon dioxide emissions estimates. </t>
  </si>
  <si>
    <t>However those figures will be considerably lower because the local authority inventory considers only the industrial &amp; commercial, domestic, transport and land use, land use change &amp; forestry sectors on an end-user basis. This indicator uses emissions on a by source basis for those four sectors, plus energy supply, agriculture and waste management.</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</si>
  <si>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</si>
  <si>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</si>
  <si>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</si>
  <si>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</si>
  <si>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</si>
  <si>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</si>
  <si>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</si>
  <si>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</si>
  <si>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</si>
  <si>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</si>
  <si>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</si>
  <si>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</si>
  <si>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</si>
  <si>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</si>
  <si>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</si>
  <si>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</si>
  <si>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</si>
  <si>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</si>
  <si>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</si>
  <si>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</si>
  <si>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</si>
  <si>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2002/03</t>
  </si>
  <si>
    <t>2003/04</t>
  </si>
  <si>
    <t>2004/05</t>
  </si>
  <si>
    <t>2005/06</t>
  </si>
  <si>
    <t>2001/02</t>
  </si>
  <si>
    <t>Link to user guidance for power sector</t>
  </si>
  <si>
    <t>Recent change</t>
  </si>
  <si>
    <t>Longer term trend</t>
  </si>
  <si>
    <t>Power sector emissions</t>
  </si>
  <si>
    <t>Electricity consumption</t>
  </si>
  <si>
    <t>Emissions intensity</t>
  </si>
  <si>
    <t>Electricity generation by fuel type</t>
  </si>
  <si>
    <t>1.2 - Power sector - electricity generation by fuel type</t>
  </si>
  <si>
    <t>For example, burning less coal and more natural gas would help reduce emissions because natural gas results in lesser emissions than coal.</t>
  </si>
  <si>
    <t>Longer term trends</t>
  </si>
  <si>
    <t>Recent changes</t>
  </si>
  <si>
    <t>Greenhouse gas emissions per unit of electricity generated</t>
  </si>
  <si>
    <t>Electricity generated by fuel type</t>
  </si>
  <si>
    <t>2.1 - Buildings indicator - residential greenhouse gas emissions per household</t>
  </si>
  <si>
    <t>Residential greenhouse gas emissions per household (Intensity Indicator)</t>
  </si>
  <si>
    <t>Residential greenhouse gas emissions per household</t>
  </si>
  <si>
    <t>Link to user guidance for buildings sector</t>
  </si>
  <si>
    <t>2.2 - Buildings indicator - housing stock with energy efficiency measure</t>
  </si>
  <si>
    <t>(i.e. cavity wall insulation, loft insulation, double glazing)</t>
  </si>
  <si>
    <t>Northern Ireland, 2001 to 2011</t>
  </si>
  <si>
    <t>Full cavity wall insulation</t>
  </si>
  <si>
    <t>2001 to 2011</t>
  </si>
  <si>
    <t>2009 to 2011</t>
  </si>
  <si>
    <t>Proportion of housing stock with energy efficiency measure</t>
  </si>
  <si>
    <t>Standard Assessment Procedure (SAP) has been adopted by government as part of the UK national standard for calculating the energy performance of buildings.</t>
  </si>
  <si>
    <t>Northern Ireland, 2011</t>
  </si>
  <si>
    <t>2.3 - Buildings indicator - Standard Assessment Procedure ratings for residential buildings</t>
  </si>
  <si>
    <t>Warm Homes Scheme grants processed</t>
  </si>
  <si>
    <t>Total grants processed</t>
  </si>
  <si>
    <t>2.5 - Buildings indicator - primary energy source for heating of residential buildings</t>
  </si>
  <si>
    <t>Central heating solid fuel/electric/dual/other</t>
  </si>
  <si>
    <t>Northern Ireland, 2004 to 2011</t>
  </si>
  <si>
    <t>2004 to 2011</t>
  </si>
  <si>
    <t>electric / dual fuel / other</t>
  </si>
  <si>
    <t>Central heating solid fuel /</t>
  </si>
  <si>
    <t>2.6 - Buildings indicator - penetration of renewable heat</t>
  </si>
  <si>
    <t>Ground source heat pump</t>
  </si>
  <si>
    <t>Air source heat pump</t>
  </si>
  <si>
    <t>3.1 - Industry indicator - number of participants in the Carbon Reduction Commitment Energy Efficiency Scheme</t>
  </si>
  <si>
    <t>Link to user guidance for industry sector</t>
  </si>
  <si>
    <t>Road transportation emissions</t>
  </si>
  <si>
    <t>billion km</t>
  </si>
  <si>
    <t>Vehicle kilometres travelled</t>
  </si>
  <si>
    <t>Emissions per vehicle kilometre travelled (VKT)</t>
  </si>
  <si>
    <t>Source: Annual Road Traffic Estimates, VKT in NI</t>
  </si>
  <si>
    <t>Link to user guidance for transport sector</t>
  </si>
  <si>
    <t>4.2 - Transport indicator - vehicle kilometres travelled by vehicle type</t>
  </si>
  <si>
    <t>Unit</t>
  </si>
  <si>
    <t>Emissions per VKT</t>
  </si>
  <si>
    <t>Road transportation emissions use IPCC category 1A3b, specifically sub-categories i (car), ii (light duty trucks), iii (heavy duty trucks and buses), iv (motorcycles) and v (other road transport).</t>
  </si>
  <si>
    <r>
      <t>gCO</t>
    </r>
    <r>
      <rPr>
        <b/>
        <vertAlign val="subscript"/>
        <sz val="11"/>
        <color theme="0"/>
        <rFont val="Calibri"/>
        <family val="2"/>
        <scheme val="minor"/>
      </rPr>
      <t>2</t>
    </r>
    <r>
      <rPr>
        <b/>
        <sz val="11"/>
        <color theme="0"/>
        <rFont val="Calibri"/>
        <family val="2"/>
        <scheme val="minor"/>
      </rPr>
      <t>e per VKT</t>
    </r>
  </si>
  <si>
    <t>4.3 - Transport indicator - average distance travelled per person per year by mode of transport (including cycling &amp; walking)</t>
  </si>
  <si>
    <t>Average distance travelled per person per year by mode of transport (inc. cycling &amp; walking)</t>
  </si>
  <si>
    <t>Average distance travelled by travel mode (miles per person per year)</t>
  </si>
  <si>
    <t>Transport mode</t>
  </si>
  <si>
    <t>Walking/cycling</t>
  </si>
  <si>
    <t>Private taxis</t>
  </si>
  <si>
    <t>Black taxis</t>
  </si>
  <si>
    <t>Car, motorcycle &amp; private taxis</t>
  </si>
  <si>
    <t>4.5 - Transport indicator - bus passenger journeys</t>
  </si>
  <si>
    <t>Passenger journeys (millions)</t>
  </si>
  <si>
    <t>This data is supplied by Translink and should be viewed as management information rather than Official Statistics.</t>
  </si>
  <si>
    <t>In terms of carbon dioxide emissions, walking and cycling result in the lowest emissions, and public transport is less carbon-intensive than private car use when you consider emissions per passenger kilometre.</t>
  </si>
  <si>
    <t>Whether a decrease in passenger journeys by bus is good or bad for greenhouse gas emissions will depend on why the journeys have decreased.</t>
  </si>
  <si>
    <t>Passenger kilometres</t>
  </si>
  <si>
    <t>4.6 - Transport indicator - NI Rail service passengers, number of journeys and distance travelled</t>
  </si>
  <si>
    <t>NI Rail service passengers, number of journeys and distance travelled</t>
  </si>
  <si>
    <t>Bus passenger journeys</t>
  </si>
  <si>
    <t>NI Rail service passenger journeys and kilometres</t>
  </si>
  <si>
    <t>CityBus became Metro with effect from 2005.</t>
  </si>
  <si>
    <t>Number of vehicles</t>
  </si>
  <si>
    <t>Q4</t>
  </si>
  <si>
    <t>Q1</t>
  </si>
  <si>
    <t>Q2</t>
  </si>
  <si>
    <t>Q3</t>
  </si>
  <si>
    <t>6.1 - Waste indicator - greenhouse gas emissions from waste management per capita</t>
  </si>
  <si>
    <t>Greenhouse gas emissions from waste management per capita</t>
  </si>
  <si>
    <t>Waste management emissions</t>
  </si>
  <si>
    <t>Mid-year population estimate</t>
  </si>
  <si>
    <t>continued...</t>
  </si>
  <si>
    <t>Link to user guidance for waste sector</t>
  </si>
  <si>
    <t>6.2 - Waste indicator - local authority collected municipal waste</t>
  </si>
  <si>
    <t>Landifll</t>
  </si>
  <si>
    <t>7.1 - Cross-cutting indicator - ratio of emissions to gross value added</t>
  </si>
  <si>
    <t>Ratio of greenhouse gas emissions to gross value added (GVA)</t>
  </si>
  <si>
    <r>
      <t>kgCO</t>
    </r>
    <r>
      <rPr>
        <vertAlign val="subscript"/>
        <sz val="11"/>
        <color theme="0"/>
        <rFont val="Calibri"/>
        <family val="2"/>
        <scheme val="minor"/>
      </rPr>
      <t>2</t>
    </r>
    <r>
      <rPr>
        <sz val="11"/>
        <color theme="0"/>
        <rFont val="Calibri"/>
        <family val="2"/>
        <scheme val="minor"/>
      </rPr>
      <t>e per £</t>
    </r>
  </si>
  <si>
    <t>Ratio of GHG emissions to GVA</t>
  </si>
  <si>
    <t>Link to user guidance for cross-cutting sector</t>
  </si>
  <si>
    <t>Ratio of emissions to gross value added (Intensity Indicator)</t>
  </si>
  <si>
    <t>Greenhouse gas emissions from waste management per capita (Intensity Indicator)</t>
  </si>
  <si>
    <t>7.2 - Cross-cutting indicator - greenhouse gas emissions per capita</t>
  </si>
  <si>
    <t>Greenhouse gas emissions per capita</t>
  </si>
  <si>
    <t>Greenhouse gas emissions</t>
  </si>
  <si>
    <t>Link to user guidance for agriculture sector</t>
  </si>
  <si>
    <t>Nitrogen balance (kg / ha) with livestock feeds at 17% protein level</t>
  </si>
  <si>
    <t>Cumulative number of anaerobic digesters</t>
  </si>
  <si>
    <t>Electricity from on-farm anaerobic digestors</t>
  </si>
  <si>
    <t>2013 to 2014</t>
  </si>
  <si>
    <t>Proportion of steers achieving desired carcase specification</t>
  </si>
  <si>
    <t>Proportion of heifers achieving desired carcase specification</t>
  </si>
  <si>
    <t>Average daily carcase gain (kg/day) of steers slaughtered</t>
  </si>
  <si>
    <t>Average daily carcase gain (kg/day) of heifers slaughtered</t>
  </si>
  <si>
    <t>Dairy origin</t>
  </si>
  <si>
    <t>Metabolic energy from grass silage (MJ/kg of dry matter)</t>
  </si>
  <si>
    <t>3 year averages</t>
  </si>
  <si>
    <t>Spring barley</t>
  </si>
  <si>
    <t>Winter barley</t>
  </si>
  <si>
    <t>1990 to 2014</t>
  </si>
  <si>
    <t>A User Guidance section has been included in the final tabs of this report which will develop over time. Users are strongly encouraged to consult this when considering particular indicators in order to properly understand what the indicator is measuring, its relevance from an emissions/intensity perspective and any significant limitations.</t>
  </si>
  <si>
    <t>Road transport emissions per vehicle kilometre travelled (Intensity Indicator)</t>
  </si>
  <si>
    <t xml:space="preserve">This report presents a series of indicators, for each of the key emission sectors, with each section generally beginning with an intensity indicator (where available) and supplemented by a set of proxy indicators. For ease of reference the intensity indicators have been highlighted (in blue) in order to distinguish them from the supporting proxy indicators. </t>
  </si>
  <si>
    <t xml:space="preserve">The change in recent and long term trend is also highlighted via the use of colour coded arrows with green signifying movement in a positive direction, red - negative, and amber - no change or unclear (e.g., an increase in total kilometres travelled may not necessarily be viewed as negative from a carbon reduction perspective if a greater proportion of the travel is being undertaken by walking/cycling or public transport rather than by car).  </t>
  </si>
  <si>
    <r>
      <t>gCO</t>
    </r>
    <r>
      <rPr>
        <b/>
        <vertAlign val="subscript"/>
        <sz val="12"/>
        <color theme="0"/>
        <rFont val="Calibri"/>
        <family val="2"/>
        <scheme val="minor"/>
      </rPr>
      <t>2</t>
    </r>
    <r>
      <rPr>
        <b/>
        <sz val="12"/>
        <color theme="0"/>
        <rFont val="Calibri"/>
        <family val="2"/>
        <scheme val="minor"/>
      </rPr>
      <t>/kWh</t>
    </r>
  </si>
  <si>
    <r>
      <t>tCO</t>
    </r>
    <r>
      <rPr>
        <b/>
        <vertAlign val="subscript"/>
        <sz val="12"/>
        <color theme="0"/>
        <rFont val="Calibri"/>
        <family val="2"/>
        <scheme val="minor"/>
      </rPr>
      <t>2</t>
    </r>
    <r>
      <rPr>
        <b/>
        <sz val="12"/>
        <color theme="0"/>
        <rFont val="Calibri"/>
        <family val="2"/>
        <scheme val="minor"/>
      </rPr>
      <t>e</t>
    </r>
  </si>
  <si>
    <t>4.1 - Transport indicator - road transport emissions per vehicle kilometre travelled</t>
  </si>
  <si>
    <t>4.4 - Transport indicator - mode of transport</t>
  </si>
  <si>
    <t>4.7 - Transport indicator - age of vehicle fleet</t>
  </si>
  <si>
    <t>Local authority collected (LAC) municipal waste arisings, recycling (inc. composting) and landfill</t>
  </si>
  <si>
    <t>inc. composting</t>
  </si>
  <si>
    <t>Gross value added</t>
  </si>
  <si>
    <r>
      <t>tCO</t>
    </r>
    <r>
      <rPr>
        <b/>
        <vertAlign val="subscript"/>
        <sz val="11"/>
        <color theme="0"/>
        <rFont val="Calibri"/>
        <family val="2"/>
        <scheme val="minor"/>
      </rPr>
      <t>2</t>
    </r>
    <r>
      <rPr>
        <b/>
        <sz val="11"/>
        <color theme="0"/>
        <rFont val="Calibri"/>
        <family val="2"/>
        <scheme val="minor"/>
      </rPr>
      <t>e / person</t>
    </r>
  </si>
  <si>
    <r>
      <t>kgCO</t>
    </r>
    <r>
      <rPr>
        <b/>
        <vertAlign val="subscript"/>
        <sz val="11"/>
        <color theme="0"/>
        <rFont val="Calibri"/>
        <family val="2"/>
        <scheme val="minor"/>
      </rPr>
      <t>2</t>
    </r>
    <r>
      <rPr>
        <b/>
        <sz val="11"/>
        <color theme="0"/>
        <rFont val="Calibri"/>
        <family val="2"/>
        <scheme val="minor"/>
      </rPr>
      <t>e / person</t>
    </r>
  </si>
  <si>
    <t>Land &amp; Property Services maintains Valuation Lists for all domestic and non-domestic properties in Northern Ireland for the purposes of rating. The housing stock figures show the number of domestic dwellings which have a rates liability. In line with the Rates Order (NI) 1977, housing stock is defined as a count of properties which are valued as domestic or mixed for the purposes of rating. This refers to properties in the Valuation List which are used (or when next in use, will be used) for the purposes of a private dwelling. This includes properties which are temporarily incapable of beneficial occupation, but excludes caravans, domestic garages, domestic stores and car parking spaces.</t>
  </si>
  <si>
    <t>There is uncertainty in the figures taken from the GHG inventory with methane being one of the gases with greater uncertainty. Figures are based on a model of methane production in landfill sites but works at at UK level, rather than being specific to NI.</t>
  </si>
  <si>
    <t>Printing Guidance</t>
  </si>
  <si>
    <t xml:space="preserve">Users are free to change the printing options to their individual preferences. </t>
  </si>
  <si>
    <t>Each individual worksheet within this workbook is formatted for easy printing on a single page or as few pages as possible.</t>
  </si>
  <si>
    <t>This may not work for all users due to differences in software and system settings.</t>
  </si>
  <si>
    <t>Print Guidance</t>
  </si>
  <si>
    <t>Cumulative capacity (DNC, kW)</t>
  </si>
  <si>
    <t>Dwellings with better SAP ratings will be more energy efficient, and will require less energy to maintain a particular standard of living. Using less energy is strongly linked to lower greenhouse gas emissions, unless the energy is provided by renewable sources.</t>
  </si>
  <si>
    <t>https://www.gov.uk/government/statistics/energy-trends-december-2016-special-feature-article-electricity-generation-and-supply-figures-for-scotland-wales-northern-ireland-and-england-2</t>
  </si>
  <si>
    <t>https://www.finance-ni.gov.uk/publications/annual-housing-stock-statistics</t>
  </si>
  <si>
    <t>2008 to 2014</t>
  </si>
  <si>
    <t>2015/16</t>
  </si>
  <si>
    <t>Northern Ireland, 2009/10 to 2014/15</t>
  </si>
  <si>
    <t>https://www.gov.uk/government/publications/crc-annual-report-publication-201415-and-201516</t>
  </si>
  <si>
    <t>Northern Ireland, 2010/11 to 2015/16</t>
  </si>
  <si>
    <t>2010/11 to 2015/16</t>
  </si>
  <si>
    <t>2014/15 to 2015/16</t>
  </si>
  <si>
    <t>https://www.infrastructure-ni.gov.uk/publications/annual-road-traffic-estimates-vehicle-kilometres-travelled-northern-ireland-2014</t>
  </si>
  <si>
    <t>Northern Ireland, 2008 to 2014</t>
  </si>
  <si>
    <t>Medium Commercial</t>
  </si>
  <si>
    <t>Articulated Lorries</t>
  </si>
  <si>
    <t>All Vehicles</t>
  </si>
  <si>
    <t>Northern Ireland, 2008-2014</t>
  </si>
  <si>
    <t>2013-2015</t>
  </si>
  <si>
    <t>https://www.infrastructure-ni.gov.uk/publications/travel-survey-northern-ireland-depth-report-2013-2015</t>
  </si>
  <si>
    <t>https://www.infrastructure-ni.gov.uk/publications/northern-ireland-transport-statistics-2015-2016</t>
  </si>
  <si>
    <t>Source: Northern Ireland Transport Statistics 2015/16</t>
  </si>
  <si>
    <t>2015-16</t>
  </si>
  <si>
    <t>Northern Ireland, 1999/00 to 2015/16</t>
  </si>
  <si>
    <t>1999/00 to 2015/16</t>
  </si>
  <si>
    <t>Northern Ireland, 1999-00 to 2015-16</t>
  </si>
  <si>
    <t>Note: There has been a discontinuity in this series due to a methodological change. Figures for 2013/14 and onwards cannot be compared with earlier years.</t>
  </si>
  <si>
    <t>4.8 - Transport indicator - plug-in cars, vans and quadricycles licensed</t>
  </si>
  <si>
    <t>Number of plug-in cars, vans and quadricycles licensed</t>
  </si>
  <si>
    <t>2016/17</t>
  </si>
  <si>
    <t>10 year change</t>
  </si>
  <si>
    <t>2006/07 to 2016/17</t>
  </si>
  <si>
    <t>Source: Department of Agriculture, Environment and Rural Affairs Northern Ireland</t>
  </si>
  <si>
    <t>https://www.daera-ni.gov.uk/articles/northern-ireland-local-authority-collected-municipal-waste-management-statistics</t>
  </si>
  <si>
    <t>Source: Northern Ireland LAC Municipal Waste Management Statistics, DAERA</t>
  </si>
  <si>
    <t>Northern Ireland, 2006/07 to 2015/16</t>
  </si>
  <si>
    <t>2009/10 to 2015/16</t>
  </si>
  <si>
    <t>2006/07 to 2015/16</t>
  </si>
  <si>
    <t>2004 to 2015</t>
  </si>
  <si>
    <t>2014 to 2015</t>
  </si>
  <si>
    <t>Plug-in cars, vans and quadricycles licensed</t>
  </si>
  <si>
    <t>Water source heat pump</t>
  </si>
  <si>
    <t>Source: Energy Efficiency Branch, DfE</t>
  </si>
  <si>
    <t>Northern Ireland, 2012/13 to 2016/17</t>
  </si>
  <si>
    <t>2015/16 to 2016/17</t>
  </si>
  <si>
    <t>The age of vehicle is determined by using the date of first registration of the vehicle. While there is a known lag between the vehicle being manufactured and the date of registration we believe that the date of registration provides a reliable point from which a proxy age of vehicle can be calculated.</t>
  </si>
  <si>
    <t>Source: DVA statistics, as at December 2016</t>
  </si>
  <si>
    <t>Figures exclude SORN which are registered but not licensed at time of extract.</t>
  </si>
  <si>
    <t>* 30 entered for presentation purposes</t>
  </si>
  <si>
    <t>1990 to 2015</t>
  </si>
  <si>
    <t>Number of Domestic RHI / RHPP Applications in Receipt of an Upfront Payment</t>
  </si>
  <si>
    <t>Northern Ireland, 2012/13 to 2015/16</t>
  </si>
  <si>
    <t>Northern Ireland, 2015/16</t>
  </si>
  <si>
    <t>Fuel displaced by renewable heat sources under domestic RHI scheme</t>
  </si>
  <si>
    <t>Affordable Warmth Scheme grants processed</t>
  </si>
  <si>
    <t>Northern Ireland,1990 - 2014</t>
  </si>
  <si>
    <t>FBS Sample Average</t>
  </si>
  <si>
    <t>Population Average</t>
  </si>
  <si>
    <t>Emissions intensity of milk production (g CO2e/kg ECM (excl. Sequestration))</t>
  </si>
  <si>
    <t>Source: DfC Strategic Planning &amp; Resources Branch</t>
  </si>
  <si>
    <t>*</t>
  </si>
  <si>
    <t>https://www.daera-ni.gov.uk/articles/carbon-reduction-commitment-energy-efficiency-scheme-crc</t>
  </si>
  <si>
    <t>Cumulative number of installations non domestic Renewable Heat Incentive scheme</t>
  </si>
  <si>
    <t>Number of...</t>
  </si>
  <si>
    <t>domestic RHI scheme applications</t>
  </si>
  <si>
    <t>non domestic RHI scheme installations</t>
  </si>
  <si>
    <t>Published 22 August 2017</t>
  </si>
  <si>
    <t>Emissions intensity of milk production</t>
  </si>
  <si>
    <t>For more information see DfC’s Northern Ireland Housing Statistics 2015-16, Appendix 2: Data Sources – Energy.</t>
  </si>
  <si>
    <t>https://www.communities-ni.gov.uk/publications/northern-ireland-housing-statistics-2015-16</t>
  </si>
  <si>
    <t>For more information see also DfC’s Northern Ireland Housing Statistics 2015/16, Appendix 1: Data Sources – Supply.</t>
  </si>
  <si>
    <t>For more information see the House Condition Survey section of the NIHE  website, and DfC’s Northern Ireland Housing Statistics 2015/16, Appendix 2: Data Sources – Energy.</t>
  </si>
  <si>
    <t>https://www.bre.co.uk/sap2012/page.jsp?id=2759</t>
  </si>
  <si>
    <t>Affordable Warmth Scheme</t>
  </si>
  <si>
    <t>For more information see the House Condition Survey section of the NIHE  website, and DfC’s Northern Ireland Housing Statistics 2015-16, Appendix 2: Data Sources – Energy.</t>
  </si>
  <si>
    <t>For indicator 4.6 (NI Rail service passengers, number of journeys and distance travelled) there is a discontinuity in this series due to a methodological change.  Figures for NI Rail passenger journeys have been revised and updated back to April 2013. The journey factors used to calculate the estimated number of journeys taken using weekly, monthly and annual rail tickets have been revised down.  Therefore, figures for NI Rail passenger journeys from 2013-14 onwards are not directly comparable with figures in previous years which were calculated using higher journey factors.</t>
  </si>
  <si>
    <t>https://www.daera-ni.gov.uk/articles/crop-yield-production-estimates</t>
  </si>
  <si>
    <t>This indicator has been derived by combining data from two different sources – nitrogen fertiliser inputs to arable cropping from DAERA’s Farm Business Survey and arable crops yields from the DAERA Survey of Crop Yields and Production Estimates. Neither dataset was designed for this purpose and each will have an inherent uncertainty. However, the indicator will still give a reasonable indication of the carbon intensity of arable crop production, and how they have changed over the past 25 years.</t>
  </si>
  <si>
    <t>Northern Ireland, 2011 to 2016</t>
  </si>
  <si>
    <t>2015 to 2016</t>
  </si>
  <si>
    <t>In order to complement the emissions data available from the historic GHG Inventory and the NI GHG Projection Tool, and to help Government track the effectiveness of their carbon reduction policies, a set of local Carbon Intensity (CI) indicators has been developed. The indicators were agreed by the Mitigation Sub-Group of the Cross-Departmental Working Group on Climate Change (CDWGCC) and populated by DAERA's Statistics and Analytical Services Branch, taking advice as appropriate, from the CDWGCC Analysts' Sub-Group.</t>
  </si>
  <si>
    <t>Trend data have been presented, in both tabular and graphical format, from as far back as practically available to collect up to the latest year available. For some indicators, data may only recently have become available. In such cases, the current year will be the base year with the trend building from that point onwards.  It is intended to update the indicators on an annual basis and develop commentary over time.</t>
  </si>
  <si>
    <t>1991 to 2016</t>
  </si>
  <si>
    <t>http://naei.beis.gov.uk/reports/reports?report_id=932</t>
  </si>
  <si>
    <t>Source: Greenhouse Gas Inventories for England, Scotland, Wales and Northern Ireland: 1990-2015</t>
  </si>
  <si>
    <t>Northern Ireland, 2008 - 2015</t>
  </si>
  <si>
    <t>https://www.nisra.gov.uk/publications/2016-mid-year-population-estimates-northern-ireland</t>
  </si>
  <si>
    <t>Northern Ireland, 1990 to 2015</t>
  </si>
  <si>
    <t>https://www.ons.gov.uk/economy/grossvalueaddedgva/bulletins/regionalgrossvalueaddedincomeapproach/december2016</t>
  </si>
  <si>
    <t>Northern Ireland, 2004 - 2015</t>
  </si>
  <si>
    <t>2008 to 2015</t>
  </si>
  <si>
    <t>Note: Due to changes to the Carbon Reduction Commitment energy efficiency scheme, it is not possible to directly compare 2010/11 - 2011/12 with 2012/13 - 2013/14 or 2014/15 - 2015/16.</t>
  </si>
  <si>
    <t>2014-15 to 2015-16</t>
  </si>
  <si>
    <t>Northern Ireland, 2004 to 2015</t>
  </si>
  <si>
    <t>Northern Ireland,1990 - 2016, 3 year averages</t>
  </si>
  <si>
    <t xml:space="preserve">Note: FBS refers to the Farm Business Survey - an annual survey that monitors the physical and financial performance of farms in Northern Ireland. </t>
  </si>
  <si>
    <t>Northern Ireland, 1998 to 2015</t>
  </si>
  <si>
    <t>1998 to 2015</t>
  </si>
  <si>
    <t>https://www.gov.uk/government/publications/crc-annual-report-publication-201415-and-201516/crc-energy-efficiency-scheme-annual-report-publication-201415-and-201516#future-developments</t>
  </si>
  <si>
    <t>In addition, there were significant changes made to the scheme on two occasions, before the 2012/13 and 2014/15 reporting years, which included a reduction in the number of types of energy supplies that had to be reported from 29 to just 2 types (electricity and gas, although these accounted for the majority of all NI CRC emissions in 2011/12). This and other changes means it is not possible to compare the figures for 2010/11 - 2011/12 with 2012/13 - 2013/14 or 2014/15 - 2015/16. However comparisons can still be made between 2010/11 and 2011/12, 2012/13 and 2013/14, and between 2014/15 and 2015/16</t>
  </si>
  <si>
    <t>Northern Ireland, as at December 2016</t>
  </si>
  <si>
    <t>2.4 - Buildings indicator - grants processed for energy efficiency measures</t>
  </si>
  <si>
    <t>Grants processed for energy efficiency measures</t>
  </si>
  <si>
    <t>Northern Ireland, 2014/15 to 2016/17</t>
  </si>
  <si>
    <t>Note: * The Affordable Warmth Scheme started in September 2014, however the numbers between then and March 2015 are too small to report</t>
  </si>
  <si>
    <t>Q1 2016 to Q1 2017</t>
  </si>
  <si>
    <t>2012 to 2016</t>
  </si>
  <si>
    <t>5.1 - Agriculture indicator - Emissions intensity of milk production</t>
  </si>
  <si>
    <t>5.2 - Agriculture indicator - area of new forest and woodland plantings</t>
  </si>
  <si>
    <t>5.3 - Agriculture indicator - nitrogen use efficiency for arable crops</t>
  </si>
  <si>
    <t>5.4 - Agriculture indicator - soil nitrogen balance (3 year average)</t>
  </si>
  <si>
    <t>5.5 - Agriculture sector - electricity from on-farm anaerobic digestion</t>
  </si>
  <si>
    <t>5.6 - Agriculture indicator - carcase conformation for beef cattle</t>
  </si>
  <si>
    <t>5.7 - Agriculture indicator - average daily carcase gain of beef cattle</t>
  </si>
  <si>
    <t>5.8 - Agriculture indicator - metabolic energy from grass silage</t>
  </si>
  <si>
    <t>Summary of changes to indicators since previous publication</t>
  </si>
  <si>
    <t>Summary of Changes</t>
  </si>
  <si>
    <t>Figure Number</t>
  </si>
  <si>
    <t>Details</t>
  </si>
  <si>
    <t>The value of taking such an approach is that, whilst overall emissions might be seen to be increasing for a particular sector in line with an expanding economy, the carbon intensity might actually be decreasing which could still be viewed as a positive outcome. The CI indicators are therefore another way of measuring the progress being made in NI towards reducing GHG emissions in terms of intensity as opposed to absolute emissions. Estimated absolute emissions for Northern Ireland can seen in the Northern Ireland greenhouse gas inventory 1990-2015 statistical bulletin - https://www.daera-ni.gov.uk/sites/default/files/publications/daera/ghg-inventory-statistical-bulletin-2015.pdf .</t>
  </si>
  <si>
    <t>2014-2016</t>
  </si>
  <si>
    <t>Northern Ireland, 1999-2001 to 2014-2016</t>
  </si>
  <si>
    <t>2013-2015 to 2014-2016</t>
  </si>
  <si>
    <t>1990-2001 to 2014-2016</t>
  </si>
  <si>
    <t>Note: Figures in this indicator have been revised since the previous publication of the Carbon Intensity Indicators in 2016.</t>
  </si>
  <si>
    <t>Northern Ireland, 1999 - 2001 to 2014 - 2016</t>
  </si>
  <si>
    <t>1999-2001 to 2014-2016</t>
  </si>
  <si>
    <t>Link to indicator</t>
  </si>
  <si>
    <t>When the report is reviewed, some additional indicators may be added and in some instances indicators may need to be removed.  Details of such changes this year can be seen in the tables below.</t>
  </si>
  <si>
    <t>5.1 Emissions intensity of milk production</t>
  </si>
  <si>
    <t>5.2 Area of new forest and woodland planting</t>
  </si>
  <si>
    <t>5.3 Nitrogen use efficiency for arable crops</t>
  </si>
  <si>
    <t>5.4 Soil nitrogen balance</t>
  </si>
  <si>
    <t>5.5 Electricity from on-farm anaerobic digestion</t>
  </si>
  <si>
    <t>5.6 Carcase conformation for beef cattle</t>
  </si>
  <si>
    <t>5.7 Average daily carcase weight gain of beef cattle</t>
  </si>
  <si>
    <t>5.8 Metabolic energy from grass silage</t>
  </si>
  <si>
    <r>
      <t xml:space="preserve">The complete workbook can be printed by selecting Print and then selecting </t>
    </r>
    <r>
      <rPr>
        <b/>
        <sz val="12"/>
        <rFont val="Arial"/>
        <family val="2"/>
      </rPr>
      <t>'Print Entire workbook'</t>
    </r>
    <r>
      <rPr>
        <sz val="12"/>
        <rFont val="Arial"/>
        <family val="2"/>
      </rPr>
      <t xml:space="preserve"> in the 'Settings' section.</t>
    </r>
  </si>
  <si>
    <t>Northern Ireland, Q4 2011 to Q1 2017</t>
  </si>
  <si>
    <t>Northern Ireland, 1980/81 to 2016/17</t>
  </si>
  <si>
    <t>New indicator added and subsequent indicators re-numbered.</t>
  </si>
  <si>
    <t xml:space="preserve">A new intensity indicator was added to the report to show the emissions related to milk production as measured by grams of carbon dioxide equivalent per kilogram of energy corrected milk (CO2e/kg ECM). </t>
  </si>
  <si>
    <t>Source: Greenhouse Gas Inventories for England, Scotland, Wales and Northern Ireland: 1990-2015 - Table 1</t>
  </si>
  <si>
    <t>Source: BEIS Energy Trends Special Feature</t>
  </si>
  <si>
    <t>Note: Figures for greenhouse gas emissions are updated annually due to ongoing improvements to data collection or estimation techniques.</t>
  </si>
  <si>
    <t>GVA at current basic prices on workplace basis.</t>
  </si>
  <si>
    <t>Figures for greenhouse gas emissions are updated annually due to ongoing improvements to data collection or estimation techniques.</t>
  </si>
  <si>
    <t>Total grants processed under Affordable Warmth Scheme</t>
  </si>
  <si>
    <t>Warm Homes Scheme</t>
  </si>
  <si>
    <t xml:space="preserve">https://uk-air.defra.gov.uk/assets/documents/reports/cat07/1705121352_ukghgi-90-15_Annexes_Issue2.pdf#page=71 </t>
  </si>
  <si>
    <t>https://www.daera-ni.gov.uk/sites/default/files/publications/daera/ghg-inventory-statistical-bulletin-2015.pdf#page=8</t>
  </si>
  <si>
    <t>Imports and exports of electricity to or from Scotland and the Republic of Ireland are not considered in this indicator. Greenhouse gas inventory reporting attributes energy supply emissions to the country that the energy was generated in, so for example, electricity generated in Scotland but used in Northern Ireland, will contribute greenhouse gas emissions against Scotland’s total and not Northern Ireland’s. In 2015 Northern Ireland imported electricity from both Scotland (191 GWh) and the Republic of Ireland (167 GWh).</t>
  </si>
  <si>
    <t>The 2016 House Condition Survey has been completed and preliminary results are available, however, a potential issue has been identified which is under investigation and may result in revised figures being issues. Therefore, we haven’t updated these indicators in this report.  For more information, visit the NIHE website at the link below.</t>
  </si>
  <si>
    <t>This indicator is an estimate and is subject to uncertainty because it was collected using a sample survey with associated sampling error margins. This indicator was taken from the Northern Ireland House Condition Survey. The 2011 survey had a sample size of 2,030. The gross response rate for the 2011 House Condition Survey was very high. A total of 1,434 full inspections were successfully carried out giving an overall response rate of 71 per cent.</t>
  </si>
  <si>
    <t>The Affordable Warmth Scheme offers a range of insulation measures to eligible households. This includes cavity wall insulation, loft insulation, hot water tank jacket installation, draught-proofing of windows and doors and repairment/ replacement of windows in disrepair. As well as these improvements, householders may also be eligible for installation of a fully controlled energy-efficient oil or gas central heating system where no system currently exists or conversion of an existing bottled gas, solid fuel or Economy 7 heating system to oil or natural gas. Unlike the previous Warm Homes Scheme, the Affordable Warmth Scheme also offers replacement of boilers which are more than 15 years old to eligible households. These heating and insulation measures would improve the energy efficiency of the property and could result in lower greenhouse gas emissions.</t>
  </si>
  <si>
    <t>The Warm Homes Scheme ended on 31 March 2015 and has been replaced by the Affordable Warmth Scheme. The heating options for these schemes are quite different, so they cannot be directly compared.</t>
  </si>
  <si>
    <t>In Northern Ireland there were 43 participants in the scheme in 2015/16. They recorded total emissions of 0.6 Mt CO2. In 2015 Northern Ireland produced 20.7 Mt CO2 equivalent. So the CRC scheme recorded approximately 3% of total NI emissions, a lower share than in the UK. This will be partially due to many premises in Northern Ireland reporting their fuel usage through their registered office in England, to the Environment Agency in England, rather than to the NI Environment Agency.</t>
  </si>
  <si>
    <t>The CRC scheme underwent review in 2016 and will close following the 2018/19 compliance year. For more information see:</t>
  </si>
  <si>
    <t>Notes: Figures for greenhouse gas emissions are updated annually due to ongoing improvements to data collection or estimation techniques.</t>
  </si>
  <si>
    <t>The Annual road traffic estimates: vehicle kilometres travelled in Northern Ireland has not been updated since 2014.</t>
  </si>
  <si>
    <t>1999-00 to 2012-13</t>
  </si>
  <si>
    <t>https://www.gov.uk/government/statistics/vehicle-licensing-statistics-january-to-march-2017</t>
  </si>
  <si>
    <t>In 2014 the transport sector accounted for 21% of Northern Ireland’s greenhouse gas emissions. Demand for travel is expected to increase, so in order to reduce emissions the demand will need to be met more efficiently. This indicator attempts to consider how efficiently the demand for transport has been met, and how that has changed over time.</t>
  </si>
  <si>
    <t>The vehicle kilometers travelled data comes from DfI’s annual road traffic estimates which has been discontinued in Northern Ireland and 2014 will be the last available year of data.</t>
  </si>
  <si>
    <t>https://www.daera-ni.gov.uk/publications/greenhouse-gas-emissions-northern-ireland-dairy-farms</t>
  </si>
  <si>
    <t>https://www.daera-ni.gov.uk/sites/default/files/publications/daera/lac-municipal-waste-management-statistics-2015-16.PDF#page=23</t>
  </si>
  <si>
    <t>Northern Ireland’s population is projected to grow from the current 1.86 million people to 1.98 million people by 2030. You would expect an increase in population to result in an increase in greenhouse gas emissions, due to, for example, a greater energy demand, more buildings, traffic and waste. Hence it is useful to consider greenhouse gas emissions per capita.</t>
  </si>
  <si>
    <t>https://www.gov.uk/government/statistics/uk-local-authority-and-regional-carbon-dioxide-emissions-national-statistics-2005-2015</t>
  </si>
  <si>
    <t>The ratio of total greenhouse gas emissions to gross value added (GVA) in Northern Ireland decreased 54% from 1.30 kgCO2e/£ in 1998 to 0.60kg CO2e/£ in 2015. GVA is used here to measure NI's economic output, and over the 17 years shown it has grown substantially, while greenhouse gas emissions have been in decline.</t>
  </si>
  <si>
    <t>Greenhouse gas emissions per unit of electricity generated decreased 24% from 627gCO2/kWh in 2004 to 480gCO2/kWh in 2015. This has been driven by the growth of renewable generation in Northern Ireland, a shift away from coal use towards gas for electricity generation, and improvements in energy efficiency.</t>
  </si>
  <si>
    <t>Coverage: Northern Ireland
Theme: Agriculture and Environment</t>
  </si>
  <si>
    <r>
      <rPr>
        <b/>
        <sz val="12"/>
        <color theme="1"/>
        <rFont val="Calibri"/>
        <family val="2"/>
        <scheme val="minor"/>
      </rPr>
      <t>Contact</t>
    </r>
    <r>
      <rPr>
        <sz val="12"/>
        <color theme="1"/>
        <rFont val="Calibri"/>
        <family val="2"/>
        <scheme val="minor"/>
      </rPr>
      <t xml:space="preserve">
David Finlay
Statistics and Analytical Services Branch,
Department of Agriculture, 
Environment and Rural Affairs,
Dundonald House,
BELFAST
BT4 3SB
Telephone: 028 9054 0916</t>
    </r>
  </si>
  <si>
    <t>Figures for 2014/15 and 2015/16 are provisional and may be reviewed after EA validation.</t>
  </si>
  <si>
    <t>Reductions in emissions should be treated with caution due to the loss of participants because of mergers, site closures and the economic downturn.</t>
  </si>
  <si>
    <t>Emissions per kilogram of energy corrected milk is a key carbon intensity indicator for the agriculture sector.  With dairying being an major contributor to total emissions from the agriculture sector it is important for the industry to  monitor progress and identify appropriate mitigation strategies.  As farming systems change, the resultant greenhouse gas emissions also change.</t>
  </si>
  <si>
    <t>This indicator has been derived by applying the BovIS Dairy Greenhouse Gas calculator to those dairy farms that participated in DAERA's Farm Business Survey (FBS).   The calculator developed by AFBI uses a life cycle assessment approach to determine carbon footprints for each dairy farm. The calculator takes account of all major on-farm emissions and a number of significant off-farm emissions that can be attributed to the dairy enterprise. Total emissions determined by the calculator are presented in terms of carbon dioxide equivalent per kilogram of energy corrected milk (CO2e/kg ECM). The calculator has been assessed as meeting international standards (PAS 2050).  The FBS is an annual survey that monitors the physical and financial performance of farms in Northern Ireland and is considered representative of the main types and sizes of farms in Northern Ireland.  With the indicator being based on data from a sample of the population it is subject to sampling error.</t>
  </si>
  <si>
    <t>Most of the greenhouse gas emissions in the waste management sector are methane emissions from landfill (62%) and from waste water treatment (28%). Both are strongly related to the quantities of waste produced by the population of Northern Ireland.</t>
  </si>
  <si>
    <r>
      <t>Greenhouse gas emissions per capita decreased 29% from 15.7 tonnes CO</t>
    </r>
    <r>
      <rPr>
        <vertAlign val="subscript"/>
        <sz val="12"/>
        <color theme="0"/>
        <rFont val="Calibri"/>
        <family val="2"/>
        <scheme val="minor"/>
      </rPr>
      <t>2</t>
    </r>
    <r>
      <rPr>
        <sz val="12"/>
        <color theme="0"/>
        <rFont val="Calibri"/>
        <family val="2"/>
        <scheme val="minor"/>
      </rPr>
      <t xml:space="preserve"> equivalent per person in 1990 to 11.2 tCO2e per person in 2015. The population increased by 16% over this period, while greenhouse gas emissions decreased 18%.  </t>
    </r>
  </si>
  <si>
    <t>Residential greenhouse gas emissions per household decreased 25% over the past five years from a peak of 4.20 tonnes of CO2 equivalent per household in 2010 to 3.16 tonnes of CO2e in 2015. Fuel switching to natural gas from more carbon-intensive fuels such as coal and oil has reduced emissions, but more households creates greater demand for energy.</t>
  </si>
  <si>
    <r>
      <t>Waste management emissions per capita have decreased 72% from 1,034 kgCO</t>
    </r>
    <r>
      <rPr>
        <vertAlign val="subscript"/>
        <sz val="12"/>
        <color theme="0"/>
        <rFont val="Calibri"/>
        <family val="2"/>
        <scheme val="minor"/>
      </rPr>
      <t>2</t>
    </r>
    <r>
      <rPr>
        <sz val="12"/>
        <color theme="0"/>
        <rFont val="Calibri"/>
        <family val="2"/>
        <scheme val="minor"/>
      </rPr>
      <t>e per person in 1990 to 285 kgCO2e per person in 2015. The population increased by 16% over this period while greenhouse gas emissions from waste management have fallen by 68%, due in a large part to the introduction of methane capture and oxidation systems at landfill sites.</t>
    </r>
  </si>
  <si>
    <t>Notes: Figures for the Domestic RHI / RHPP are reported as applications rather than installations as they were in 2016.</t>
  </si>
  <si>
    <t>• Road transport emissions per vehicle kilometre travelled decreased 8% from 207 gCO2e per vehicle kilometre travelled in 2008 to 192 grams in 2014. The change was driven by a decrease in road transport greenhouse gas emissions which was due to improvements in average fuel efficiency of vehicles. Vehicle kilometres travelled have been steady over the six years.</t>
  </si>
  <si>
    <t>Total emissions (excluding sequestration) related to milk production decreased from a population average of 1,927 (CO2e/kg ECM) in 1990 to 1,336 (CO2e/kg ECM) in 2014. Whilst milk production in the dairy sector has expanded by 67% since 1990, the total number of dairy cows over this period has remained relatively static, meaning this improvement has been driven by substantial increases in milk yield per cow.</t>
  </si>
  <si>
    <t>Due to differences in the way each scheme is run, it is deemed most appropriate to report the domestic scheme in applications and the non domestic scheme in installations.</t>
  </si>
  <si>
    <t>The level of activity for the domestic RHI/ RHPP scheme was quantified by reporting the number of applications there were for the scheme each year which were in receipt of an upfront payment. Conversely, the level of activity for the non-domestic RHI scheme was quantified by reporting the cumulative number of installations there were under the scheme. The schemes are run independently with differing riles and procedures, so comparing data for the schemes should be done with caution.</t>
  </si>
  <si>
    <r>
      <t>Rather than measuring absolute emissions levels, emissions intensity is concerned with capturing the amount of CO</t>
    </r>
    <r>
      <rPr>
        <vertAlign val="subscript"/>
        <sz val="12"/>
        <rFont val="Calibri"/>
        <family val="2"/>
        <scheme val="minor"/>
      </rPr>
      <t>2</t>
    </r>
    <r>
      <rPr>
        <sz val="12"/>
        <rFont val="Calibri"/>
        <family val="2"/>
        <scheme val="minor"/>
      </rPr>
      <t xml:space="preserve"> equivalent generated per unit of output or per capita, e.g., power sector emissions per unit of electricity generated or total NI emissions per head of population.</t>
    </r>
  </si>
  <si>
    <r>
      <t>1.1 - Power sector - emissions per unit of electricity generated, gCO</t>
    </r>
    <r>
      <rPr>
        <b/>
        <vertAlign val="subscript"/>
        <sz val="16"/>
        <rFont val="Calibri"/>
        <family val="2"/>
      </rPr>
      <t>2</t>
    </r>
    <r>
      <rPr>
        <b/>
        <sz val="16"/>
        <rFont val="Calibri"/>
        <family val="2"/>
      </rPr>
      <t>/kWh</t>
    </r>
  </si>
  <si>
    <r>
      <t>ktCO</t>
    </r>
    <r>
      <rPr>
        <vertAlign val="subscript"/>
        <sz val="12"/>
        <rFont val="Calibri"/>
        <family val="2"/>
        <scheme val="minor"/>
      </rPr>
      <t>2</t>
    </r>
    <r>
      <rPr>
        <sz val="12"/>
        <rFont val="Calibri"/>
        <family val="2"/>
        <scheme val="minor"/>
      </rPr>
      <t>e</t>
    </r>
  </si>
  <si>
    <r>
      <t>3.2 - Industry indicator - CO</t>
    </r>
    <r>
      <rPr>
        <b/>
        <vertAlign val="subscript"/>
        <sz val="16"/>
        <rFont val="Calibri"/>
        <family val="2"/>
      </rPr>
      <t>2</t>
    </r>
    <r>
      <rPr>
        <b/>
        <sz val="16"/>
        <rFont val="Calibri"/>
        <family val="2"/>
      </rPr>
      <t xml:space="preserve"> emissions from participants in the Carbon Reduction Commitment Energy Efficiency Scheme</t>
    </r>
  </si>
  <si>
    <r>
      <t>CO</t>
    </r>
    <r>
      <rPr>
        <vertAlign val="subscript"/>
        <sz val="11"/>
        <rFont val="Calibri"/>
        <family val="2"/>
        <scheme val="minor"/>
      </rPr>
      <t>2</t>
    </r>
    <r>
      <rPr>
        <sz val="11"/>
        <rFont val="Calibri"/>
        <family val="2"/>
        <scheme val="minor"/>
      </rPr>
      <t xml:space="preserve"> emissions from participants</t>
    </r>
  </si>
  <si>
    <r>
      <t>ktCO</t>
    </r>
    <r>
      <rPr>
        <vertAlign val="subscript"/>
        <sz val="11"/>
        <rFont val="Calibri"/>
        <family val="2"/>
        <scheme val="minor"/>
      </rPr>
      <t>2</t>
    </r>
    <r>
      <rPr>
        <sz val="11"/>
        <rFont val="Calibri"/>
        <family val="2"/>
        <scheme val="minor"/>
      </rPr>
      <t>e</t>
    </r>
  </si>
  <si>
    <r>
      <t>3.2 CO</t>
    </r>
    <r>
      <rPr>
        <vertAlign val="subscript"/>
        <sz val="11"/>
        <rFont val="Calibri"/>
        <family val="2"/>
        <scheme val="minor"/>
      </rPr>
      <t>2</t>
    </r>
    <r>
      <rPr>
        <sz val="11"/>
        <rFont val="Calibri"/>
        <family val="2"/>
        <scheme val="minor"/>
      </rPr>
      <t xml:space="preserve"> emissions from participants in the Carbon Reduction Commitment Energy Efficiency Scheme</t>
    </r>
  </si>
  <si>
    <t>The Carbon Reduction Commitment (CRC) Energy Efficiency Scheme aims to cut greenhouse gas emissions in large, non-energy intensive public and private sector energy users, and in practice includes organisations such as water companies, supermarkets, local authorities, government departments and other public bodies. Phase 1 ran from April 2010 until the end of March 2014, and phase 2 runs from 1 April 2014 to 31 March 2019. The CRC scheme recorded approximately 9% of total UK GHG emissions.</t>
  </si>
  <si>
    <r>
      <t>The units for this indicator, gCO</t>
    </r>
    <r>
      <rPr>
        <vertAlign val="subscript"/>
        <sz val="11"/>
        <rFont val="Calibri"/>
        <family val="2"/>
        <scheme val="minor"/>
      </rPr>
      <t>2</t>
    </r>
    <r>
      <rPr>
        <sz val="11"/>
        <rFont val="Calibri"/>
        <family val="2"/>
        <scheme val="minor"/>
      </rPr>
      <t>e per VKT, have been simplified from ktCO</t>
    </r>
    <r>
      <rPr>
        <vertAlign val="subscript"/>
        <sz val="11"/>
        <rFont val="Calibri"/>
        <family val="2"/>
        <scheme val="minor"/>
      </rPr>
      <t>2</t>
    </r>
    <r>
      <rPr>
        <sz val="11"/>
        <rFont val="Calibri"/>
        <family val="2"/>
        <scheme val="minor"/>
      </rPr>
      <t>e per billion VKT by dividing both sides by 10</t>
    </r>
    <r>
      <rPr>
        <vertAlign val="superscript"/>
        <sz val="11"/>
        <rFont val="Calibri"/>
        <family val="2"/>
        <scheme val="minor"/>
      </rPr>
      <t>9</t>
    </r>
    <r>
      <rPr>
        <sz val="11"/>
        <rFont val="Calibri"/>
        <family val="2"/>
        <scheme val="minor"/>
      </rPr>
      <t>, but are equivalent.</t>
    </r>
  </si>
  <si>
    <t xml:space="preserve">Nitrogen fertiliser is a key input to arable farming but it contributes to the GHG emissions in Northern Ireland arising from agricultural soils. Minimising emissions from nitrogen fertiliser is important in controlling overall emissions from agriculture, but it’s efficient use is also a good proxy for achieving high standard of general technical efficiency in production. Increasing the yield of arable output per unit of nitrogen input, is therefore indicative of reducing the emissions intensity of arable production. </t>
  </si>
  <si>
    <t>Northern Ireland, 2005 to 2016</t>
  </si>
  <si>
    <t>2005 to 2016</t>
  </si>
  <si>
    <t>Northern Ireland, 1997 to 2015, 3 year averages</t>
  </si>
  <si>
    <t>1997 to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</si>
</sst>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0.0"/>
    <numFmt numFmtId="165" formatCode="_(* #,##0.00_);_(* \(#,##0.00\);_(* &quot;-&quot;??_);_(@_)"/>
    <numFmt numFmtId="166" formatCode="0_)"/>
    <numFmt numFmtId="167" formatCode="0.0%"/>
    <numFmt numFmtId="168" formatCode="#,##0.0"/>
    <numFmt numFmtId="169" formatCode="0.000"/>
  </numFmts>
  <fonts count="109" x14ac:knownFonts="1">
    <font>
      <sz val="11"/>
      <color theme="1"/>
      <name val="Calibri"/>
      <family val="2"/>
      <scheme val="minor"/>
    </font>
    <font>
      <b/>
      <sz val="11"/>
      <color theme="1"/>
      <name val="Calibri"/>
      <family val="2"/>
      <scheme val="minor"/>
    </font>
    <font>
      <u/>
      <sz val="11"/>
      <color theme="10"/>
      <name val="Calibri"/>
      <family val="2"/>
    </font>
    <font>
      <u/>
      <sz val="11"/>
      <color theme="1"/>
      <name val="Calibri"/>
      <family val="2"/>
      <scheme val="minor"/>
    </font>
    <font>
      <sz val="10"/>
      <name val="Arial"/>
      <family val="2"/>
    </font>
    <font>
      <sz val="9"/>
      <color theme="1"/>
      <name val="Calibri"/>
      <family val="2"/>
      <scheme val="minor"/>
    </font>
    <font>
      <u/>
      <sz val="9"/>
      <color theme="10"/>
      <name val="Calibri"/>
      <family val="2"/>
    </font>
    <font>
      <sz val="11"/>
      <color rgb="FF000000"/>
      <name val="Verdana"/>
      <family val="2"/>
    </font>
    <font>
      <sz val="11"/>
      <color theme="1"/>
      <name val="Calibri"/>
      <family val="2"/>
      <scheme val="minor"/>
    </font>
    <font>
      <b/>
      <sz val="10"/>
      <color theme="1"/>
      <name val="Calibri"/>
      <family val="2"/>
      <scheme val="minor"/>
    </font>
    <font>
      <sz val="10"/>
      <color theme="1"/>
      <name val="Calibri"/>
      <family val="2"/>
      <scheme val="minor"/>
    </font>
    <font>
      <b/>
      <sz val="11"/>
      <color rgb="FF002060"/>
      <name val="Calibri"/>
      <family val="2"/>
      <scheme val="minor"/>
    </font>
    <font>
      <b/>
      <sz val="11"/>
      <color theme="3"/>
      <name val="Calibri"/>
      <family val="2"/>
      <scheme val="minor"/>
    </font>
    <font>
      <u/>
      <sz val="11"/>
      <color rgb="FFFF0000"/>
      <name val="Calibri"/>
      <family val="2"/>
    </font>
    <font>
      <sz val="11"/>
      <name val="Calibri"/>
      <family val="2"/>
      <scheme val="minor"/>
    </font>
    <font>
      <sz val="10"/>
      <color rgb="FF000000"/>
      <name val="Calibri"/>
      <family val="2"/>
      <scheme val="minor"/>
    </font>
    <font>
      <b/>
      <u/>
      <sz val="11"/>
      <color theme="6" tint="-0.499984740745262"/>
      <name val="Calibri"/>
      <family val="2"/>
    </font>
    <font>
      <b/>
      <u/>
      <sz val="10"/>
      <color theme="1"/>
      <name val="Calibri"/>
      <family val="2"/>
      <scheme val="minor"/>
    </font>
    <font>
      <sz val="11"/>
      <color rgb="FF000000"/>
      <name val="Calibri"/>
      <family val="2"/>
      <scheme val="minor"/>
    </font>
    <font>
      <b/>
      <sz val="10"/>
      <color theme="0"/>
      <name val="Calibri"/>
      <family val="2"/>
      <scheme val="minor"/>
    </font>
    <font>
      <sz val="10"/>
      <name val="Calibri"/>
      <family val="2"/>
      <scheme val="minor"/>
    </font>
    <font>
      <b/>
      <sz val="11"/>
      <name val="Calibri"/>
      <family val="2"/>
      <scheme val="minor"/>
    </font>
    <font>
      <b/>
      <sz val="11"/>
      <color theme="0"/>
      <name val="Calibri"/>
      <family val="2"/>
      <scheme val="minor"/>
    </font>
    <font>
      <sz val="10"/>
      <name val="MS Sans Serif"/>
      <family val="2"/>
    </font>
    <font>
      <sz val="10"/>
      <name val="Courier"/>
      <family val="3"/>
    </font>
    <font>
      <sz val="12"/>
      <color theme="1"/>
      <name val="Arial"/>
      <family val="2"/>
    </font>
    <font>
      <b/>
      <sz val="10"/>
      <color theme="0"/>
      <name val="Arial"/>
      <family val="2"/>
    </font>
    <font>
      <b/>
      <i/>
      <sz val="10"/>
      <color theme="0"/>
      <name val="Arial"/>
      <family val="2"/>
    </font>
    <font>
      <i/>
      <sz val="10"/>
      <name val="Arial"/>
      <family val="2"/>
    </font>
    <font>
      <i/>
      <sz val="10"/>
      <color theme="4"/>
      <name val="Arial"/>
      <family val="2"/>
    </font>
    <font>
      <b/>
      <sz val="11"/>
      <color theme="3"/>
      <name val="Calibri"/>
      <family val="2"/>
    </font>
    <font>
      <b/>
      <u/>
      <sz val="11"/>
      <color rgb="FFFF0000"/>
      <name val="Calibri"/>
      <family val="2"/>
    </font>
    <font>
      <b/>
      <sz val="11"/>
      <color theme="6" tint="-0.499984740745262"/>
      <name val="Calibri"/>
      <family val="2"/>
      <scheme val="minor"/>
    </font>
    <font>
      <b/>
      <i/>
      <sz val="11"/>
      <color theme="3"/>
      <name val="Calibri"/>
      <family val="2"/>
      <scheme val="minor"/>
    </font>
    <font>
      <sz val="11"/>
      <color theme="3"/>
      <name val="Calibri"/>
      <family val="2"/>
      <scheme val="minor"/>
    </font>
    <font>
      <b/>
      <sz val="10"/>
      <name val="Calibri"/>
      <family val="2"/>
      <scheme val="minor"/>
    </font>
    <font>
      <sz val="11"/>
      <color theme="3" tint="-0.499984740745262"/>
      <name val="Calibri"/>
      <family val="2"/>
      <scheme val="minor"/>
    </font>
    <font>
      <b/>
      <sz val="16"/>
      <color theme="6" tint="-0.499984740745262"/>
      <name val="Calibri"/>
      <family val="2"/>
      <scheme val="minor"/>
    </font>
    <font>
      <sz val="12"/>
      <color theme="3" tint="-0.499984740745262"/>
      <name val="Calibri"/>
      <family val="2"/>
      <scheme val="minor"/>
    </font>
    <font>
      <sz val="12"/>
      <color theme="1"/>
      <name val="Calibri"/>
      <family val="2"/>
      <scheme val="minor"/>
    </font>
    <font>
      <b/>
      <sz val="12"/>
      <color theme="3"/>
      <name val="Calibri"/>
      <family val="2"/>
      <scheme val="minor"/>
    </font>
    <font>
      <sz val="12"/>
      <color theme="3"/>
      <name val="Calibri"/>
      <family val="2"/>
      <scheme val="minor"/>
    </font>
    <font>
      <sz val="11"/>
      <color theme="6" tint="-0.499984740745262"/>
      <name val="Calibri"/>
      <family val="2"/>
      <scheme val="minor"/>
    </font>
    <font>
      <b/>
      <sz val="16"/>
      <color theme="6" tint="-0.499984740745262"/>
      <name val="Calibri"/>
      <family val="2"/>
    </font>
    <font>
      <i/>
      <sz val="11"/>
      <color theme="3"/>
      <name val="Calibri"/>
      <family val="2"/>
      <scheme val="minor"/>
    </font>
    <font>
      <sz val="11"/>
      <color rgb="FF1F497D"/>
      <name val="Calibri"/>
      <family val="2"/>
      <scheme val="minor"/>
    </font>
    <font>
      <b/>
      <sz val="10"/>
      <color theme="3"/>
      <name val="Calibri"/>
      <family val="2"/>
      <scheme val="minor"/>
    </font>
    <font>
      <sz val="11"/>
      <color rgb="FFFF0000"/>
      <name val="Calibri"/>
      <family val="2"/>
      <scheme val="minor"/>
    </font>
    <font>
      <b/>
      <sz val="11"/>
      <color rgb="FF000000"/>
      <name val="Calibri"/>
      <family val="2"/>
      <scheme val="minor"/>
    </font>
    <font>
      <b/>
      <sz val="13"/>
      <color rgb="FF000000"/>
      <name val="Calibri"/>
      <family val="2"/>
      <scheme val="minor"/>
    </font>
    <font>
      <sz val="11"/>
      <color theme="1"/>
      <name val="Arial"/>
      <family val="2"/>
    </font>
    <font>
      <b/>
      <u/>
      <sz val="16"/>
      <color theme="3"/>
      <name val="Calibri"/>
      <family val="2"/>
    </font>
    <font>
      <b/>
      <i/>
      <sz val="11"/>
      <color theme="6" tint="-0.499984740745262"/>
      <name val="Calibri"/>
      <family val="2"/>
      <scheme val="minor"/>
    </font>
    <font>
      <b/>
      <i/>
      <sz val="11"/>
      <color theme="3" tint="-0.499984740745262"/>
      <name val="Calibri"/>
      <family val="2"/>
      <scheme val="minor"/>
    </font>
    <font>
      <sz val="12"/>
      <color theme="0"/>
      <name val="Calibri"/>
      <family val="2"/>
    </font>
    <font>
      <sz val="12"/>
      <color theme="0"/>
      <name val="Calibri"/>
      <family val="2"/>
      <scheme val="minor"/>
    </font>
    <font>
      <b/>
      <sz val="18"/>
      <color theme="0"/>
      <name val="Calibri"/>
      <family val="2"/>
      <scheme val="minor"/>
    </font>
    <font>
      <sz val="11"/>
      <color theme="0"/>
      <name val="Arial"/>
      <family val="2"/>
    </font>
    <font>
      <b/>
      <sz val="16"/>
      <color theme="0"/>
      <name val="Calibri"/>
      <family val="2"/>
    </font>
    <font>
      <sz val="11"/>
      <color theme="5"/>
      <name val="Calibri"/>
      <family val="2"/>
      <scheme val="minor"/>
    </font>
    <font>
      <b/>
      <sz val="20"/>
      <color theme="0"/>
      <name val="Calibri"/>
      <family val="2"/>
      <scheme val="minor"/>
    </font>
    <font>
      <sz val="11"/>
      <color theme="0"/>
      <name val="Calibri"/>
      <family val="2"/>
      <scheme val="minor"/>
    </font>
    <font>
      <sz val="16"/>
      <color theme="0"/>
      <name val="Calibri"/>
      <family val="2"/>
    </font>
    <font>
      <b/>
      <sz val="16"/>
      <name val="Calibri"/>
      <family val="2"/>
      <scheme val="minor"/>
    </font>
    <font>
      <sz val="16"/>
      <name val="Calibri"/>
      <family val="2"/>
      <scheme val="minor"/>
    </font>
    <font>
      <sz val="12"/>
      <name val="Calibri"/>
      <family val="2"/>
      <scheme val="minor"/>
    </font>
    <font>
      <b/>
      <sz val="12"/>
      <name val="Calibri"/>
      <family val="2"/>
      <scheme val="minor"/>
    </font>
    <font>
      <b/>
      <sz val="14"/>
      <name val="Calibri"/>
      <family val="2"/>
      <scheme val="minor"/>
    </font>
    <font>
      <u/>
      <sz val="12"/>
      <name val="Calibri"/>
      <family val="2"/>
    </font>
    <font>
      <sz val="12"/>
      <name val="Calibri"/>
      <family val="2"/>
    </font>
    <font>
      <vertAlign val="subscript"/>
      <sz val="12"/>
      <name val="Calibri"/>
      <family val="2"/>
    </font>
    <font>
      <vertAlign val="subscript"/>
      <sz val="11"/>
      <color theme="0"/>
      <name val="Calibri"/>
      <family val="2"/>
      <scheme val="minor"/>
    </font>
    <font>
      <b/>
      <sz val="12"/>
      <color theme="0"/>
      <name val="Calibri"/>
      <family val="2"/>
      <scheme val="minor"/>
    </font>
    <font>
      <sz val="11"/>
      <color theme="3"/>
      <name val="Calibri"/>
      <family val="2"/>
    </font>
    <font>
      <b/>
      <vertAlign val="subscript"/>
      <sz val="11"/>
      <color theme="0"/>
      <name val="Calibri"/>
      <family val="2"/>
      <scheme val="minor"/>
    </font>
    <font>
      <b/>
      <sz val="12"/>
      <color theme="3"/>
      <name val="Calibri"/>
      <family val="2"/>
    </font>
    <font>
      <sz val="11"/>
      <name val="Calibri"/>
      <family val="2"/>
    </font>
    <font>
      <i/>
      <sz val="11"/>
      <color theme="1"/>
      <name val="Calibri"/>
      <family val="2"/>
      <scheme val="minor"/>
    </font>
    <font>
      <sz val="12"/>
      <color theme="3"/>
      <name val="Calibri"/>
      <family val="2"/>
    </font>
    <font>
      <sz val="11"/>
      <color indexed="8"/>
      <name val="Calibri"/>
      <family val="2"/>
      <scheme val="minor"/>
    </font>
    <font>
      <u/>
      <sz val="12"/>
      <color theme="10"/>
      <name val="Calibri"/>
      <family val="2"/>
    </font>
    <font>
      <b/>
      <vertAlign val="subscript"/>
      <sz val="12"/>
      <color theme="0"/>
      <name val="Calibri"/>
      <family val="2"/>
      <scheme val="minor"/>
    </font>
    <font>
      <b/>
      <sz val="12"/>
      <name val="Arial"/>
      <family val="2"/>
    </font>
    <font>
      <sz val="12"/>
      <name val="Arial"/>
      <family val="2"/>
    </font>
    <font>
      <sz val="10"/>
      <name val="Times New Roman"/>
      <family val="1"/>
    </font>
    <font>
      <sz val="12"/>
      <color rgb="FF000000"/>
      <name val="Arial"/>
      <family val="2"/>
    </font>
    <font>
      <sz val="16"/>
      <color rgb="FFFF0000"/>
      <name val="Calibri"/>
      <family val="2"/>
      <scheme val="minor"/>
    </font>
    <font>
      <b/>
      <sz val="11"/>
      <color rgb="FF272558"/>
      <name val="Calibri"/>
      <family val="2"/>
      <scheme val="minor"/>
    </font>
    <font>
      <sz val="11"/>
      <color rgb="FF272558"/>
      <name val="Calibri"/>
      <family val="2"/>
      <scheme val="minor"/>
    </font>
    <font>
      <sz val="10"/>
      <name val="Arial"/>
      <family val="2"/>
    </font>
    <font>
      <u/>
      <sz val="10"/>
      <color indexed="12"/>
      <name val="Arial"/>
      <family val="2"/>
    </font>
    <font>
      <i/>
      <sz val="12"/>
      <color theme="0"/>
      <name val="Calibri"/>
      <family val="2"/>
      <scheme val="minor"/>
    </font>
    <font>
      <i/>
      <u/>
      <sz val="12"/>
      <color theme="0"/>
      <name val="Calibri"/>
      <family val="2"/>
    </font>
    <font>
      <b/>
      <sz val="12"/>
      <color theme="1"/>
      <name val="Calibri"/>
      <family val="2"/>
      <scheme val="minor"/>
    </font>
    <font>
      <u/>
      <sz val="12"/>
      <color rgb="FF0000FF"/>
      <name val="Calibri"/>
      <family val="2"/>
    </font>
    <font>
      <sz val="12"/>
      <color rgb="FFFFFF00"/>
      <name val="Calibri"/>
      <family val="2"/>
      <scheme val="minor"/>
    </font>
    <font>
      <sz val="12"/>
      <color theme="0"/>
      <name val="Symbol"/>
      <family val="1"/>
      <charset val="2"/>
    </font>
    <font>
      <vertAlign val="subscript"/>
      <sz val="12"/>
      <color theme="0"/>
      <name val="Calibri"/>
      <family val="2"/>
      <scheme val="minor"/>
    </font>
    <font>
      <sz val="12"/>
      <color rgb="FFFFFF00"/>
      <name val="Symbol"/>
      <family val="1"/>
      <charset val="2"/>
    </font>
    <font>
      <b/>
      <u/>
      <sz val="20"/>
      <name val="Calibri"/>
      <family val="2"/>
      <scheme val="minor"/>
    </font>
    <font>
      <b/>
      <u/>
      <sz val="20"/>
      <color theme="1"/>
      <name val="Calibri"/>
      <family val="2"/>
      <scheme val="minor"/>
    </font>
    <font>
      <b/>
      <sz val="22"/>
      <name val="Arial"/>
      <family val="2"/>
    </font>
    <font>
      <b/>
      <sz val="16"/>
      <name val="Arial"/>
      <family val="2"/>
    </font>
    <font>
      <u/>
      <sz val="11"/>
      <name val="Calibri"/>
      <family val="2"/>
    </font>
    <font>
      <vertAlign val="subscript"/>
      <sz val="12"/>
      <name val="Calibri"/>
      <family val="2"/>
      <scheme val="minor"/>
    </font>
    <font>
      <b/>
      <sz val="16"/>
      <name val="Calibri"/>
      <family val="2"/>
    </font>
    <font>
      <b/>
      <vertAlign val="subscript"/>
      <sz val="16"/>
      <name val="Calibri"/>
      <family val="2"/>
    </font>
    <font>
      <vertAlign val="subscript"/>
      <sz val="11"/>
      <name val="Calibri"/>
      <family val="2"/>
      <scheme val="minor"/>
    </font>
    <font>
      <vertAlign val="superscript"/>
      <sz val="11"/>
      <name val="Calibri"/>
      <family val="2"/>
      <scheme val="minor"/>
    </font>
  </fonts>
  <fills count="7">
    <fill>
      <patternFill patternType="none"/>
    </fill>
    <fill>
      <patternFill patternType="gray125"/>
    </fill>
    <fill>
      <patternFill patternType="solid">
        <fgColor theme="3"/>
        <bgColor indexed="64"/>
      </patternFill>
    </fill>
    <fill>
      <patternFill patternType="solid">
        <fgColor indexed="9"/>
        <bgColor indexed="9"/>
      </patternFill>
    </fill>
    <fill>
      <patternFill patternType="solid">
        <fgColor rgb="FF00A24B"/>
        <bgColor indexed="64"/>
      </patternFill>
    </fill>
    <fill>
      <patternFill patternType="solid">
        <fgColor rgb="FF272558"/>
        <bgColor indexed="64"/>
      </patternFill>
    </fill>
    <fill>
      <patternFill patternType="solid">
        <fgColor theme="0"/>
        <bgColor indexed="64"/>
      </patternFill>
    </fill>
  </fills>
  <borders count="7">
    <border>
      <left/>
      <right/>
      <top/>
      <bottom/>
      <diagonal/>
    </border>
    <border>
      <left/>
      <right/>
      <top style="medium">
        <color auto="1"/>
      </top>
      <bottom style="thin">
        <color auto="1"/>
      </bottom>
      <diagonal/>
    </border>
    <border>
      <left/>
      <right/>
      <top/>
      <bottom style="medium">
        <color auto="1"/>
      </bottom>
      <diagonal/>
    </border>
    <border>
      <left/>
      <right style="thin">
        <color indexed="64"/>
      </right>
      <top style="medium">
        <color indexed="64"/>
      </top>
      <bottom/>
      <diagonal/>
    </border>
    <border>
      <left/>
      <right/>
      <top style="thin">
        <color theme="0"/>
      </top>
      <bottom style="thin">
        <color theme="0"/>
      </bottom>
      <diagonal/>
    </border>
    <border>
      <left style="thick">
        <color theme="0"/>
      </left>
      <right/>
      <top/>
      <bottom/>
      <diagonal/>
    </border>
    <border>
      <left style="thin">
        <color indexed="64"/>
      </left>
      <right style="thin">
        <color indexed="64"/>
      </right>
      <top style="thin">
        <color indexed="64"/>
      </top>
      <bottom style="thin">
        <color indexed="64"/>
      </bottom>
      <diagonal/>
    </border>
  </borders>
  <cellStyleXfs count="39">
    <xf numFmtId="0" fontId="0" fillId="0" borderId="0"/>
    <xf numFmtId="0" fontId="2" fillId="0" borderId="0" applyNumberFormat="0" applyFill="0" applyBorder="0" applyAlignment="0" applyProtection="0">
      <alignment vertical="top"/>
      <protection locked="0"/>
    </xf>
    <xf numFmtId="0" fontId="4" fillId="0" borderId="0"/>
    <xf numFmtId="0" fontId="4" fillId="0" borderId="0"/>
    <xf numFmtId="9" fontId="8" fillId="0" borderId="0" applyFont="0" applyFill="0" applyBorder="0" applyAlignment="0" applyProtection="0"/>
    <xf numFmtId="0" fontId="4" fillId="0" borderId="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0" fontId="23" fillId="0" borderId="0" applyFont="0" applyFill="0" applyBorder="0" applyAlignment="0" applyProtection="0"/>
    <xf numFmtId="165" fontId="4" fillId="0" borderId="0" applyFont="0" applyFill="0" applyBorder="0" applyAlignment="0" applyProtection="0"/>
    <xf numFmtId="43" fontId="8" fillId="0" borderId="0" applyFont="0" applyFill="0" applyBorder="0" applyAlignment="0" applyProtection="0"/>
    <xf numFmtId="165" fontId="4" fillId="0" borderId="0" applyFont="0" applyFill="0" applyBorder="0" applyAlignment="0" applyProtection="0"/>
    <xf numFmtId="0" fontId="4" fillId="0" borderId="0" applyNumberFormat="0" applyFill="0" applyBorder="0" applyAlignment="0" applyProtection="0"/>
    <xf numFmtId="0" fontId="4" fillId="0" borderId="0"/>
    <xf numFmtId="1" fontId="23" fillId="0" borderId="3" applyBorder="0"/>
    <xf numFmtId="0" fontId="8" fillId="0" borderId="0"/>
    <xf numFmtId="0" fontId="4" fillId="0" borderId="0"/>
    <xf numFmtId="166" fontId="24" fillId="0" borderId="0"/>
    <xf numFmtId="0" fontId="4" fillId="0" borderId="0" applyNumberFormat="0" applyFill="0" applyBorder="0" applyAlignment="0" applyProtection="0"/>
    <xf numFmtId="0" fontId="4" fillId="0" borderId="0" applyNumberFormat="0" applyFill="0" applyBorder="0" applyAlignment="0" applyProtection="0"/>
    <xf numFmtId="0" fontId="25"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23" fillId="0" borderId="0" applyFont="0" applyFill="0" applyBorder="0" applyAlignment="0" applyProtection="0"/>
    <xf numFmtId="9" fontId="25" fillId="0" borderId="0" applyFont="0" applyFill="0" applyBorder="0" applyAlignment="0" applyProtection="0"/>
    <xf numFmtId="9" fontId="23" fillId="0" borderId="0" applyFont="0" applyFill="0" applyBorder="0" applyAlignment="0" applyProtection="0"/>
    <xf numFmtId="0" fontId="89" fillId="0" borderId="0"/>
    <xf numFmtId="0" fontId="90" fillId="0" borderId="0" applyNumberFormat="0" applyFill="0" applyBorder="0" applyAlignment="0" applyProtection="0">
      <alignment vertical="top"/>
      <protection locked="0"/>
    </xf>
    <xf numFmtId="0" fontId="8" fillId="0" borderId="0"/>
  </cellStyleXfs>
  <cellXfs count="523">
    <xf numFmtId="0" fontId="0" fillId="0" borderId="0" xfId="0"/>
    <xf numFmtId="0" fontId="2" fillId="0" borderId="0" xfId="1" applyAlignment="1" applyProtection="1"/>
    <xf numFmtId="0" fontId="3" fillId="0" borderId="0" xfId="0" applyFont="1"/>
    <xf numFmtId="0" fontId="0" fillId="0" borderId="0" xfId="0" applyBorder="1"/>
    <xf numFmtId="0" fontId="0" fillId="0" borderId="0" xfId="0"/>
    <xf numFmtId="0" fontId="0" fillId="0" borderId="0" xfId="0" applyAlignment="1">
      <alignment horizontal="center" vertical="center"/>
    </xf>
    <xf numFmtId="0" fontId="5" fillId="0" borderId="0" xfId="0" applyFont="1"/>
    <xf numFmtId="0" fontId="6" fillId="0" borderId="0" xfId="1" applyFont="1" applyAlignment="1" applyProtection="1"/>
    <xf numFmtId="0" fontId="7" fillId="0" borderId="0" xfId="0" applyFont="1"/>
    <xf numFmtId="0" fontId="0" fillId="0" borderId="0" xfId="0"/>
    <xf numFmtId="0" fontId="0" fillId="0" borderId="0" xfId="0" applyBorder="1" applyAlignment="1">
      <alignment horizontal="center" vertical="center"/>
    </xf>
    <xf numFmtId="1" fontId="0" fillId="0" borderId="0" xfId="0" applyNumberFormat="1" applyBorder="1" applyAlignment="1">
      <alignment horizontal="center" vertical="center" wrapText="1"/>
    </xf>
    <xf numFmtId="9" fontId="0" fillId="0" borderId="0" xfId="4" applyFont="1"/>
    <xf numFmtId="0" fontId="10" fillId="0" borderId="0" xfId="0" applyFont="1"/>
    <xf numFmtId="0" fontId="10" fillId="0" borderId="0" xfId="0" applyFont="1" applyFill="1" applyBorder="1" applyAlignment="1">
      <alignment horizontal="left"/>
    </xf>
    <xf numFmtId="0" fontId="0" fillId="0" borderId="0" xfId="0" applyAlignment="1">
      <alignment horizontal="center"/>
    </xf>
    <xf numFmtId="0" fontId="13" fillId="0" borderId="0" xfId="1" applyFont="1" applyAlignment="1" applyProtection="1"/>
    <xf numFmtId="0" fontId="12" fillId="0" borderId="0" xfId="0" applyFont="1"/>
    <xf numFmtId="0" fontId="0" fillId="0" borderId="0" xfId="0"/>
    <xf numFmtId="0" fontId="16" fillId="0" borderId="0" xfId="1" applyFont="1" applyAlignment="1" applyProtection="1"/>
    <xf numFmtId="0" fontId="1" fillId="0" borderId="0" xfId="0" applyNumberFormat="1" applyFont="1" applyAlignment="1">
      <alignment horizontal="center" vertical="center"/>
    </xf>
    <xf numFmtId="0" fontId="0" fillId="0" borderId="0" xfId="0" applyAlignment="1">
      <alignment horizontal="left" vertical="center"/>
    </xf>
    <xf numFmtId="0" fontId="0" fillId="0" borderId="0" xfId="0" applyAlignment="1">
      <alignment horizontal="left"/>
    </xf>
    <xf numFmtId="0" fontId="0" fillId="0" borderId="0" xfId="0"/>
    <xf numFmtId="0" fontId="0" fillId="0" borderId="0" xfId="0"/>
    <xf numFmtId="0" fontId="16" fillId="0" borderId="0" xfId="1" applyFont="1" applyAlignment="1" applyProtection="1">
      <alignment horizontal="left" vertical="center"/>
    </xf>
    <xf numFmtId="0" fontId="2" fillId="0" borderId="0" xfId="1" applyAlignment="1" applyProtection="1">
      <alignment vertical="center"/>
    </xf>
    <xf numFmtId="0" fontId="0" fillId="0" borderId="0" xfId="0"/>
    <xf numFmtId="9" fontId="10" fillId="0" borderId="0" xfId="4" applyFont="1" applyFill="1" applyBorder="1" applyAlignment="1">
      <alignment horizontal="center" vertical="center"/>
    </xf>
    <xf numFmtId="2" fontId="10" fillId="0" borderId="0" xfId="0" applyNumberFormat="1" applyFont="1" applyBorder="1" applyAlignment="1">
      <alignment horizontal="center" vertical="center"/>
    </xf>
    <xf numFmtId="0" fontId="0" fillId="0" borderId="0" xfId="0" applyFill="1"/>
    <xf numFmtId="0" fontId="31" fillId="0" borderId="0" xfId="1" applyFont="1" applyAlignment="1" applyProtection="1"/>
    <xf numFmtId="0" fontId="30" fillId="0" borderId="0" xfId="1" applyFont="1" applyAlignment="1" applyProtection="1"/>
    <xf numFmtId="0" fontId="32" fillId="0" borderId="0" xfId="0" applyFont="1"/>
    <xf numFmtId="0" fontId="31" fillId="0" borderId="0" xfId="1" applyFont="1" applyAlignment="1" applyProtection="1">
      <alignment horizontal="left" vertical="center"/>
    </xf>
    <xf numFmtId="167" fontId="29" fillId="0" borderId="0" xfId="3" applyNumberFormat="1" applyFont="1" applyBorder="1" applyAlignment="1">
      <alignment horizontal="center"/>
    </xf>
    <xf numFmtId="167" fontId="28" fillId="0" borderId="0" xfId="0" applyNumberFormat="1" applyFont="1" applyBorder="1"/>
    <xf numFmtId="3" fontId="26" fillId="0" borderId="0" xfId="3" applyNumberFormat="1" applyFont="1" applyFill="1" applyBorder="1" applyAlignment="1">
      <alignment horizontal="center" vertical="center" wrapText="1"/>
    </xf>
    <xf numFmtId="3" fontId="27" fillId="0" borderId="0" xfId="3" applyNumberFormat="1" applyFont="1" applyFill="1" applyBorder="1" applyAlignment="1">
      <alignment horizontal="center" vertical="center" wrapText="1"/>
    </xf>
    <xf numFmtId="0" fontId="33" fillId="0" borderId="0" xfId="0" applyFont="1" applyFill="1"/>
    <xf numFmtId="0" fontId="33" fillId="0" borderId="0" xfId="0" applyFont="1" applyFill="1" applyAlignment="1">
      <alignment horizontal="left"/>
    </xf>
    <xf numFmtId="0" fontId="34" fillId="0" borderId="0" xfId="0" applyFont="1"/>
    <xf numFmtId="164" fontId="0" fillId="0" borderId="0" xfId="0" applyNumberFormat="1"/>
    <xf numFmtId="0" fontId="12" fillId="0" borderId="0" xfId="0" applyFont="1" applyFill="1" applyAlignment="1">
      <alignment vertical="center"/>
    </xf>
    <xf numFmtId="0" fontId="0" fillId="0" borderId="0" xfId="0" applyAlignment="1">
      <alignment horizontal="left" vertical="top" wrapText="1"/>
    </xf>
    <xf numFmtId="0" fontId="36" fillId="0" borderId="0" xfId="0" applyFont="1"/>
    <xf numFmtId="0" fontId="18" fillId="0" borderId="0" xfId="0" applyFont="1" applyFill="1" applyBorder="1" applyAlignment="1">
      <alignment horizontal="center" vertical="center"/>
    </xf>
    <xf numFmtId="0" fontId="21" fillId="0" borderId="0" xfId="0" applyFont="1" applyFill="1" applyBorder="1"/>
    <xf numFmtId="0" fontId="37" fillId="0" borderId="0" xfId="0" applyFont="1"/>
    <xf numFmtId="0" fontId="38" fillId="0" borderId="0" xfId="0" applyFont="1"/>
    <xf numFmtId="0" fontId="39" fillId="0" borderId="0" xfId="0" applyFont="1"/>
    <xf numFmtId="0" fontId="0" fillId="0" borderId="0" xfId="0" applyFont="1"/>
    <xf numFmtId="0" fontId="22" fillId="2" borderId="0" xfId="0" applyFont="1" applyFill="1" applyBorder="1" applyAlignment="1">
      <alignment horizontal="center" vertical="center"/>
    </xf>
    <xf numFmtId="167" fontId="0" fillId="0" borderId="0" xfId="4" applyNumberFormat="1" applyFont="1"/>
    <xf numFmtId="164" fontId="0" fillId="0" borderId="0" xfId="0" applyNumberFormat="1" applyFont="1" applyBorder="1"/>
    <xf numFmtId="0" fontId="41" fillId="0" borderId="0" xfId="0" applyFont="1"/>
    <xf numFmtId="0" fontId="43" fillId="0" borderId="0" xfId="1" applyFont="1" applyAlignment="1" applyProtection="1"/>
    <xf numFmtId="0" fontId="42" fillId="0" borderId="0" xfId="0" applyFont="1" applyAlignment="1">
      <alignment horizontal="left"/>
    </xf>
    <xf numFmtId="0" fontId="11" fillId="0" borderId="0" xfId="0" applyFont="1" applyAlignment="1">
      <alignment horizontal="left" vertical="center"/>
    </xf>
    <xf numFmtId="0" fontId="11" fillId="0" borderId="0" xfId="0" applyFont="1" applyAlignment="1">
      <alignment horizontal="right" vertical="center"/>
    </xf>
    <xf numFmtId="0" fontId="12" fillId="0" borderId="0" xfId="0" applyFont="1" applyAlignment="1">
      <alignment horizontal="left" vertical="center"/>
    </xf>
    <xf numFmtId="0" fontId="0" fillId="0" borderId="0" xfId="0"/>
    <xf numFmtId="0" fontId="0" fillId="0" borderId="0" xfId="0"/>
    <xf numFmtId="0" fontId="0" fillId="0" borderId="0" xfId="0"/>
    <xf numFmtId="0" fontId="0" fillId="0" borderId="0" xfId="0" applyFont="1"/>
    <xf numFmtId="0" fontId="34" fillId="0" borderId="0" xfId="0" applyFont="1" applyAlignment="1">
      <alignment horizontal="left"/>
    </xf>
    <xf numFmtId="0" fontId="0" fillId="0" borderId="0" xfId="0"/>
    <xf numFmtId="0" fontId="4" fillId="0" borderId="0" xfId="2" applyFill="1"/>
    <xf numFmtId="0" fontId="0" fillId="0" borderId="0" xfId="0"/>
    <xf numFmtId="0" fontId="0" fillId="0" borderId="0" xfId="0"/>
    <xf numFmtId="0" fontId="0" fillId="0" borderId="0" xfId="0" applyBorder="1"/>
    <xf numFmtId="0" fontId="0" fillId="0" borderId="0" xfId="0"/>
    <xf numFmtId="0" fontId="0" fillId="0" borderId="0" xfId="0"/>
    <xf numFmtId="0" fontId="0" fillId="0" borderId="0" xfId="0"/>
    <xf numFmtId="0" fontId="1" fillId="0" borderId="0" xfId="0" applyFont="1"/>
    <xf numFmtId="0" fontId="0" fillId="0" borderId="0" xfId="0"/>
    <xf numFmtId="0" fontId="1" fillId="0" borderId="0" xfId="0" applyFont="1"/>
    <xf numFmtId="0" fontId="39" fillId="0" borderId="0" xfId="0" applyFont="1"/>
    <xf numFmtId="0" fontId="14" fillId="3" borderId="0" xfId="3" applyFont="1" applyFill="1" applyBorder="1" applyAlignment="1" applyProtection="1">
      <alignment vertical="center"/>
    </xf>
    <xf numFmtId="0" fontId="0" fillId="0" borderId="0" xfId="0" applyFill="1" applyBorder="1"/>
    <xf numFmtId="168" fontId="0" fillId="0" borderId="0" xfId="0" applyNumberFormat="1" applyFill="1" applyBorder="1" applyAlignment="1">
      <alignment horizontal="center"/>
    </xf>
    <xf numFmtId="0" fontId="33" fillId="0" borderId="0" xfId="0" applyFont="1"/>
    <xf numFmtId="0" fontId="34" fillId="0" borderId="0" xfId="0" applyFont="1" applyAlignment="1">
      <alignment horizontal="left" vertical="center"/>
    </xf>
    <xf numFmtId="0" fontId="18" fillId="0" borderId="0" xfId="0" applyFont="1" applyFill="1"/>
    <xf numFmtId="0" fontId="2" fillId="0" borderId="0" xfId="1" applyFill="1" applyAlignment="1" applyProtection="1"/>
    <xf numFmtId="1" fontId="0" fillId="0" borderId="0" xfId="0" applyNumberFormat="1" applyFill="1"/>
    <xf numFmtId="0" fontId="0" fillId="0" borderId="0" xfId="0" applyFont="1" applyFill="1" applyBorder="1"/>
    <xf numFmtId="0" fontId="0" fillId="0" borderId="0" xfId="0" applyFont="1" applyFill="1" applyBorder="1" applyAlignment="1">
      <alignment horizontal="left" indent="1"/>
    </xf>
    <xf numFmtId="0" fontId="35" fillId="0" borderId="0" xfId="0" applyFont="1" applyFill="1" applyBorder="1" applyAlignment="1">
      <alignment horizontal="center" vertical="center"/>
    </xf>
    <xf numFmtId="0" fontId="12" fillId="0" borderId="0" xfId="0" applyFont="1" applyFill="1" applyBorder="1" applyAlignment="1">
      <alignment horizontal="left" vertical="top"/>
    </xf>
    <xf numFmtId="9" fontId="0" fillId="0" borderId="0" xfId="4" applyFont="1" applyFill="1"/>
    <xf numFmtId="0" fontId="22" fillId="0" borderId="0" xfId="0" applyFont="1" applyFill="1" applyBorder="1" applyAlignment="1">
      <alignment horizontal="center" vertical="center"/>
    </xf>
    <xf numFmtId="0" fontId="22" fillId="0" borderId="0" xfId="0" applyFont="1" applyFill="1" applyBorder="1"/>
    <xf numFmtId="0" fontId="0" fillId="0" borderId="0" xfId="0" applyFill="1" applyBorder="1" applyAlignment="1">
      <alignment horizontal="center" vertical="center"/>
    </xf>
    <xf numFmtId="164" fontId="0" fillId="0" borderId="0" xfId="0" applyNumberFormat="1" applyFont="1" applyFill="1" applyBorder="1"/>
    <xf numFmtId="164" fontId="0" fillId="0" borderId="0" xfId="0" applyNumberFormat="1" applyFill="1" applyBorder="1" applyAlignment="1">
      <alignment horizontal="center" vertical="center"/>
    </xf>
    <xf numFmtId="164" fontId="0" fillId="0" borderId="0" xfId="0" applyNumberFormat="1" applyBorder="1" applyAlignment="1">
      <alignment horizontal="center" vertical="center"/>
    </xf>
    <xf numFmtId="0" fontId="35" fillId="0" borderId="0" xfId="0" applyFont="1" applyFill="1" applyBorder="1"/>
    <xf numFmtId="0" fontId="15"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9" fillId="0" borderId="4" xfId="0" applyFont="1" applyBorder="1"/>
    <xf numFmtId="3" fontId="0" fillId="0" borderId="0" xfId="0" applyNumberFormat="1"/>
    <xf numFmtId="0" fontId="47" fillId="0" borderId="0" xfId="0" applyFont="1"/>
    <xf numFmtId="0" fontId="48" fillId="0" borderId="0" xfId="0" applyFont="1"/>
    <xf numFmtId="0" fontId="0" fillId="0" borderId="0" xfId="0" applyAlignment="1">
      <alignment textRotation="45" wrapText="1"/>
    </xf>
    <xf numFmtId="0" fontId="2" fillId="0" borderId="0" xfId="1" applyAlignment="1" applyProtection="1">
      <alignment horizontal="left" vertical="center"/>
    </xf>
    <xf numFmtId="0" fontId="50" fillId="0" borderId="0" xfId="0" applyFont="1"/>
    <xf numFmtId="0" fontId="50" fillId="0" borderId="0" xfId="0" applyFont="1" applyAlignment="1">
      <alignment textRotation="45" wrapText="1"/>
    </xf>
    <xf numFmtId="2" fontId="0" fillId="0" borderId="0" xfId="0" applyNumberFormat="1"/>
    <xf numFmtId="0" fontId="51" fillId="0" borderId="0" xfId="1" applyFont="1" applyFill="1" applyAlignment="1" applyProtection="1"/>
    <xf numFmtId="9" fontId="45" fillId="0" borderId="0" xfId="0" applyNumberFormat="1" applyFont="1"/>
    <xf numFmtId="0" fontId="52" fillId="0" borderId="0" xfId="0" applyFont="1" applyFill="1" applyAlignment="1">
      <alignment horizontal="center"/>
    </xf>
    <xf numFmtId="0" fontId="52" fillId="0" borderId="0" xfId="0" applyFont="1" applyFill="1" applyAlignment="1">
      <alignment horizontal="left"/>
    </xf>
    <xf numFmtId="0" fontId="52" fillId="0" borderId="0" xfId="0" applyFont="1"/>
    <xf numFmtId="0" fontId="19" fillId="0" borderId="0" xfId="0" applyFont="1" applyFill="1" applyBorder="1" applyAlignment="1">
      <alignment horizontal="center" vertical="top" wrapText="1"/>
    </xf>
    <xf numFmtId="0" fontId="0" fillId="0" borderId="0" xfId="0" applyAlignment="1"/>
    <xf numFmtId="0" fontId="33" fillId="0" borderId="0" xfId="0" applyFont="1" applyAlignment="1">
      <alignment horizontal="left"/>
    </xf>
    <xf numFmtId="169" fontId="0" fillId="0" borderId="0" xfId="0" applyNumberFormat="1"/>
    <xf numFmtId="0" fontId="19" fillId="0" borderId="0" xfId="0" applyFont="1" applyFill="1" applyBorder="1" applyAlignment="1">
      <alignment horizontal="left" vertical="top" wrapText="1"/>
    </xf>
    <xf numFmtId="0" fontId="52" fillId="0" borderId="0" xfId="0" applyFont="1" applyAlignment="1">
      <alignment horizontal="left"/>
    </xf>
    <xf numFmtId="9" fontId="0" fillId="0" borderId="0" xfId="0" applyNumberFormat="1"/>
    <xf numFmtId="9" fontId="0" fillId="0" borderId="0" xfId="4" applyNumberFormat="1" applyFont="1"/>
    <xf numFmtId="0" fontId="12" fillId="0" borderId="0" xfId="0" applyFont="1" applyAlignment="1">
      <alignment vertical="center"/>
    </xf>
    <xf numFmtId="0" fontId="44" fillId="0" borderId="0" xfId="0" applyFont="1" applyAlignment="1">
      <alignment horizontal="left"/>
    </xf>
    <xf numFmtId="0" fontId="33" fillId="0" borderId="0" xfId="0" applyFont="1" applyAlignment="1">
      <alignment horizontal="left" vertical="center"/>
    </xf>
    <xf numFmtId="0" fontId="54" fillId="2" borderId="0" xfId="1" applyFont="1" applyFill="1" applyAlignment="1" applyProtection="1">
      <alignment vertical="center"/>
    </xf>
    <xf numFmtId="0" fontId="55" fillId="2" borderId="0" xfId="0" applyFont="1" applyFill="1" applyAlignment="1">
      <alignment vertical="center"/>
    </xf>
    <xf numFmtId="0" fontId="54" fillId="2" borderId="0" xfId="1" applyFont="1" applyFill="1" applyAlignment="1" applyProtection="1">
      <alignment horizontal="left" vertical="center"/>
    </xf>
    <xf numFmtId="0" fontId="56" fillId="2" borderId="0" xfId="0" applyFont="1" applyFill="1"/>
    <xf numFmtId="0" fontId="0" fillId="2" borderId="0" xfId="0" applyFill="1"/>
    <xf numFmtId="0" fontId="14" fillId="0" borderId="0" xfId="0" applyFont="1" applyFill="1"/>
    <xf numFmtId="0" fontId="57" fillId="2" borderId="0" xfId="0" applyFont="1" applyFill="1"/>
    <xf numFmtId="0" fontId="53" fillId="0" borderId="0" xfId="0" applyFont="1" applyAlignment="1">
      <alignment horizontal="left"/>
    </xf>
    <xf numFmtId="0" fontId="0" fillId="0" borderId="0" xfId="0" applyAlignment="1">
      <alignment horizontal="left" vertical="top"/>
    </xf>
    <xf numFmtId="0" fontId="44" fillId="0" borderId="0" xfId="0" applyFont="1" applyAlignment="1"/>
    <xf numFmtId="0" fontId="47" fillId="0" borderId="0" xfId="0" applyFont="1" applyAlignment="1">
      <alignment horizontal="left"/>
    </xf>
    <xf numFmtId="0" fontId="59" fillId="0" borderId="0" xfId="0" applyFont="1"/>
    <xf numFmtId="0" fontId="38" fillId="0" borderId="0" xfId="0" applyFont="1" applyAlignment="1"/>
    <xf numFmtId="0" fontId="60" fillId="4" borderId="0" xfId="0" applyFont="1" applyFill="1"/>
    <xf numFmtId="0" fontId="0" fillId="4" borderId="0" xfId="0" applyFill="1"/>
    <xf numFmtId="0" fontId="0" fillId="0" borderId="0" xfId="0" applyFill="1" applyAlignment="1">
      <alignment horizontal="right"/>
    </xf>
    <xf numFmtId="164" fontId="14" fillId="0" borderId="0" xfId="0" applyNumberFormat="1" applyFont="1" applyFill="1" applyBorder="1"/>
    <xf numFmtId="0" fontId="14" fillId="0" borderId="0" xfId="0" applyFont="1"/>
    <xf numFmtId="0" fontId="0" fillId="0" borderId="0" xfId="0"/>
    <xf numFmtId="0" fontId="1" fillId="0" borderId="0" xfId="0" applyFont="1"/>
    <xf numFmtId="0" fontId="2" fillId="0" borderId="0" xfId="1" applyAlignment="1" applyProtection="1"/>
    <xf numFmtId="0" fontId="0" fillId="0" borderId="0" xfId="0" applyBorder="1"/>
    <xf numFmtId="9" fontId="0" fillId="0" borderId="0" xfId="4" applyFont="1"/>
    <xf numFmtId="0" fontId="12" fillId="0" borderId="0" xfId="0" applyFont="1"/>
    <xf numFmtId="0" fontId="0" fillId="0" borderId="0" xfId="0" applyFill="1"/>
    <xf numFmtId="0" fontId="39" fillId="0" borderId="0" xfId="0" applyFont="1"/>
    <xf numFmtId="0" fontId="33" fillId="0" borderId="0" xfId="0" applyFont="1"/>
    <xf numFmtId="0" fontId="58" fillId="2" borderId="0" xfId="1" applyFont="1" applyFill="1" applyAlignment="1" applyProtection="1">
      <alignment vertical="center"/>
    </xf>
    <xf numFmtId="164" fontId="0" fillId="0" borderId="0" xfId="0" applyNumberFormat="1" applyFill="1" applyBorder="1"/>
    <xf numFmtId="0" fontId="60" fillId="4" borderId="0" xfId="0" applyFont="1" applyFill="1" applyAlignment="1">
      <alignment vertical="center"/>
    </xf>
    <xf numFmtId="0" fontId="63" fillId="0" borderId="0" xfId="0" applyFont="1" applyAlignment="1">
      <alignment horizontal="left" vertical="center"/>
    </xf>
    <xf numFmtId="0" fontId="63" fillId="0" borderId="0" xfId="0" applyFont="1"/>
    <xf numFmtId="0" fontId="65" fillId="0" borderId="0" xfId="0" applyFont="1"/>
    <xf numFmtId="0" fontId="66" fillId="0" borderId="0" xfId="0" applyFont="1" applyAlignment="1">
      <alignment horizontal="left" vertical="center"/>
    </xf>
    <xf numFmtId="0" fontId="67" fillId="0" borderId="0" xfId="0" applyFont="1"/>
    <xf numFmtId="0" fontId="68" fillId="0" borderId="0" xfId="1" applyFont="1" applyAlignment="1" applyProtection="1">
      <alignment horizontal="left" vertical="center"/>
    </xf>
    <xf numFmtId="0" fontId="65" fillId="0" borderId="0" xfId="0" applyFont="1" applyAlignment="1">
      <alignment horizontal="left" vertical="center"/>
    </xf>
    <xf numFmtId="0" fontId="68" fillId="0" borderId="0" xfId="1" applyFont="1" applyFill="1" applyAlignment="1" applyProtection="1">
      <alignment horizontal="left" vertical="center"/>
    </xf>
    <xf numFmtId="0" fontId="65" fillId="0" borderId="0" xfId="0" applyFont="1" applyFill="1" applyAlignment="1">
      <alignment vertical="center"/>
    </xf>
    <xf numFmtId="0" fontId="65" fillId="2" borderId="0" xfId="0" applyFont="1" applyFill="1"/>
    <xf numFmtId="0" fontId="69" fillId="0" borderId="0" xfId="1" applyFont="1" applyAlignment="1" applyProtection="1">
      <alignment vertical="center"/>
    </xf>
    <xf numFmtId="0" fontId="65" fillId="0" borderId="0" xfId="0" applyFont="1" applyAlignment="1">
      <alignment vertical="center"/>
    </xf>
    <xf numFmtId="0" fontId="64" fillId="0" borderId="0" xfId="0" applyFont="1" applyAlignment="1">
      <alignment horizontal="left" vertical="center"/>
    </xf>
    <xf numFmtId="0" fontId="0" fillId="0" borderId="0" xfId="0" applyAlignment="1">
      <alignment horizontal="left" vertical="center" wrapText="1"/>
    </xf>
    <xf numFmtId="0" fontId="2" fillId="0" borderId="0" xfId="1" applyAlignment="1" applyProtection="1">
      <alignment wrapText="1"/>
    </xf>
    <xf numFmtId="0" fontId="0" fillId="0" borderId="0" xfId="0" applyFont="1" applyAlignment="1">
      <alignment horizontal="left" vertical="center" wrapText="1"/>
    </xf>
    <xf numFmtId="0" fontId="2" fillId="0" borderId="0" xfId="1" applyAlignment="1" applyProtection="1">
      <alignment horizontal="left" vertical="center" wrapText="1"/>
    </xf>
    <xf numFmtId="0" fontId="12" fillId="0" borderId="0" xfId="0" applyFont="1" applyAlignment="1">
      <alignment horizontal="center"/>
    </xf>
    <xf numFmtId="0" fontId="40" fillId="0" borderId="0" xfId="0" applyFont="1" applyFill="1" applyBorder="1" applyAlignment="1">
      <alignment horizontal="left" vertical="center"/>
    </xf>
    <xf numFmtId="0" fontId="72" fillId="2" borderId="0" xfId="0" applyFont="1" applyFill="1" applyBorder="1" applyAlignment="1">
      <alignment horizontal="center" vertical="center"/>
    </xf>
    <xf numFmtId="0" fontId="72" fillId="2" borderId="0" xfId="0" applyFont="1" applyFill="1" applyBorder="1" applyAlignment="1">
      <alignment horizontal="left" wrapText="1"/>
    </xf>
    <xf numFmtId="0" fontId="2" fillId="0" borderId="0" xfId="1" applyFont="1" applyAlignment="1" applyProtection="1"/>
    <xf numFmtId="0" fontId="46" fillId="0" borderId="0" xfId="0" applyFont="1" applyFill="1" applyBorder="1" applyAlignment="1">
      <alignment horizontal="left" vertical="center" wrapText="1"/>
    </xf>
    <xf numFmtId="0" fontId="72" fillId="2" borderId="0" xfId="0" applyFont="1" applyFill="1" applyBorder="1" applyAlignment="1">
      <alignment horizontal="left" vertical="center" wrapText="1"/>
    </xf>
    <xf numFmtId="0" fontId="39" fillId="0" borderId="0" xfId="0" applyFont="1" applyFill="1" applyBorder="1"/>
    <xf numFmtId="3" fontId="65" fillId="0" borderId="0" xfId="0" applyNumberFormat="1" applyFont="1" applyAlignment="1">
      <alignment horizontal="right" readingOrder="1"/>
    </xf>
    <xf numFmtId="3" fontId="65" fillId="0" borderId="0" xfId="0" applyNumberFormat="1" applyFont="1" applyAlignment="1">
      <alignment horizontal="right" vertical="center" readingOrder="1"/>
    </xf>
    <xf numFmtId="0" fontId="72" fillId="2" borderId="0" xfId="0" applyFont="1" applyFill="1" applyBorder="1" applyAlignment="1">
      <alignment horizontal="right" vertical="center"/>
    </xf>
    <xf numFmtId="0" fontId="72" fillId="2" borderId="0" xfId="0" applyFont="1" applyFill="1" applyBorder="1" applyAlignment="1">
      <alignment horizontal="right" vertical="center" wrapText="1"/>
    </xf>
    <xf numFmtId="3" fontId="72" fillId="2" borderId="0" xfId="0" applyNumberFormat="1" applyFont="1" applyFill="1" applyBorder="1" applyAlignment="1">
      <alignment horizontal="right" vertical="center" wrapText="1"/>
    </xf>
    <xf numFmtId="0" fontId="34" fillId="0" borderId="0" xfId="0" applyFont="1" applyFill="1" applyBorder="1" applyAlignment="1">
      <alignment horizontal="left" vertical="center"/>
    </xf>
    <xf numFmtId="0" fontId="40" fillId="0" borderId="0" xfId="0" applyFont="1"/>
    <xf numFmtId="0" fontId="65" fillId="0" borderId="0" xfId="0" applyFont="1" applyFill="1" applyBorder="1" applyAlignment="1">
      <alignment vertical="center"/>
    </xf>
    <xf numFmtId="0" fontId="39" fillId="0" borderId="0" xfId="0" applyFont="1" applyBorder="1" applyAlignment="1">
      <alignment vertical="center"/>
    </xf>
    <xf numFmtId="0" fontId="65" fillId="0" borderId="0" xfId="0" applyFont="1" applyFill="1" applyBorder="1" applyAlignment="1">
      <alignment horizontal="left" vertical="center" wrapText="1"/>
    </xf>
    <xf numFmtId="0" fontId="39" fillId="0" borderId="0" xfId="0" applyFont="1" applyBorder="1" applyAlignment="1"/>
    <xf numFmtId="0" fontId="2" fillId="0" borderId="0" xfId="1" applyFont="1" applyBorder="1" applyAlignment="1" applyProtection="1"/>
    <xf numFmtId="0" fontId="2" fillId="0" borderId="0" xfId="1" applyBorder="1" applyAlignment="1" applyProtection="1"/>
    <xf numFmtId="3" fontId="65" fillId="0" borderId="0" xfId="0" applyNumberFormat="1" applyFont="1" applyFill="1" applyBorder="1" applyAlignment="1">
      <alignment horizontal="right" vertical="center" wrapText="1"/>
    </xf>
    <xf numFmtId="2" fontId="39" fillId="0" borderId="0" xfId="0" applyNumberFormat="1" applyFont="1" applyBorder="1" applyAlignment="1">
      <alignment horizontal="right" vertical="center"/>
    </xf>
    <xf numFmtId="0" fontId="72" fillId="2" borderId="0" xfId="0" applyFont="1" applyFill="1" applyBorder="1" applyAlignment="1">
      <alignment horizontal="left" vertical="center"/>
    </xf>
    <xf numFmtId="2" fontId="72" fillId="2" borderId="0" xfId="0" applyNumberFormat="1" applyFont="1" applyFill="1" applyBorder="1" applyAlignment="1">
      <alignment horizontal="right" vertical="center" wrapText="1"/>
    </xf>
    <xf numFmtId="0" fontId="65" fillId="0" borderId="0" xfId="0" applyFont="1" applyFill="1" applyBorder="1" applyAlignment="1">
      <alignment horizontal="left" vertical="center"/>
    </xf>
    <xf numFmtId="0" fontId="72" fillId="2" borderId="0" xfId="0" applyNumberFormat="1" applyFont="1" applyFill="1" applyBorder="1" applyAlignment="1">
      <alignment horizontal="right" vertical="center" wrapText="1"/>
    </xf>
    <xf numFmtId="9" fontId="39" fillId="0" borderId="0" xfId="4" applyFont="1" applyBorder="1" applyAlignment="1">
      <alignment horizontal="center" vertical="center"/>
    </xf>
    <xf numFmtId="0" fontId="33" fillId="0" borderId="0" xfId="0" applyFont="1" applyFill="1" applyAlignment="1">
      <alignment vertical="center"/>
    </xf>
    <xf numFmtId="0" fontId="33" fillId="0" borderId="0" xfId="0" applyFont="1" applyAlignment="1">
      <alignment vertical="center"/>
    </xf>
    <xf numFmtId="0" fontId="34" fillId="0" borderId="0" xfId="0" quotePrefix="1" applyFont="1"/>
    <xf numFmtId="0" fontId="22" fillId="2" borderId="0" xfId="0" applyFont="1" applyFill="1" applyBorder="1" applyAlignment="1">
      <alignment horizontal="left" vertical="center" wrapText="1"/>
    </xf>
    <xf numFmtId="0" fontId="0" fillId="0" borderId="0" xfId="0" applyFont="1" applyBorder="1" applyAlignment="1">
      <alignment horizontal="left" vertical="center"/>
    </xf>
    <xf numFmtId="3" fontId="0" fillId="0" borderId="0" xfId="4" applyNumberFormat="1" applyFont="1" applyBorder="1" applyAlignment="1">
      <alignment horizontal="center" vertical="center" wrapText="1"/>
    </xf>
    <xf numFmtId="0" fontId="22" fillId="2" borderId="0" xfId="0" applyFont="1" applyFill="1" applyBorder="1" applyAlignment="1">
      <alignment horizontal="left" vertical="center"/>
    </xf>
    <xf numFmtId="0" fontId="22" fillId="2" borderId="0" xfId="0" applyFont="1" applyFill="1" applyBorder="1" applyAlignment="1">
      <alignment horizontal="right" vertical="center" wrapText="1"/>
    </xf>
    <xf numFmtId="3" fontId="22" fillId="2" borderId="0" xfId="0" applyNumberFormat="1" applyFont="1" applyFill="1" applyBorder="1" applyAlignment="1">
      <alignment horizontal="right" vertical="center" wrapText="1"/>
    </xf>
    <xf numFmtId="0" fontId="22" fillId="2" borderId="1" xfId="0" applyFont="1" applyFill="1" applyBorder="1" applyAlignment="1">
      <alignment horizontal="left" vertical="center" wrapText="1"/>
    </xf>
    <xf numFmtId="0" fontId="73" fillId="0" borderId="0" xfId="1" applyFont="1" applyAlignment="1" applyProtection="1"/>
    <xf numFmtId="0" fontId="22" fillId="2" borderId="1" xfId="0" applyFont="1" applyFill="1" applyBorder="1" applyAlignment="1">
      <alignment horizontal="left" vertical="center"/>
    </xf>
    <xf numFmtId="0" fontId="0" fillId="0" borderId="0" xfId="0" applyFont="1" applyAlignment="1"/>
    <xf numFmtId="0" fontId="22" fillId="2" borderId="0" xfId="0" applyFont="1" applyFill="1" applyBorder="1" applyAlignment="1">
      <alignment vertical="center"/>
    </xf>
    <xf numFmtId="0" fontId="22" fillId="2" borderId="0" xfId="0" applyFont="1" applyFill="1" applyBorder="1" applyAlignment="1">
      <alignment horizontal="right"/>
    </xf>
    <xf numFmtId="3" fontId="22" fillId="2" borderId="0" xfId="0" applyNumberFormat="1" applyFont="1" applyFill="1" applyBorder="1" applyAlignment="1">
      <alignment horizontal="right" vertical="center"/>
    </xf>
    <xf numFmtId="0" fontId="0" fillId="0" borderId="0" xfId="0" applyFont="1" applyBorder="1"/>
    <xf numFmtId="0" fontId="22" fillId="2" borderId="1" xfId="0" applyFont="1" applyFill="1" applyBorder="1" applyAlignment="1">
      <alignment horizontal="right" vertical="center" wrapText="1"/>
    </xf>
    <xf numFmtId="0" fontId="61" fillId="2" borderId="0" xfId="0" applyFont="1" applyFill="1" applyBorder="1" applyAlignment="1">
      <alignment horizontal="left" vertical="center" wrapText="1"/>
    </xf>
    <xf numFmtId="0" fontId="40" fillId="0" borderId="0" xfId="0" applyFont="1" applyAlignment="1">
      <alignment horizontal="left" vertical="center"/>
    </xf>
    <xf numFmtId="0" fontId="12" fillId="0" borderId="0" xfId="0" applyFont="1" applyFill="1" applyBorder="1" applyAlignment="1">
      <alignment horizontal="center" vertical="top" wrapText="1"/>
    </xf>
    <xf numFmtId="0" fontId="22" fillId="2" borderId="0" xfId="0" applyFont="1" applyFill="1" applyBorder="1" applyAlignment="1">
      <alignment horizontal="right" vertical="center"/>
    </xf>
    <xf numFmtId="3" fontId="0" fillId="0" borderId="0" xfId="0" applyNumberFormat="1" applyFont="1" applyBorder="1" applyAlignment="1">
      <alignment horizontal="right" vertical="center"/>
    </xf>
    <xf numFmtId="0" fontId="14" fillId="0" borderId="0" xfId="0" applyFont="1" applyFill="1" applyBorder="1" applyAlignment="1">
      <alignment horizontal="left" vertical="center"/>
    </xf>
    <xf numFmtId="0" fontId="34" fillId="0" borderId="0" xfId="0" applyFont="1" applyFill="1" applyBorder="1" applyAlignment="1">
      <alignment horizontal="left" vertical="top"/>
    </xf>
    <xf numFmtId="164" fontId="14" fillId="0" borderId="0" xfId="0" applyNumberFormat="1" applyFont="1" applyFill="1" applyBorder="1" applyAlignment="1">
      <alignment horizontal="right" vertical="center"/>
    </xf>
    <xf numFmtId="0" fontId="22" fillId="2" borderId="0" xfId="0" applyFont="1" applyFill="1" applyBorder="1" applyAlignment="1">
      <alignment horizontal="center" vertical="top" wrapText="1"/>
    </xf>
    <xf numFmtId="0" fontId="22" fillId="2" borderId="0" xfId="0" applyFont="1" applyFill="1" applyBorder="1" applyAlignment="1">
      <alignment horizontal="right" vertical="top" wrapText="1"/>
    </xf>
    <xf numFmtId="0" fontId="22" fillId="2" borderId="0" xfId="0" applyFont="1" applyFill="1" applyBorder="1" applyAlignment="1">
      <alignment horizontal="left" vertical="top"/>
    </xf>
    <xf numFmtId="0" fontId="22" fillId="2" borderId="0" xfId="0" applyFont="1" applyFill="1" applyBorder="1" applyAlignment="1">
      <alignment horizontal="center" vertical="top"/>
    </xf>
    <xf numFmtId="3" fontId="22" fillId="2" borderId="0" xfId="0" applyNumberFormat="1" applyFont="1" applyFill="1" applyBorder="1" applyAlignment="1">
      <alignment horizontal="right" vertical="top"/>
    </xf>
    <xf numFmtId="0" fontId="22" fillId="2" borderId="0" xfId="0" applyFont="1" applyFill="1" applyBorder="1" applyAlignment="1">
      <alignment horizontal="left" vertical="top" wrapText="1"/>
    </xf>
    <xf numFmtId="0" fontId="33" fillId="0" borderId="0" xfId="0" applyFont="1" applyAlignment="1">
      <alignment horizontal="center"/>
    </xf>
    <xf numFmtId="0" fontId="33" fillId="0" borderId="0" xfId="0" applyFont="1" applyAlignment="1">
      <alignment horizontal="right"/>
    </xf>
    <xf numFmtId="0" fontId="0" fillId="0" borderId="0" xfId="0" applyAlignment="1">
      <alignment horizontal="right"/>
    </xf>
    <xf numFmtId="0" fontId="0" fillId="0" borderId="0" xfId="0" applyAlignment="1">
      <alignment horizontal="center"/>
    </xf>
    <xf numFmtId="0" fontId="22" fillId="0" borderId="0" xfId="0" applyFont="1" applyFill="1" applyBorder="1" applyAlignment="1">
      <alignment horizontal="center" vertical="center" wrapText="1"/>
    </xf>
    <xf numFmtId="0" fontId="0" fillId="0" borderId="0" xfId="0" applyAlignment="1">
      <alignment horizontal="left" vertical="center"/>
    </xf>
    <xf numFmtId="0" fontId="34" fillId="0" borderId="0" xfId="2" applyFont="1"/>
    <xf numFmtId="0" fontId="40" fillId="0" borderId="0" xfId="2" applyFont="1"/>
    <xf numFmtId="0" fontId="14" fillId="0" borderId="0" xfId="2" applyFont="1" applyFill="1" applyBorder="1" applyAlignment="1">
      <alignment horizontal="left" vertical="center"/>
    </xf>
    <xf numFmtId="0" fontId="2" fillId="0" borderId="0" xfId="1" applyFont="1" applyFill="1" applyBorder="1" applyAlignment="1" applyProtection="1">
      <alignment horizontal="left"/>
    </xf>
    <xf numFmtId="3" fontId="14" fillId="0" borderId="0" xfId="2" applyNumberFormat="1" applyFont="1" applyFill="1" applyBorder="1" applyAlignment="1">
      <alignment horizontal="right" vertical="center"/>
    </xf>
    <xf numFmtId="0" fontId="33" fillId="0" borderId="0" xfId="0" applyFont="1" applyAlignment="1"/>
    <xf numFmtId="0" fontId="12" fillId="0" borderId="0" xfId="0" applyFont="1" applyAlignment="1"/>
    <xf numFmtId="0" fontId="75" fillId="0" borderId="0" xfId="1" applyFont="1" applyAlignment="1" applyProtection="1"/>
    <xf numFmtId="0" fontId="14" fillId="0" borderId="0" xfId="3" applyNumberFormat="1" applyFont="1" applyFill="1" applyBorder="1" applyAlignment="1"/>
    <xf numFmtId="49" fontId="22" fillId="2" borderId="0" xfId="0" applyNumberFormat="1" applyFont="1" applyFill="1" applyBorder="1" applyAlignment="1">
      <alignment horizontal="center" vertical="center" wrapText="1"/>
    </xf>
    <xf numFmtId="49" fontId="22" fillId="2" borderId="0" xfId="0" applyNumberFormat="1" applyFont="1" applyFill="1" applyBorder="1" applyAlignment="1">
      <alignment horizontal="right" vertical="center" wrapText="1"/>
    </xf>
    <xf numFmtId="9" fontId="14" fillId="0" borderId="0" xfId="3" applyNumberFormat="1" applyFont="1" applyFill="1" applyBorder="1" applyAlignment="1">
      <alignment horizontal="right" vertical="center"/>
    </xf>
    <xf numFmtId="0" fontId="77" fillId="0" borderId="0" xfId="0" applyFont="1"/>
    <xf numFmtId="0" fontId="78" fillId="0" borderId="0" xfId="1" applyFont="1" applyAlignment="1" applyProtection="1"/>
    <xf numFmtId="164" fontId="14" fillId="0" borderId="0" xfId="3" applyNumberFormat="1" applyFont="1" applyBorder="1" applyAlignment="1">
      <alignment horizontal="right" vertical="center"/>
    </xf>
    <xf numFmtId="49" fontId="22" fillId="2" borderId="0" xfId="0" applyNumberFormat="1" applyFont="1" applyFill="1" applyBorder="1" applyAlignment="1">
      <alignment horizontal="center" vertical="center"/>
    </xf>
    <xf numFmtId="0" fontId="76" fillId="0" borderId="0" xfId="1" applyFont="1" applyAlignment="1" applyProtection="1"/>
    <xf numFmtId="0" fontId="14" fillId="3" borderId="0" xfId="3" applyFont="1" applyFill="1" applyBorder="1" applyAlignment="1" applyProtection="1">
      <alignment horizontal="right" vertical="center"/>
    </xf>
    <xf numFmtId="168" fontId="14" fillId="3" borderId="0" xfId="3" applyNumberFormat="1" applyFont="1" applyFill="1" applyBorder="1" applyAlignment="1" applyProtection="1">
      <alignment horizontal="right" vertical="center"/>
    </xf>
    <xf numFmtId="164" fontId="14" fillId="3" borderId="0" xfId="3" applyNumberFormat="1" applyFont="1" applyFill="1" applyBorder="1" applyAlignment="1" applyProtection="1">
      <alignment horizontal="right" vertical="center"/>
    </xf>
    <xf numFmtId="0" fontId="0" fillId="0" borderId="0" xfId="0" applyFont="1" applyBorder="1" applyAlignment="1">
      <alignment horizontal="right"/>
    </xf>
    <xf numFmtId="0" fontId="10" fillId="0" borderId="0" xfId="0" applyFont="1" applyBorder="1" applyAlignment="1">
      <alignment horizontal="left"/>
    </xf>
    <xf numFmtId="3" fontId="10" fillId="0" borderId="0" xfId="0" applyNumberFormat="1" applyFont="1" applyBorder="1" applyAlignment="1">
      <alignment horizontal="center"/>
    </xf>
    <xf numFmtId="0" fontId="0" fillId="0" borderId="0" xfId="0" applyFont="1" applyBorder="1" applyAlignment="1">
      <alignment horizontal="left"/>
    </xf>
    <xf numFmtId="0" fontId="22" fillId="2" borderId="0" xfId="0" applyNumberFormat="1" applyFont="1" applyFill="1" applyBorder="1" applyAlignment="1">
      <alignment horizontal="right" vertical="center" wrapText="1"/>
    </xf>
    <xf numFmtId="0" fontId="17" fillId="0" borderId="0" xfId="0" applyFont="1" applyBorder="1" applyAlignment="1">
      <alignment vertical="center"/>
    </xf>
    <xf numFmtId="0" fontId="10" fillId="0" borderId="0" xfId="0" applyFont="1" applyBorder="1" applyAlignment="1">
      <alignment horizontal="center" vertical="center"/>
    </xf>
    <xf numFmtId="3" fontId="10" fillId="0" borderId="0" xfId="0" applyNumberFormat="1" applyFont="1" applyBorder="1" applyAlignment="1">
      <alignment horizontal="center" vertical="center"/>
    </xf>
    <xf numFmtId="3" fontId="20" fillId="0" borderId="0" xfId="0" applyNumberFormat="1" applyFont="1" applyBorder="1" applyAlignment="1">
      <alignment horizontal="center" vertical="center"/>
    </xf>
    <xf numFmtId="0" fontId="0" fillId="0" borderId="0" xfId="0" applyFont="1" applyFill="1" applyBorder="1" applyAlignment="1">
      <alignment vertical="center"/>
    </xf>
    <xf numFmtId="0" fontId="61" fillId="2" borderId="0" xfId="0" applyFont="1" applyFill="1" applyBorder="1" applyAlignment="1">
      <alignment vertical="center"/>
    </xf>
    <xf numFmtId="0" fontId="22" fillId="2" borderId="0" xfId="0" applyNumberFormat="1" applyFont="1" applyFill="1" applyBorder="1" applyAlignment="1">
      <alignment horizontal="right" vertical="center"/>
    </xf>
    <xf numFmtId="0" fontId="0" fillId="0" borderId="0" xfId="0" applyFont="1" applyBorder="1" applyAlignment="1">
      <alignment vertical="center"/>
    </xf>
    <xf numFmtId="0" fontId="34" fillId="0" borderId="0" xfId="0" applyFont="1" applyBorder="1" applyAlignment="1">
      <alignment vertical="center"/>
    </xf>
    <xf numFmtId="0" fontId="19" fillId="2" borderId="0" xfId="0" applyFont="1" applyFill="1" applyBorder="1" applyAlignment="1">
      <alignment horizontal="center" vertical="center"/>
    </xf>
    <xf numFmtId="0" fontId="9" fillId="0" borderId="0" xfId="0" applyFont="1" applyBorder="1"/>
    <xf numFmtId="0" fontId="10" fillId="0" borderId="0" xfId="0" applyFont="1" applyBorder="1"/>
    <xf numFmtId="0" fontId="1" fillId="0" borderId="0" xfId="0" applyFont="1" applyBorder="1" applyAlignment="1">
      <alignment vertical="center"/>
    </xf>
    <xf numFmtId="4" fontId="0" fillId="0" borderId="0" xfId="4" applyNumberFormat="1" applyFont="1" applyBorder="1" applyAlignment="1">
      <alignment horizontal="right" vertical="center"/>
    </xf>
    <xf numFmtId="2" fontId="22" fillId="2" borderId="0" xfId="0" applyNumberFormat="1" applyFont="1" applyFill="1" applyBorder="1" applyAlignment="1">
      <alignment horizontal="right" vertical="center"/>
    </xf>
    <xf numFmtId="0" fontId="61" fillId="2" borderId="0" xfId="0" applyFont="1" applyFill="1" applyBorder="1" applyAlignment="1">
      <alignment horizontal="left" vertical="center"/>
    </xf>
    <xf numFmtId="164" fontId="22" fillId="2" borderId="0" xfId="0" applyNumberFormat="1" applyFont="1" applyFill="1" applyBorder="1" applyAlignment="1">
      <alignment horizontal="right" vertical="center"/>
    </xf>
    <xf numFmtId="0" fontId="40" fillId="0" borderId="0" xfId="3" applyFont="1" applyFill="1" applyBorder="1" applyAlignment="1">
      <alignment vertical="center"/>
    </xf>
    <xf numFmtId="0" fontId="34" fillId="0" borderId="0" xfId="3" applyFont="1" applyFill="1" applyBorder="1" applyAlignment="1">
      <alignment vertical="center"/>
    </xf>
    <xf numFmtId="0" fontId="14" fillId="0" borderId="0" xfId="3" applyFont="1" applyFill="1" applyBorder="1" applyAlignment="1">
      <alignment horizontal="left" vertical="center"/>
    </xf>
    <xf numFmtId="3" fontId="14" fillId="0" borderId="0" xfId="3" applyNumberFormat="1" applyFont="1" applyBorder="1" applyAlignment="1">
      <alignment horizontal="right" vertical="center"/>
    </xf>
    <xf numFmtId="0" fontId="22" fillId="2" borderId="0" xfId="3" applyFont="1" applyFill="1" applyBorder="1" applyAlignment="1">
      <alignment horizontal="left" vertical="center" wrapText="1"/>
    </xf>
    <xf numFmtId="3" fontId="22" fillId="2" borderId="0" xfId="3" applyNumberFormat="1" applyFont="1" applyFill="1" applyBorder="1" applyAlignment="1">
      <alignment horizontal="right" vertical="center" wrapText="1"/>
    </xf>
    <xf numFmtId="0" fontId="22" fillId="2" borderId="0" xfId="3" applyFont="1" applyFill="1" applyBorder="1" applyAlignment="1">
      <alignment horizontal="right" vertical="center" wrapText="1"/>
    </xf>
    <xf numFmtId="0" fontId="80" fillId="0" borderId="0" xfId="1" applyFont="1" applyAlignment="1" applyProtection="1"/>
    <xf numFmtId="1" fontId="22" fillId="2" borderId="0" xfId="0" applyNumberFormat="1" applyFont="1" applyFill="1" applyBorder="1" applyAlignment="1">
      <alignment horizontal="right" vertical="center"/>
    </xf>
    <xf numFmtId="0" fontId="19" fillId="2" borderId="0" xfId="0" applyFont="1" applyFill="1" applyBorder="1" applyAlignment="1">
      <alignment horizontal="right" vertical="center" wrapText="1"/>
    </xf>
    <xf numFmtId="0" fontId="19" fillId="2" borderId="0" xfId="0" applyFont="1" applyFill="1" applyBorder="1" applyAlignment="1">
      <alignment horizontal="right" vertical="center"/>
    </xf>
    <xf numFmtId="0" fontId="14" fillId="0" borderId="0" xfId="0" applyFont="1" applyFill="1" applyBorder="1"/>
    <xf numFmtId="1" fontId="0" fillId="0" borderId="0" xfId="0" applyNumberFormat="1"/>
    <xf numFmtId="2" fontId="18" fillId="0" borderId="0" xfId="0" applyNumberFormat="1" applyFont="1" applyFill="1" applyBorder="1" applyAlignment="1">
      <alignment horizontal="right" vertical="center"/>
    </xf>
    <xf numFmtId="0" fontId="22" fillId="0" borderId="0" xfId="0" applyFont="1" applyFill="1" applyBorder="1" applyAlignment="1">
      <alignment vertical="center"/>
    </xf>
    <xf numFmtId="0" fontId="22" fillId="2" borderId="0" xfId="3" applyNumberFormat="1" applyFont="1" applyFill="1" applyBorder="1" applyAlignment="1">
      <alignment horizontal="right" vertical="center" wrapText="1"/>
    </xf>
    <xf numFmtId="164" fontId="34" fillId="0" borderId="0" xfId="0" applyNumberFormat="1" applyFont="1" applyFill="1" applyBorder="1"/>
    <xf numFmtId="0" fontId="72" fillId="2" borderId="0" xfId="0" applyFont="1" applyFill="1" applyBorder="1"/>
    <xf numFmtId="1" fontId="72" fillId="2" borderId="0" xfId="0" applyNumberFormat="1" applyFont="1" applyFill="1" applyBorder="1" applyAlignment="1">
      <alignment horizontal="right" vertical="center" wrapText="1" readingOrder="1"/>
    </xf>
    <xf numFmtId="3" fontId="22" fillId="2" borderId="0" xfId="0" applyNumberFormat="1" applyFont="1" applyFill="1" applyBorder="1" applyAlignment="1">
      <alignment vertical="center"/>
    </xf>
    <xf numFmtId="0" fontId="82" fillId="0" borderId="0" xfId="3" applyFont="1" applyFill="1" applyAlignment="1"/>
    <xf numFmtId="3" fontId="84" fillId="0" borderId="0" xfId="2" applyNumberFormat="1" applyFont="1" applyBorder="1"/>
    <xf numFmtId="0" fontId="22" fillId="0" borderId="0" xfId="0" applyFont="1" applyFill="1" applyBorder="1" applyAlignment="1">
      <alignment horizontal="right"/>
    </xf>
    <xf numFmtId="3" fontId="0" fillId="0" borderId="0" xfId="0" applyNumberFormat="1" applyFont="1" applyFill="1" applyBorder="1" applyAlignment="1">
      <alignment horizontal="right"/>
    </xf>
    <xf numFmtId="3" fontId="22" fillId="0" borderId="0" xfId="0" applyNumberFormat="1" applyFont="1" applyFill="1" applyBorder="1" applyAlignment="1">
      <alignment horizontal="right" vertical="center"/>
    </xf>
    <xf numFmtId="0" fontId="2" fillId="0" borderId="0" xfId="1" applyFill="1" applyBorder="1" applyAlignment="1" applyProtection="1"/>
    <xf numFmtId="0" fontId="22" fillId="0" borderId="0" xfId="0" applyFont="1" applyFill="1" applyBorder="1" applyAlignment="1">
      <alignment horizontal="right" vertical="center"/>
    </xf>
    <xf numFmtId="9" fontId="0" fillId="0" borderId="0" xfId="0" applyNumberFormat="1" applyFill="1"/>
    <xf numFmtId="164" fontId="22" fillId="2" borderId="0" xfId="0" applyNumberFormat="1" applyFont="1" applyFill="1" applyBorder="1" applyAlignment="1">
      <alignment horizontal="right" vertical="top" wrapText="1"/>
    </xf>
    <xf numFmtId="0" fontId="2" fillId="3" borderId="0" xfId="1" applyFill="1" applyBorder="1" applyAlignment="1" applyProtection="1">
      <alignment vertical="center"/>
    </xf>
    <xf numFmtId="3" fontId="85" fillId="0" borderId="0" xfId="3" applyNumberFormat="1" applyFont="1" applyFill="1" applyAlignment="1" applyProtection="1"/>
    <xf numFmtId="49" fontId="22" fillId="2" borderId="0" xfId="3" applyNumberFormat="1" applyFont="1" applyFill="1" applyBorder="1" applyAlignment="1">
      <alignment horizontal="right" vertical="center" wrapText="1"/>
    </xf>
    <xf numFmtId="0" fontId="22" fillId="0" borderId="0" xfId="0" applyNumberFormat="1" applyFont="1" applyFill="1" applyBorder="1" applyAlignment="1">
      <alignment horizontal="right" vertical="center"/>
    </xf>
    <xf numFmtId="3" fontId="0" fillId="0" borderId="0" xfId="0" applyNumberFormat="1" applyFont="1" applyFill="1" applyBorder="1" applyAlignment="1">
      <alignment horizontal="right" vertical="center"/>
    </xf>
    <xf numFmtId="3" fontId="79" fillId="0" borderId="0" xfId="0" applyNumberFormat="1" applyFont="1" applyFill="1" applyBorder="1" applyAlignment="1">
      <alignment horizontal="right" vertical="center"/>
    </xf>
    <xf numFmtId="3" fontId="22" fillId="0" borderId="0" xfId="0" applyNumberFormat="1" applyFont="1" applyFill="1" applyBorder="1" applyAlignment="1">
      <alignment vertical="center"/>
    </xf>
    <xf numFmtId="3" fontId="10" fillId="0" borderId="0" xfId="0" applyNumberFormat="1" applyFont="1" applyFill="1" applyBorder="1" applyAlignment="1">
      <alignment horizontal="center" vertical="center"/>
    </xf>
    <xf numFmtId="2" fontId="22" fillId="0" borderId="0" xfId="0" applyNumberFormat="1" applyFont="1" applyFill="1" applyBorder="1" applyAlignment="1">
      <alignment horizontal="right" vertical="center"/>
    </xf>
    <xf numFmtId="4" fontId="0" fillId="0" borderId="0" xfId="4" applyNumberFormat="1" applyFont="1" applyFill="1" applyBorder="1" applyAlignment="1">
      <alignment horizontal="right" vertical="center"/>
    </xf>
    <xf numFmtId="0" fontId="12" fillId="0" borderId="0" xfId="0" applyFont="1" applyFill="1"/>
    <xf numFmtId="0" fontId="33" fillId="0" borderId="0" xfId="0" applyFont="1" applyFill="1" applyAlignment="1">
      <alignment horizontal="right"/>
    </xf>
    <xf numFmtId="0" fontId="11" fillId="0" borderId="0" xfId="0" applyFont="1" applyFill="1" applyAlignment="1">
      <alignment horizontal="left" vertical="center"/>
    </xf>
    <xf numFmtId="0" fontId="11" fillId="0" borderId="0" xfId="0" applyFont="1" applyFill="1" applyAlignment="1">
      <alignment horizontal="right" vertical="center"/>
    </xf>
    <xf numFmtId="0" fontId="33" fillId="0" borderId="0" xfId="0" applyFont="1" applyFill="1" applyAlignment="1">
      <alignment horizontal="left" vertical="center"/>
    </xf>
    <xf numFmtId="0" fontId="49" fillId="0" borderId="0" xfId="0" applyFont="1" applyFill="1" applyBorder="1" applyAlignment="1">
      <alignment horizontal="center" readingOrder="1"/>
    </xf>
    <xf numFmtId="0" fontId="0" fillId="0" borderId="0" xfId="0" applyFont="1" applyFill="1" applyBorder="1" applyAlignment="1">
      <alignment horizontal="center" vertical="center"/>
    </xf>
    <xf numFmtId="168" fontId="14" fillId="0" borderId="0" xfId="0" applyNumberFormat="1" applyFont="1" applyFill="1" applyBorder="1" applyAlignment="1">
      <alignment horizontal="center"/>
    </xf>
    <xf numFmtId="49" fontId="22" fillId="0" borderId="0" xfId="0" applyNumberFormat="1" applyFont="1" applyFill="1" applyBorder="1" applyAlignment="1">
      <alignment horizontal="right" vertical="center" wrapText="1"/>
    </xf>
    <xf numFmtId="0" fontId="61" fillId="0" borderId="0" xfId="0" applyFont="1" applyFill="1" applyBorder="1" applyAlignment="1">
      <alignment horizontal="left" vertical="center" wrapText="1"/>
    </xf>
    <xf numFmtId="0" fontId="22" fillId="0" borderId="0" xfId="0" applyFont="1" applyFill="1" applyBorder="1" applyAlignment="1">
      <alignment horizontal="right" vertical="center" wrapText="1"/>
    </xf>
    <xf numFmtId="0" fontId="22" fillId="0" borderId="0" xfId="0" applyFont="1" applyFill="1" applyBorder="1" applyAlignment="1">
      <alignment horizontal="left" vertical="center" wrapText="1"/>
    </xf>
    <xf numFmtId="0" fontId="61" fillId="0" borderId="0" xfId="0" applyFont="1" applyFill="1"/>
    <xf numFmtId="0" fontId="61" fillId="0" borderId="0" xfId="0" applyFont="1" applyFill="1" applyBorder="1" applyAlignment="1">
      <alignment horizontal="left" vertical="center"/>
    </xf>
    <xf numFmtId="0" fontId="61" fillId="0" borderId="0" xfId="0" applyFont="1" applyFill="1" applyBorder="1" applyAlignment="1">
      <alignment horizontal="right" vertical="center"/>
    </xf>
    <xf numFmtId="0" fontId="61" fillId="0" borderId="0" xfId="0" applyFont="1"/>
    <xf numFmtId="0" fontId="88" fillId="0" borderId="0" xfId="3" applyFont="1" applyBorder="1"/>
    <xf numFmtId="0" fontId="87" fillId="0" borderId="0" xfId="3" applyFont="1" applyBorder="1"/>
    <xf numFmtId="0" fontId="87" fillId="0" borderId="0" xfId="3" applyFont="1" applyBorder="1" applyAlignment="1">
      <alignment horizontal="center" vertical="center" wrapText="1"/>
    </xf>
    <xf numFmtId="0" fontId="87" fillId="0" borderId="0" xfId="3" applyFont="1" applyBorder="1" applyAlignment="1">
      <alignment horizontal="center" vertical="center"/>
    </xf>
    <xf numFmtId="0" fontId="87" fillId="0" borderId="0" xfId="3" applyFont="1" applyBorder="1" applyAlignment="1">
      <alignment vertical="center"/>
    </xf>
    <xf numFmtId="0" fontId="0" fillId="0" borderId="0" xfId="0" applyAlignment="1">
      <alignment vertical="top" wrapText="1"/>
    </xf>
    <xf numFmtId="9" fontId="0" fillId="0" borderId="0" xfId="0" applyNumberFormat="1" applyFill="1" applyAlignment="1">
      <alignment horizontal="center" vertical="center"/>
    </xf>
    <xf numFmtId="0" fontId="2" fillId="0" borderId="0" xfId="1" applyAlignment="1" applyProtection="1">
      <alignment horizontal="left"/>
    </xf>
    <xf numFmtId="3" fontId="0" fillId="0" borderId="0" xfId="4" applyNumberFormat="1" applyFont="1" applyBorder="1" applyAlignment="1">
      <alignment horizontal="right" vertical="center"/>
    </xf>
    <xf numFmtId="0" fontId="0" fillId="0" borderId="0" xfId="0" applyFont="1" applyFill="1"/>
    <xf numFmtId="0" fontId="10" fillId="0" borderId="0" xfId="0" applyFont="1" applyFill="1" applyBorder="1" applyAlignment="1">
      <alignment horizontal="left" indent="1"/>
    </xf>
    <xf numFmtId="1" fontId="0" fillId="0" borderId="0" xfId="0" applyNumberFormat="1" applyFont="1" applyFill="1" applyBorder="1" applyAlignment="1">
      <alignment horizontal="right" vertical="center"/>
    </xf>
    <xf numFmtId="1" fontId="0" fillId="0" borderId="0" xfId="0" applyNumberFormat="1" applyFont="1" applyFill="1" applyAlignment="1">
      <alignment horizontal="right" vertical="center"/>
    </xf>
    <xf numFmtId="1" fontId="22" fillId="0" borderId="0" xfId="0" applyNumberFormat="1" applyFont="1" applyFill="1" applyBorder="1" applyAlignment="1">
      <alignment horizontal="right" vertical="center"/>
    </xf>
    <xf numFmtId="0" fontId="54" fillId="0" borderId="0" xfId="1" applyFont="1" applyFill="1" applyBorder="1" applyAlignment="1" applyProtection="1">
      <alignment vertical="center"/>
    </xf>
    <xf numFmtId="0" fontId="65" fillId="0" borderId="0" xfId="0" applyFont="1" applyFill="1" applyBorder="1"/>
    <xf numFmtId="0" fontId="69" fillId="0" borderId="0" xfId="1" applyFont="1" applyFill="1" applyBorder="1" applyAlignment="1" applyProtection="1">
      <alignment vertical="center"/>
    </xf>
    <xf numFmtId="0" fontId="55" fillId="0" borderId="0" xfId="0" applyFont="1" applyFill="1" applyBorder="1" applyAlignment="1">
      <alignment vertical="center"/>
    </xf>
    <xf numFmtId="0" fontId="41" fillId="0" borderId="0" xfId="0" applyFont="1" applyFill="1" applyBorder="1"/>
    <xf numFmtId="0" fontId="54" fillId="0" borderId="0" xfId="1" applyFont="1" applyFill="1" applyBorder="1" applyAlignment="1" applyProtection="1">
      <alignment horizontal="left" vertical="center"/>
    </xf>
    <xf numFmtId="0" fontId="55" fillId="0" borderId="0" xfId="0" applyFont="1" applyFill="1" applyBorder="1"/>
    <xf numFmtId="0" fontId="55" fillId="0" borderId="0" xfId="0" applyFont="1" applyFill="1"/>
    <xf numFmtId="0" fontId="14" fillId="2" borderId="0" xfId="0" applyFont="1" applyFill="1"/>
    <xf numFmtId="1" fontId="14" fillId="0" borderId="0" xfId="0" applyNumberFormat="1" applyFont="1" applyFill="1" applyAlignment="1">
      <alignment horizontal="right" vertical="center"/>
    </xf>
    <xf numFmtId="1" fontId="21" fillId="0" borderId="0" xfId="0" applyNumberFormat="1" applyFont="1" applyFill="1" applyBorder="1" applyAlignment="1">
      <alignment horizontal="right" vertical="center"/>
    </xf>
    <xf numFmtId="9" fontId="14" fillId="0" borderId="0" xfId="0" applyNumberFormat="1" applyFont="1" applyFill="1" applyAlignment="1">
      <alignment horizontal="right" vertical="center"/>
    </xf>
    <xf numFmtId="9" fontId="0" fillId="0" borderId="0" xfId="0" applyNumberFormat="1" applyFont="1"/>
    <xf numFmtId="0" fontId="22" fillId="0" borderId="5" xfId="0" applyNumberFormat="1" applyFont="1" applyFill="1" applyBorder="1" applyAlignment="1">
      <alignment horizontal="right" vertical="center"/>
    </xf>
    <xf numFmtId="3" fontId="0" fillId="0" borderId="5" xfId="0" applyNumberFormat="1" applyFont="1" applyFill="1" applyBorder="1" applyAlignment="1">
      <alignment horizontal="right" vertical="center"/>
    </xf>
    <xf numFmtId="3" fontId="79" fillId="0" borderId="5" xfId="0" applyNumberFormat="1" applyFont="1" applyFill="1" applyBorder="1" applyAlignment="1">
      <alignment horizontal="right" vertical="center"/>
    </xf>
    <xf numFmtId="3" fontId="22" fillId="0" borderId="5" xfId="0" applyNumberFormat="1" applyFont="1" applyFill="1" applyBorder="1" applyAlignment="1">
      <alignment vertical="center"/>
    </xf>
    <xf numFmtId="9" fontId="21" fillId="0" borderId="0" xfId="0" applyNumberFormat="1" applyFont="1" applyFill="1" applyBorder="1" applyAlignment="1">
      <alignment vertical="center"/>
    </xf>
    <xf numFmtId="9" fontId="14" fillId="0" borderId="0" xfId="0" applyNumberFormat="1" applyFont="1" applyFill="1"/>
    <xf numFmtId="0" fontId="44" fillId="0" borderId="0" xfId="0" applyFont="1" applyFill="1" applyAlignment="1">
      <alignment horizontal="left"/>
    </xf>
    <xf numFmtId="0" fontId="14" fillId="0" borderId="0" xfId="0" applyFont="1" applyAlignment="1">
      <alignment horizontal="left" vertical="center"/>
    </xf>
    <xf numFmtId="9" fontId="10" fillId="0" borderId="0" xfId="0" applyNumberFormat="1" applyFont="1"/>
    <xf numFmtId="9" fontId="0" fillId="0" borderId="0" xfId="0" applyNumberFormat="1" applyFill="1" applyBorder="1"/>
    <xf numFmtId="0" fontId="0" fillId="0" borderId="0" xfId="0" applyAlignment="1">
      <alignment horizontal="center"/>
    </xf>
    <xf numFmtId="0" fontId="0" fillId="0" borderId="0" xfId="0" applyAlignment="1">
      <alignment horizontal="left" vertical="top" wrapText="1"/>
    </xf>
    <xf numFmtId="0" fontId="38" fillId="0" borderId="0" xfId="0" applyFont="1" applyAlignment="1">
      <alignment wrapText="1"/>
    </xf>
    <xf numFmtId="1" fontId="14" fillId="0" borderId="0" xfId="3" applyNumberFormat="1" applyFont="1" applyFill="1" applyBorder="1" applyAlignment="1">
      <alignment horizontal="right" vertical="center"/>
    </xf>
    <xf numFmtId="0" fontId="2" fillId="0" borderId="0" xfId="1" applyFont="1" applyFill="1" applyAlignment="1" applyProtection="1"/>
    <xf numFmtId="3" fontId="0" fillId="0" borderId="0" xfId="0" applyNumberFormat="1" applyFill="1"/>
    <xf numFmtId="9" fontId="21" fillId="0" borderId="0" xfId="0" applyNumberFormat="1" applyFont="1" applyFill="1" applyBorder="1" applyAlignment="1">
      <alignment horizontal="right" vertical="center"/>
    </xf>
    <xf numFmtId="0" fontId="0" fillId="4" borderId="0" xfId="0" applyFill="1" applyAlignment="1">
      <alignment horizontal="right"/>
    </xf>
    <xf numFmtId="0" fontId="0" fillId="6" borderId="0" xfId="0" applyFill="1"/>
    <xf numFmtId="0" fontId="0" fillId="6" borderId="0" xfId="0" applyFont="1" applyFill="1" applyAlignment="1">
      <alignment vertical="top"/>
    </xf>
    <xf numFmtId="0" fontId="39" fillId="6" borderId="0" xfId="0" applyFont="1" applyFill="1" applyAlignment="1">
      <alignment vertical="top"/>
    </xf>
    <xf numFmtId="0" fontId="39" fillId="0" borderId="0" xfId="0" applyFont="1" applyAlignment="1">
      <alignment vertical="top"/>
    </xf>
    <xf numFmtId="0" fontId="39" fillId="0" borderId="0" xfId="0" applyFont="1" applyAlignment="1">
      <alignment vertical="top" wrapText="1"/>
    </xf>
    <xf numFmtId="0" fontId="91" fillId="5" borderId="0" xfId="0" applyFont="1" applyFill="1"/>
    <xf numFmtId="0" fontId="92" fillId="5" borderId="0" xfId="1" applyFont="1" applyFill="1" applyAlignment="1" applyProtection="1">
      <alignment vertical="top" wrapText="1"/>
    </xf>
    <xf numFmtId="0" fontId="91" fillId="5" borderId="0" xfId="0" applyFont="1" applyFill="1" applyAlignment="1"/>
    <xf numFmtId="0" fontId="91" fillId="5" borderId="0" xfId="0" applyFont="1" applyFill="1" applyAlignment="1">
      <alignment horizontal="right" vertical="top"/>
    </xf>
    <xf numFmtId="0" fontId="91" fillId="5" borderId="0" xfId="0" applyFont="1" applyFill="1" applyAlignment="1">
      <alignment vertical="top"/>
    </xf>
    <xf numFmtId="0" fontId="93" fillId="0" borderId="0" xfId="0" applyFont="1" applyAlignment="1">
      <alignment horizontal="right"/>
    </xf>
    <xf numFmtId="0" fontId="39" fillId="0" borderId="0" xfId="0" applyFont="1" applyAlignment="1"/>
    <xf numFmtId="0" fontId="94" fillId="0" borderId="0" xfId="1" applyFont="1" applyAlignment="1" applyProtection="1">
      <alignment horizontal="right"/>
    </xf>
    <xf numFmtId="0" fontId="47" fillId="0" borderId="0" xfId="0" applyFont="1" applyFill="1"/>
    <xf numFmtId="0" fontId="55" fillId="5" borderId="0" xfId="0" applyFont="1" applyFill="1"/>
    <xf numFmtId="0" fontId="39" fillId="0" borderId="0" xfId="0" applyFont="1" applyAlignment="1">
      <alignment horizontal="right"/>
    </xf>
    <xf numFmtId="0" fontId="95" fillId="5" borderId="0" xfId="0" applyFont="1" applyFill="1"/>
    <xf numFmtId="0" fontId="39" fillId="5" borderId="0" xfId="0" applyFont="1" applyFill="1" applyAlignment="1">
      <alignment horizontal="right"/>
    </xf>
    <xf numFmtId="0" fontId="96" fillId="5" borderId="0" xfId="0" applyFont="1" applyFill="1" applyAlignment="1">
      <alignment horizontal="right"/>
    </xf>
    <xf numFmtId="0" fontId="39" fillId="5" borderId="0" xfId="0" applyFont="1" applyFill="1"/>
    <xf numFmtId="0" fontId="55" fillId="5" borderId="0" xfId="0" applyFont="1" applyFill="1" applyAlignment="1">
      <alignment horizontal="right"/>
    </xf>
    <xf numFmtId="0" fontId="98" fillId="5" borderId="0" xfId="0" applyFont="1" applyFill="1" applyAlignment="1">
      <alignment horizontal="right"/>
    </xf>
    <xf numFmtId="0" fontId="0" fillId="5" borderId="0" xfId="0" applyFill="1" applyAlignment="1"/>
    <xf numFmtId="0" fontId="14" fillId="0" borderId="0" xfId="0" applyFont="1" applyAlignment="1">
      <alignment horizontal="left" vertical="top" wrapText="1"/>
    </xf>
    <xf numFmtId="0" fontId="99" fillId="0" borderId="0" xfId="0" applyFont="1"/>
    <xf numFmtId="0" fontId="100" fillId="0" borderId="0" xfId="0" applyFont="1"/>
    <xf numFmtId="0" fontId="65" fillId="0" borderId="0" xfId="0" applyFont="1" applyAlignment="1">
      <alignment wrapText="1"/>
    </xf>
    <xf numFmtId="0" fontId="65" fillId="0" borderId="0" xfId="0" applyFont="1" applyAlignment="1">
      <alignment horizontal="right"/>
    </xf>
    <xf numFmtId="0" fontId="101" fillId="0" borderId="0" xfId="0" applyFont="1" applyAlignment="1">
      <alignment horizontal="left" vertical="center"/>
    </xf>
    <xf numFmtId="0" fontId="102" fillId="0" borderId="0" xfId="0" applyFont="1" applyAlignment="1">
      <alignment horizontal="left" vertical="center"/>
    </xf>
    <xf numFmtId="0" fontId="103" fillId="0" borderId="0" xfId="1" applyFont="1" applyAlignment="1" applyProtection="1"/>
    <xf numFmtId="0" fontId="66" fillId="0" borderId="0" xfId="0" applyFont="1" applyFill="1" applyAlignment="1">
      <alignment vertical="center"/>
    </xf>
    <xf numFmtId="0" fontId="65" fillId="0" borderId="0" xfId="0" applyFont="1" applyAlignment="1">
      <alignment horizontal="left" vertical="top" wrapText="1"/>
    </xf>
    <xf numFmtId="0" fontId="65" fillId="0" borderId="0" xfId="0" applyFont="1" applyAlignment="1"/>
    <xf numFmtId="0" fontId="0" fillId="0" borderId="0" xfId="0" applyFont="1" applyAlignment="1">
      <alignment horizontal="left" vertical="top" wrapText="1"/>
    </xf>
    <xf numFmtId="0" fontId="39" fillId="0" borderId="0" xfId="0" applyFont="1" applyAlignment="1">
      <alignment wrapText="1"/>
    </xf>
    <xf numFmtId="0" fontId="105" fillId="0" borderId="0" xfId="1" applyFont="1" applyFill="1" applyAlignment="1" applyProtection="1"/>
    <xf numFmtId="0" fontId="14" fillId="0" borderId="0" xfId="0" applyFont="1" applyBorder="1" applyAlignment="1"/>
    <xf numFmtId="0" fontId="65" fillId="0" borderId="0" xfId="0" applyFont="1" applyAlignment="1">
      <alignment horizontal="left" readingOrder="1"/>
    </xf>
    <xf numFmtId="0" fontId="65" fillId="0" borderId="0" xfId="0" applyFont="1" applyAlignment="1">
      <alignment horizontal="left"/>
    </xf>
    <xf numFmtId="0" fontId="65" fillId="0" borderId="0" xfId="0" applyFont="1" applyBorder="1" applyAlignment="1">
      <alignment horizontal="left"/>
    </xf>
    <xf numFmtId="3" fontId="65" fillId="0" borderId="0" xfId="0" applyNumberFormat="1" applyFont="1" applyBorder="1" applyAlignment="1">
      <alignment horizontal="right"/>
    </xf>
    <xf numFmtId="3" fontId="65" fillId="0" borderId="0" xfId="0" applyNumberFormat="1" applyFont="1" applyBorder="1" applyAlignment="1">
      <alignment horizontal="right" vertical="center"/>
    </xf>
    <xf numFmtId="3" fontId="65" fillId="0" borderId="0" xfId="0" applyNumberFormat="1" applyFont="1" applyFill="1" applyBorder="1" applyAlignment="1">
      <alignment horizontal="right" vertical="center"/>
    </xf>
    <xf numFmtId="0" fontId="105" fillId="0" borderId="0" xfId="1" applyFont="1" applyAlignment="1" applyProtection="1"/>
    <xf numFmtId="0" fontId="65" fillId="0" borderId="0" xfId="0" applyFont="1" applyBorder="1" applyAlignment="1">
      <alignment vertical="center"/>
    </xf>
    <xf numFmtId="3" fontId="65" fillId="0" borderId="0" xfId="0" applyNumberFormat="1" applyFont="1" applyAlignment="1">
      <alignment horizontal="right" vertical="center"/>
    </xf>
    <xf numFmtId="0" fontId="66" fillId="0" borderId="0" xfId="0" applyFont="1" applyFill="1" applyBorder="1" applyAlignment="1">
      <alignment horizontal="left" vertical="center" wrapText="1"/>
    </xf>
    <xf numFmtId="3" fontId="65" fillId="0" borderId="0" xfId="0" applyNumberFormat="1" applyFont="1" applyFill="1" applyAlignment="1">
      <alignment horizontal="right" vertical="center"/>
    </xf>
    <xf numFmtId="0" fontId="65" fillId="0" borderId="0" xfId="0" applyFont="1" applyBorder="1" applyAlignment="1"/>
    <xf numFmtId="9" fontId="65" fillId="0" borderId="0" xfId="4" applyFont="1" applyBorder="1" applyAlignment="1">
      <alignment horizontal="right" vertical="center"/>
    </xf>
    <xf numFmtId="9" fontId="65" fillId="0" borderId="0" xfId="4" applyNumberFormat="1" applyFont="1" applyBorder="1" applyAlignment="1">
      <alignment horizontal="right" vertical="center"/>
    </xf>
    <xf numFmtId="0" fontId="14" fillId="0" borderId="0" xfId="0" applyFont="1" applyBorder="1" applyAlignment="1">
      <alignment horizontal="left" vertical="center"/>
    </xf>
    <xf numFmtId="9" fontId="14" fillId="0" borderId="0" xfId="4" applyFont="1" applyBorder="1" applyAlignment="1">
      <alignment horizontal="right" vertical="center"/>
    </xf>
    <xf numFmtId="3" fontId="14" fillId="0" borderId="0" xfId="0" applyNumberFormat="1" applyFont="1" applyBorder="1" applyAlignment="1">
      <alignment horizontal="right"/>
    </xf>
    <xf numFmtId="0" fontId="14" fillId="0" borderId="0" xfId="0" applyFont="1" applyBorder="1"/>
    <xf numFmtId="9" fontId="14" fillId="0" borderId="0" xfId="4" applyNumberFormat="1" applyFont="1" applyBorder="1" applyAlignment="1">
      <alignment horizontal="right" vertical="center"/>
    </xf>
    <xf numFmtId="9" fontId="14" fillId="0" borderId="0" xfId="4" applyNumberFormat="1" applyFont="1" applyAlignment="1">
      <alignment horizontal="right" vertical="center"/>
    </xf>
    <xf numFmtId="9" fontId="14" fillId="0" borderId="0" xfId="4" applyFont="1" applyAlignment="1">
      <alignment horizontal="right" vertical="center"/>
    </xf>
    <xf numFmtId="0" fontId="14" fillId="0" borderId="2" xfId="0" applyFont="1" applyBorder="1"/>
    <xf numFmtId="3" fontId="14" fillId="0" borderId="2" xfId="4" applyNumberFormat="1" applyFont="1" applyBorder="1" applyAlignment="1">
      <alignment horizontal="right" vertical="center"/>
    </xf>
    <xf numFmtId="0" fontId="14" fillId="0" borderId="0" xfId="0" applyFont="1" applyBorder="1" applyAlignment="1">
      <alignment horizontal="right" vertical="center"/>
    </xf>
    <xf numFmtId="0" fontId="14" fillId="0" borderId="0" xfId="0" applyFont="1" applyAlignment="1">
      <alignment horizontal="center" vertical="center"/>
    </xf>
    <xf numFmtId="0" fontId="14" fillId="0" borderId="0" xfId="0" applyFont="1" applyFill="1" applyBorder="1" applyAlignment="1">
      <alignment horizontal="right" vertical="center"/>
    </xf>
    <xf numFmtId="0" fontId="14" fillId="0" borderId="0" xfId="0" applyFont="1" applyBorder="1" applyAlignment="1">
      <alignment horizontal="center" vertical="top"/>
    </xf>
    <xf numFmtId="0" fontId="14" fillId="0" borderId="0" xfId="0" applyFont="1" applyBorder="1" applyAlignment="1">
      <alignment horizontal="right" vertical="top"/>
    </xf>
    <xf numFmtId="0" fontId="21" fillId="0" borderId="0" xfId="0" applyFont="1" applyBorder="1" applyAlignment="1">
      <alignment horizontal="left" vertical="center"/>
    </xf>
    <xf numFmtId="3" fontId="14" fillId="0" borderId="0" xfId="0" applyNumberFormat="1" applyFont="1" applyFill="1" applyBorder="1" applyAlignment="1">
      <alignment horizontal="center" vertical="top"/>
    </xf>
    <xf numFmtId="9" fontId="14" fillId="0" borderId="0" xfId="4" applyFont="1"/>
    <xf numFmtId="3" fontId="14" fillId="0" borderId="0" xfId="0" applyNumberFormat="1" applyFont="1"/>
    <xf numFmtId="3" fontId="14" fillId="0" borderId="0" xfId="0" applyNumberFormat="1" applyFont="1" applyBorder="1" applyAlignment="1">
      <alignment horizontal="center" vertical="top"/>
    </xf>
    <xf numFmtId="9" fontId="14" fillId="0" borderId="0" xfId="4" applyFont="1" applyBorder="1" applyAlignment="1">
      <alignment horizontal="center" vertical="top"/>
    </xf>
    <xf numFmtId="0" fontId="14" fillId="0" borderId="0" xfId="0" applyFont="1" applyAlignment="1">
      <alignment vertical="center"/>
    </xf>
    <xf numFmtId="3" fontId="14" fillId="0" borderId="0" xfId="0" applyNumberFormat="1" applyFont="1" applyBorder="1" applyAlignment="1">
      <alignment horizontal="right" vertical="center"/>
    </xf>
    <xf numFmtId="0" fontId="14" fillId="0" borderId="0" xfId="0" applyFont="1" applyAlignment="1">
      <alignment horizontal="right" vertical="center"/>
    </xf>
    <xf numFmtId="0" fontId="14" fillId="0" borderId="0" xfId="0" applyFont="1" applyFill="1" applyBorder="1" applyAlignment="1"/>
    <xf numFmtId="168" fontId="14" fillId="0" borderId="0" xfId="0" applyNumberFormat="1" applyFont="1" applyFill="1" applyBorder="1" applyAlignment="1">
      <alignment horizontal="right"/>
    </xf>
    <xf numFmtId="0" fontId="14" fillId="0" borderId="0" xfId="0" applyFont="1" applyBorder="1" applyAlignment="1">
      <alignment horizontal="right"/>
    </xf>
    <xf numFmtId="0" fontId="14" fillId="0" borderId="0" xfId="0" applyFont="1" applyBorder="1" applyAlignment="1">
      <alignment horizontal="left"/>
    </xf>
    <xf numFmtId="0" fontId="20" fillId="0" borderId="0" xfId="0" applyFont="1" applyBorder="1" applyAlignment="1">
      <alignment horizontal="left"/>
    </xf>
    <xf numFmtId="3" fontId="20" fillId="0" borderId="0" xfId="0" applyNumberFormat="1" applyFont="1" applyBorder="1" applyAlignment="1">
      <alignment horizontal="center"/>
    </xf>
    <xf numFmtId="0" fontId="14" fillId="0" borderId="0" xfId="0" applyFont="1" applyAlignment="1"/>
    <xf numFmtId="1" fontId="14" fillId="0" borderId="0" xfId="0" applyNumberFormat="1" applyFont="1" applyBorder="1" applyAlignment="1">
      <alignment horizontal="right" vertical="center"/>
    </xf>
    <xf numFmtId="1" fontId="14" fillId="0" borderId="0" xfId="0" applyNumberFormat="1" applyFont="1" applyAlignment="1">
      <alignment horizontal="right" vertical="center"/>
    </xf>
    <xf numFmtId="164" fontId="14" fillId="0" borderId="0" xfId="0" applyNumberFormat="1" applyFont="1" applyBorder="1" applyAlignment="1">
      <alignment horizontal="right"/>
    </xf>
    <xf numFmtId="164" fontId="14" fillId="0" borderId="0" xfId="0" applyNumberFormat="1" applyFont="1" applyBorder="1" applyAlignment="1">
      <alignment horizontal="right" vertical="center"/>
    </xf>
    <xf numFmtId="2" fontId="14" fillId="0" borderId="0" xfId="0" applyNumberFormat="1" applyFont="1" applyFill="1" applyBorder="1" applyAlignment="1">
      <alignment horizontal="right" vertical="center"/>
    </xf>
    <xf numFmtId="0" fontId="21" fillId="0" borderId="0" xfId="0" applyFont="1" applyBorder="1" applyAlignment="1">
      <alignment horizontal="center" vertical="center"/>
    </xf>
    <xf numFmtId="2" fontId="14" fillId="0" borderId="0" xfId="0" applyNumberFormat="1" applyFont="1" applyBorder="1" applyAlignment="1">
      <alignment horizontal="right" vertical="center"/>
    </xf>
    <xf numFmtId="0" fontId="14" fillId="0" borderId="0" xfId="0" applyFont="1" applyBorder="1" applyAlignment="1">
      <alignment vertical="center"/>
    </xf>
    <xf numFmtId="0" fontId="14" fillId="0" borderId="0" xfId="0" applyFont="1" applyAlignment="1">
      <alignment horizontal="left"/>
    </xf>
    <xf numFmtId="0" fontId="21" fillId="0" borderId="0" xfId="0" applyFont="1"/>
    <xf numFmtId="0" fontId="14" fillId="0" borderId="0" xfId="0" applyFont="1" applyAlignment="1">
      <alignment horizontal="left" vertical="center" wrapText="1"/>
    </xf>
    <xf numFmtId="0" fontId="21" fillId="0" borderId="0" xfId="0" applyFont="1" applyFill="1"/>
    <xf numFmtId="0" fontId="14" fillId="0" borderId="0" xfId="0" applyFont="1" applyFill="1" applyAlignment="1">
      <alignment horizontal="left" wrapText="1"/>
    </xf>
    <xf numFmtId="0" fontId="99" fillId="0" borderId="0" xfId="0" applyFont="1" applyFill="1"/>
    <xf numFmtId="0" fontId="14" fillId="0" borderId="0" xfId="0" applyFont="1" applyFill="1" applyAlignment="1">
      <alignment horizontal="left" vertical="center" wrapText="1"/>
    </xf>
    <xf numFmtId="0" fontId="103" fillId="0" borderId="0" xfId="1" applyFont="1" applyAlignment="1" applyProtection="1">
      <alignment horizontal="left" vertical="center" wrapText="1"/>
    </xf>
    <xf numFmtId="0" fontId="14" fillId="0" borderId="0" xfId="0" applyFont="1" applyBorder="1" applyAlignment="1">
      <alignment horizontal="left" vertical="center"/>
    </xf>
    <xf numFmtId="0" fontId="0" fillId="0" borderId="0" xfId="0" applyAlignment="1">
      <alignment vertical="center"/>
    </xf>
    <xf numFmtId="9" fontId="14" fillId="0" borderId="0" xfId="0" applyNumberFormat="1" applyFont="1" applyFill="1" applyBorder="1" applyAlignment="1">
      <alignment horizontal="right" vertical="center"/>
    </xf>
    <xf numFmtId="0" fontId="65" fillId="0" borderId="0" xfId="0" applyFont="1" applyFill="1" applyAlignment="1">
      <alignment horizontal="left" vertical="center"/>
    </xf>
    <xf numFmtId="0" fontId="0" fillId="0" borderId="0" xfId="0" applyAlignment="1"/>
    <xf numFmtId="0" fontId="55" fillId="5" borderId="0" xfId="0" applyFont="1" applyFill="1" applyAlignment="1">
      <alignment horizontal="left" vertical="top" wrapText="1"/>
    </xf>
    <xf numFmtId="0" fontId="92" fillId="5" borderId="0" xfId="1" applyFont="1" applyFill="1" applyAlignment="1" applyProtection="1">
      <alignment horizontal="right" vertical="top"/>
    </xf>
    <xf numFmtId="0" fontId="92" fillId="0" borderId="0" xfId="1" applyFont="1" applyAlignment="1" applyProtection="1">
      <alignment horizontal="right" vertical="top"/>
    </xf>
    <xf numFmtId="0" fontId="0" fillId="5" borderId="0" xfId="0" applyFill="1" applyAlignment="1"/>
    <xf numFmtId="0" fontId="65" fillId="0" borderId="0" xfId="0" applyFont="1" applyAlignment="1">
      <alignment horizontal="left" vertical="top" wrapText="1"/>
    </xf>
    <xf numFmtId="0" fontId="39" fillId="0" borderId="0" xfId="0" applyFont="1" applyAlignment="1">
      <alignment horizontal="right" vertical="top" wrapText="1"/>
    </xf>
    <xf numFmtId="0" fontId="83" fillId="0" borderId="0" xfId="0" applyNumberFormat="1" applyFont="1" applyAlignment="1"/>
    <xf numFmtId="0" fontId="14" fillId="0" borderId="0" xfId="0" applyFont="1" applyAlignment="1"/>
    <xf numFmtId="0" fontId="83" fillId="0" borderId="0" xfId="0" applyFont="1" applyAlignment="1"/>
    <xf numFmtId="0" fontId="55" fillId="2" borderId="0" xfId="0" applyFont="1" applyFill="1" applyAlignment="1">
      <alignment horizontal="left" vertical="center"/>
    </xf>
    <xf numFmtId="0" fontId="65" fillId="0" borderId="0" xfId="0" applyFont="1" applyAlignment="1">
      <alignment horizontal="left" wrapText="1"/>
    </xf>
    <xf numFmtId="0" fontId="39" fillId="0" borderId="0" xfId="0" applyFont="1" applyAlignment="1">
      <alignment horizontal="left" vertical="top" wrapText="1"/>
    </xf>
    <xf numFmtId="0" fontId="39" fillId="0" borderId="6" xfId="0" applyFont="1" applyFill="1" applyBorder="1" applyAlignment="1">
      <alignment horizontal="center" vertical="top" wrapText="1"/>
    </xf>
    <xf numFmtId="0" fontId="93" fillId="0" borderId="6" xfId="0" applyFont="1" applyBorder="1" applyAlignment="1">
      <alignment horizontal="center" vertical="center" wrapText="1"/>
    </xf>
    <xf numFmtId="0" fontId="39" fillId="0" borderId="6" xfId="0" applyFont="1" applyBorder="1" applyAlignment="1">
      <alignment horizontal="center" vertical="top" wrapText="1"/>
    </xf>
    <xf numFmtId="0" fontId="0" fillId="0" borderId="0" xfId="0" applyAlignment="1">
      <alignment horizontal="left" vertical="top" wrapText="1"/>
    </xf>
    <xf numFmtId="0" fontId="86" fillId="0" borderId="0" xfId="0" applyFont="1" applyAlignment="1">
      <alignment horizontal="center" vertical="center"/>
    </xf>
    <xf numFmtId="0" fontId="87" fillId="0" borderId="0" xfId="3" applyFont="1" applyBorder="1" applyAlignment="1">
      <alignment horizontal="center" vertical="center" wrapText="1"/>
    </xf>
    <xf numFmtId="0" fontId="87" fillId="0" borderId="0" xfId="3" applyFont="1" applyBorder="1" applyAlignment="1">
      <alignment horizontal="center" vertical="center"/>
    </xf>
    <xf numFmtId="0" fontId="33" fillId="0" borderId="0" xfId="0" applyFont="1" applyAlignment="1">
      <alignment horizontal="left" vertical="top" wrapText="1"/>
    </xf>
    <xf numFmtId="0" fontId="47" fillId="0" borderId="0" xfId="0" applyFont="1" applyAlignment="1">
      <alignment wrapText="1"/>
    </xf>
    <xf numFmtId="0" fontId="14" fillId="0" borderId="0" xfId="0" applyFont="1" applyAlignment="1">
      <alignment horizontal="left" vertical="top" wrapText="1"/>
    </xf>
    <xf numFmtId="0" fontId="33" fillId="0" borderId="0" xfId="0" applyFont="1" applyAlignment="1">
      <alignment horizontal="center"/>
    </xf>
    <xf numFmtId="0" fontId="0" fillId="0" borderId="0" xfId="0" applyAlignment="1">
      <alignment horizontal="center"/>
    </xf>
    <xf numFmtId="0" fontId="14" fillId="0" borderId="0" xfId="0" applyFont="1" applyBorder="1" applyAlignment="1">
      <alignment horizontal="left" vertical="center"/>
    </xf>
    <xf numFmtId="0" fontId="33" fillId="0" borderId="0" xfId="0" applyFont="1" applyFill="1" applyAlignment="1">
      <alignment vertical="center"/>
    </xf>
    <xf numFmtId="0" fontId="0" fillId="0" borderId="0" xfId="0" applyAlignment="1">
      <alignment vertical="center"/>
    </xf>
    <xf numFmtId="0" fontId="65" fillId="0" borderId="0" xfId="0" applyFont="1" applyAlignment="1">
      <alignment wrapText="1"/>
    </xf>
    <xf numFmtId="0" fontId="2" fillId="0" borderId="0" xfId="1" applyAlignment="1" applyProtection="1">
      <alignment horizontal="left" wrapText="1"/>
    </xf>
    <xf numFmtId="0" fontId="14" fillId="0" borderId="0" xfId="0" applyFont="1" applyAlignment="1">
      <alignment horizontal="left" vertical="center" wrapText="1"/>
    </xf>
    <xf numFmtId="0" fontId="14" fillId="0" borderId="0" xfId="0" applyFont="1" applyAlignment="1">
      <alignment horizontal="left" wrapText="1"/>
    </xf>
    <xf numFmtId="0" fontId="14" fillId="0" borderId="0" xfId="0" applyFont="1" applyFill="1" applyAlignment="1">
      <alignment horizontal="left" vertical="center" wrapText="1"/>
    </xf>
    <xf numFmtId="0" fontId="2" fillId="0" borderId="0" xfId="1" applyAlignment="1" applyProtection="1">
      <alignment horizontal="left"/>
    </xf>
    <xf numFmtId="1" fontId="14" fillId="0" borderId="0" xfId="0" applyNumberFormat="1" applyFont="1" applyAlignment="1">
      <alignment horizontal="left" vertical="top" wrapText="1"/>
    </xf>
    <xf numFmtId="0" fontId="14" fillId="0" borderId="0" xfId="0" applyFont="1" applyFill="1" applyAlignment="1">
      <alignment horizontal="left" wrapText="1"/>
    </xf>
    <xf numFmtId="0" fontId="2" fillId="0" borderId="0" xfId="1" applyFill="1" applyAlignment="1" applyProtection="1">
      <alignment horizontal="left" wrapText="1"/>
    </xf>
    <xf numFmtId="0" fontId="0" fillId="0" borderId="0" xfId="0" applyFill="1" applyAlignment="1">
      <alignment horizontal="left" wrapText="1"/>
    </xf>
    <xf numFmtId="0" fontId="14" fillId="0" borderId="0" xfId="0" applyFont="1" applyFill="1" applyAlignment="1">
      <alignment horizontal="left" vertical="top" wrapText="1"/>
    </xf>
    <xf numFmtId="0" fontId="2" fillId="0" borderId="0" xfId="1" applyAlignment="1" applyProtection="1">
      <alignment horizontal="left" vertical="center" wrapText="1"/>
    </xf>
    <xf numFmtId="0" fontId="0" fillId="0" borderId="0" xfId="0" applyAlignment="1">
      <alignment horizontal="left" vertical="center" wrapText="1"/>
    </xf>
  </cellXfs>
  <cellStyles count="39">
    <cellStyle name="]_x000d__x000a_Zoomed=1_x000d__x000a_Row=0_x000d__x000a_Column=0_x000d__x000a_Height=0_x000d__x000a_Width=0_x000d__x000a_FontName=FoxFont_x000d__x000a_FontStyle=0_x000d__x000a_FontSize=9_x000d__x000a_PrtFontName=FoxPrin" xfId="5"/>
    <cellStyle name="Comma 2" xfId="6"/>
    <cellStyle name="Comma 2 2" xfId="7"/>
    <cellStyle name="Comma 2 3" xfId="8"/>
    <cellStyle name="Comma 3" xfId="9"/>
    <cellStyle name="Comma 4" xfId="10"/>
    <cellStyle name="Comma 5" xfId="11"/>
    <cellStyle name="Comma 6" xfId="12"/>
    <cellStyle name="Hyperlink" xfId="1" builtinId="8"/>
    <cellStyle name="Hyperlink 2" xfId="37"/>
    <cellStyle name="Normal" xfId="0" builtinId="0"/>
    <cellStyle name="Normal 10" xfId="13"/>
    <cellStyle name="Normal 11" xfId="14"/>
    <cellStyle name="Normal 12" xfId="15"/>
    <cellStyle name="Normal 13" xfId="16"/>
    <cellStyle name="Normal 14" xfId="17"/>
    <cellStyle name="Normal 15" xfId="18"/>
    <cellStyle name="Normal 16" xfId="36"/>
    <cellStyle name="Normal 2" xfId="3"/>
    <cellStyle name="Normal 2 2" xfId="19"/>
    <cellStyle name="Normal 2 3" xfId="20"/>
    <cellStyle name="Normal 2 4" xfId="21"/>
    <cellStyle name="Normal 2 5" xfId="22"/>
    <cellStyle name="Normal 2 6" xfId="38"/>
    <cellStyle name="Normal 3" xfId="2"/>
    <cellStyle name="Normal 3 2" xfId="23"/>
    <cellStyle name="Normal 3 3" xfId="24"/>
    <cellStyle name="Normal 4" xfId="25"/>
    <cellStyle name="Normal 4 2" xfId="26"/>
    <cellStyle name="Normal 4 3" xfId="27"/>
    <cellStyle name="Normal 5" xfId="28"/>
    <cellStyle name="Normal 6" xfId="29"/>
    <cellStyle name="Normal 7" xfId="30"/>
    <cellStyle name="Normal 8" xfId="31"/>
    <cellStyle name="Normal 9" xfId="32"/>
    <cellStyle name="Percent" xfId="4" builtinId="5"/>
    <cellStyle name="Percent 2" xfId="33"/>
    <cellStyle name="Percent 2 2" xfId="34"/>
    <cellStyle name="Percent 2 3" xfId="35"/>
  </cellStyles>
  <dxfs count="0"/>
  <tableStyles count="0" defaultTableStyle="TableStyleMedium9" defaultPivotStyle="PivotStyleLight16"/>
  <colors>
    <mruColors>
      <color rgb="FF4F6228"/>
      <color rgb="FF272558"/>
      <color rgb="FF00A24B"/>
      <color rgb="FFFFFF66"/>
      <color rgb="FF0000FF"/>
      <color rgb="FF868686"/>
      <color rgb="FF08519C"/>
      <color rgb="FF6BAED6"/>
      <color rgb="FF3182BD"/>
      <color rgb="FF8EB4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GB" sz="1050">
                <a:solidFill>
                  <a:schemeClr val="tx2"/>
                </a:solidFill>
              </a:rPr>
              <a:t>Electricity consumption</a:t>
            </a:r>
          </a:p>
        </c:rich>
      </c:tx>
      <c:overlay val="0"/>
    </c:title>
    <c:autoTitleDeleted val="0"/>
    <c:plotArea>
      <c:layout/>
      <c:barChart>
        <c:barDir val="col"/>
        <c:grouping val="clustered"/>
        <c:varyColors val="0"/>
        <c:ser>
          <c:idx val="0"/>
          <c:order val="0"/>
          <c:tx>
            <c:strRef>
              <c:f>'1.1'!$B$36</c:f>
              <c:strCache>
                <c:ptCount val="1"/>
                <c:pt idx="0">
                  <c:v>Electricity consumption</c:v>
                </c:pt>
              </c:strCache>
            </c:strRef>
          </c:tx>
          <c:spPr>
            <a:solidFill>
              <a:srgbClr val="4F81BD"/>
            </a:solidFill>
          </c:spPr>
          <c:invertIfNegative val="0"/>
          <c:cat>
            <c:numRef>
              <c:f>'1.1'!$F$34:$Q$34</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'1.1'!$F$36:$Q$36</c:f>
              <c:numCache>
                <c:formatCode>#,##0</c:formatCode>
                <c:ptCount val="12"/>
                <c:pt idx="0">
                  <c:v>7727.1313215297996</c:v>
                </c:pt>
                <c:pt idx="1">
                  <c:v>8265.2081455397256</c:v>
                </c:pt>
                <c:pt idx="2">
                  <c:v>8373.5048410712534</c:v>
                </c:pt>
                <c:pt idx="3">
                  <c:v>8542.52128704594</c:v>
                </c:pt>
                <c:pt idx="4">
                  <c:v>8937.8095703916206</c:v>
                </c:pt>
                <c:pt idx="5">
                  <c:v>8644.4120619789574</c:v>
                </c:pt>
                <c:pt idx="6">
                  <c:v>8769.2132460880293</c:v>
                </c:pt>
                <c:pt idx="7">
                  <c:v>8530.472430121923</c:v>
                </c:pt>
                <c:pt idx="8">
                  <c:v>8433.5797473564671</c:v>
                </c:pt>
                <c:pt idx="9">
                  <c:v>8340.0194821001623</c:v>
                </c:pt>
                <c:pt idx="10">
                  <c:v>7962.1370846287418</c:v>
                </c:pt>
                <c:pt idx="11">
                  <c:v>7996.595675089935</c:v>
                </c:pt>
              </c:numCache>
            </c:numRef>
          </c:val>
        </c:ser>
        <c:dLbls>
          <c:showLegendKey val="0"/>
          <c:showVal val="0"/>
          <c:showCatName val="0"/>
          <c:showSerName val="0"/>
          <c:showPercent val="0"/>
          <c:showBubbleSize val="0"/>
        </c:dLbls>
        <c:gapWidth val="50"/>
        <c:axId val="404741976"/>
        <c:axId val="404742360"/>
      </c:barChart>
      <c:catAx>
        <c:axId val="404741976"/>
        <c:scaling>
          <c:orientation val="minMax"/>
        </c:scaling>
        <c:delete val="0"/>
        <c:axPos val="b"/>
        <c:numFmt formatCode="General" sourceLinked="1"/>
        <c:majorTickMark val="out"/>
        <c:minorTickMark val="none"/>
        <c:tickLblPos val="nextTo"/>
        <c:crossAx val="404742360"/>
        <c:crosses val="autoZero"/>
        <c:auto val="1"/>
        <c:lblAlgn val="ctr"/>
        <c:lblOffset val="100"/>
        <c:noMultiLvlLbl val="0"/>
      </c:catAx>
      <c:valAx>
        <c:axId val="404742360"/>
        <c:scaling>
          <c:orientation val="minMax"/>
          <c:max val="10000"/>
          <c:min val="0"/>
        </c:scaling>
        <c:delete val="0"/>
        <c:axPos val="l"/>
        <c:majorGridlines/>
        <c:title>
          <c:tx>
            <c:rich>
              <a:bodyPr rot="-5400000" vert="horz"/>
              <a:lstStyle/>
              <a:p>
                <a:pPr>
                  <a:defRPr b="0"/>
                </a:pPr>
                <a:r>
                  <a:rPr lang="en-GB" sz="1000" b="0" i="0" baseline="0"/>
                  <a:t>GWh</a:t>
                </a:r>
                <a:endParaRPr lang="en-GB" sz="1000"/>
              </a:p>
            </c:rich>
          </c:tx>
          <c:overlay val="0"/>
        </c:title>
        <c:numFmt formatCode="#,##0" sourceLinked="1"/>
        <c:majorTickMark val="out"/>
        <c:minorTickMark val="none"/>
        <c:tickLblPos val="nextTo"/>
        <c:spPr>
          <a:ln>
            <a:solidFill>
              <a:schemeClr val="bg1">
                <a:lumMod val="65000"/>
              </a:schemeClr>
            </a:solidFill>
          </a:ln>
        </c:spPr>
        <c:crossAx val="404741976"/>
        <c:crosses val="autoZero"/>
        <c:crossBetween val="between"/>
        <c:majorUnit val="2000"/>
      </c:valAx>
      <c:spPr>
        <a:ln>
          <a:noFill/>
        </a:ln>
      </c:spPr>
    </c:plotArea>
    <c:plotVisOnly val="1"/>
    <c:dispBlanksAs val="gap"/>
    <c:showDLblsOverMax val="0"/>
  </c:chart>
  <c:spPr>
    <a:ln>
      <a:noFill/>
    </a:ln>
  </c:spPr>
  <c:printSettings>
    <c:headerFooter/>
    <c:pageMargins b="0.75000000000000389" l="0.25" r="0.25" t="0.75000000000000389" header="0.30000000000000032" footer="0.30000000000000032"/>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Number of </a:t>
            </a:r>
            <a:r>
              <a:rPr lang="en-GB" sz="1100" baseline="0">
                <a:solidFill>
                  <a:schemeClr val="tx2"/>
                </a:solidFill>
              </a:rPr>
              <a:t>grants</a:t>
            </a:r>
            <a:r>
              <a:rPr lang="en-GB" sz="1100">
                <a:solidFill>
                  <a:schemeClr val="tx2"/>
                </a:solidFill>
              </a:rPr>
              <a:t> processed</a:t>
            </a:r>
          </a:p>
        </c:rich>
      </c:tx>
      <c:overlay val="0"/>
    </c:title>
    <c:autoTitleDeleted val="0"/>
    <c:plotArea>
      <c:layout/>
      <c:lineChart>
        <c:grouping val="standard"/>
        <c:varyColors val="0"/>
        <c:ser>
          <c:idx val="0"/>
          <c:order val="0"/>
          <c:tx>
            <c:strRef>
              <c:f>'2.4'!$B$30</c:f>
              <c:strCache>
                <c:ptCount val="1"/>
                <c:pt idx="0">
                  <c:v>Insulation measures</c:v>
                </c:pt>
              </c:strCache>
            </c:strRef>
          </c:tx>
          <c:spPr>
            <a:ln>
              <a:solidFill>
                <a:srgbClr val="6BAED6"/>
              </a:solidFill>
            </a:ln>
          </c:spPr>
          <c:marker>
            <c:symbol val="none"/>
          </c:marker>
          <c:dLbls>
            <c:dLbl>
              <c:idx val="0"/>
              <c:layout>
                <c:manualLayout>
                  <c:x val="-6.6682986111111245E-2"/>
                  <c:y val="5.7360555555555554E-2"/>
                </c:manualLayout>
              </c:layout>
              <c:tx>
                <c:rich>
                  <a:bodyPr/>
                  <a:lstStyle/>
                  <a:p>
                    <a:r>
                      <a:rPr lang="en-US" b="1">
                        <a:solidFill>
                          <a:srgbClr val="6BAED6"/>
                        </a:solidFill>
                      </a:rPr>
                      <a:t>Insulation</a:t>
                    </a:r>
                    <a:br>
                      <a:rPr lang="en-US" b="1">
                        <a:solidFill>
                          <a:srgbClr val="6BAED6"/>
                        </a:solidFill>
                      </a:rPr>
                    </a:br>
                    <a:r>
                      <a:rPr lang="en-US" b="1">
                        <a:solidFill>
                          <a:srgbClr val="6BAED6"/>
                        </a:solidFill>
                      </a:rPr>
                      <a:t>measures</a:t>
                    </a:r>
                  </a:p>
                </c:rich>
              </c:tx>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('2.4'!$D$29:$H$29,'2.4'!$D$36:$F$36)</c:f>
              <c:strCache>
                <c:ptCount val="8"/>
                <c:pt idx="0">
                  <c:v>2009/10</c:v>
                </c:pt>
                <c:pt idx="1">
                  <c:v>2010/11</c:v>
                </c:pt>
                <c:pt idx="2">
                  <c:v>2011/12</c:v>
                </c:pt>
                <c:pt idx="3">
                  <c:v>2012/13</c:v>
                </c:pt>
                <c:pt idx="4">
                  <c:v>2013/14</c:v>
                </c:pt>
                <c:pt idx="5">
                  <c:v>2014/15</c:v>
                </c:pt>
                <c:pt idx="6">
                  <c:v>2015/16</c:v>
                </c:pt>
                <c:pt idx="7">
                  <c:v>2016/17</c:v>
                </c:pt>
              </c:strCache>
            </c:strRef>
          </c:cat>
          <c:val>
            <c:numRef>
              <c:f>'2.4'!$D$30:$I$30</c:f>
              <c:numCache>
                <c:formatCode>#,##0</c:formatCode>
                <c:ptCount val="6"/>
                <c:pt idx="0">
                  <c:v>6847</c:v>
                </c:pt>
                <c:pt idx="1">
                  <c:v>9063</c:v>
                </c:pt>
                <c:pt idx="2">
                  <c:v>9997</c:v>
                </c:pt>
                <c:pt idx="3">
                  <c:v>9095</c:v>
                </c:pt>
                <c:pt idx="4">
                  <c:v>7904</c:v>
                </c:pt>
                <c:pt idx="5">
                  <c:v>6243</c:v>
                </c:pt>
              </c:numCache>
            </c:numRef>
          </c:val>
          <c:smooth val="0"/>
        </c:ser>
        <c:ser>
          <c:idx val="1"/>
          <c:order val="1"/>
          <c:tx>
            <c:strRef>
              <c:f>'2.4'!$B$31</c:f>
              <c:strCache>
                <c:ptCount val="1"/>
                <c:pt idx="0">
                  <c:v>Heating measures</c:v>
                </c:pt>
              </c:strCache>
            </c:strRef>
          </c:tx>
          <c:spPr>
            <a:ln>
              <a:solidFill>
                <a:srgbClr val="3182BD"/>
              </a:solidFill>
            </a:ln>
          </c:spPr>
          <c:marker>
            <c:symbol val="none"/>
          </c:marker>
          <c:dLbls>
            <c:dLbl>
              <c:idx val="0"/>
              <c:layout>
                <c:manualLayout>
                  <c:x val="-6.6874826388888878E-2"/>
                  <c:y val="-9.8701388888889074E-2"/>
                </c:manualLayout>
              </c:layout>
              <c:tx>
                <c:rich>
                  <a:bodyPr/>
                  <a:lstStyle/>
                  <a:p>
                    <a:r>
                      <a:rPr lang="en-US" b="1">
                        <a:solidFill>
                          <a:srgbClr val="3182BD"/>
                        </a:solidFill>
                      </a:rPr>
                      <a:t>Heating</a:t>
                    </a:r>
                    <a:r>
                      <a:rPr lang="en-US" b="1" baseline="0">
                        <a:solidFill>
                          <a:srgbClr val="3182BD"/>
                        </a:solidFill>
                      </a:rPr>
                      <a:t/>
                    </a:r>
                    <a:br>
                      <a:rPr lang="en-US" b="1" baseline="0">
                        <a:solidFill>
                          <a:srgbClr val="3182BD"/>
                        </a:solidFill>
                      </a:rPr>
                    </a:br>
                    <a:r>
                      <a:rPr lang="en-US" b="1">
                        <a:solidFill>
                          <a:srgbClr val="3182BD"/>
                        </a:solidFill>
                      </a:rPr>
                      <a:t>measures</a:t>
                    </a:r>
                  </a:p>
                </c:rich>
              </c:tx>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rgbClr val="3182BD"/>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('2.4'!$D$29:$H$29,'2.4'!$D$36:$F$36)</c:f>
              <c:strCache>
                <c:ptCount val="8"/>
                <c:pt idx="0">
                  <c:v>2009/10</c:v>
                </c:pt>
                <c:pt idx="1">
                  <c:v>2010/11</c:v>
                </c:pt>
                <c:pt idx="2">
                  <c:v>2011/12</c:v>
                </c:pt>
                <c:pt idx="3">
                  <c:v>2012/13</c:v>
                </c:pt>
                <c:pt idx="4">
                  <c:v>2013/14</c:v>
                </c:pt>
                <c:pt idx="5">
                  <c:v>2014/15</c:v>
                </c:pt>
                <c:pt idx="6">
                  <c:v>2015/16</c:v>
                </c:pt>
                <c:pt idx="7">
                  <c:v>2016/17</c:v>
                </c:pt>
              </c:strCache>
            </c:strRef>
          </c:cat>
          <c:val>
            <c:numRef>
              <c:f>'2.4'!$D$31:$I$31</c:f>
              <c:numCache>
                <c:formatCode>#,##0</c:formatCode>
                <c:ptCount val="6"/>
                <c:pt idx="0">
                  <c:v>576</c:v>
                </c:pt>
                <c:pt idx="1">
                  <c:v>1318</c:v>
                </c:pt>
                <c:pt idx="2">
                  <c:v>978</c:v>
                </c:pt>
                <c:pt idx="3">
                  <c:v>907</c:v>
                </c:pt>
                <c:pt idx="4">
                  <c:v>814</c:v>
                </c:pt>
                <c:pt idx="5">
                  <c:v>742</c:v>
                </c:pt>
              </c:numCache>
            </c:numRef>
          </c:val>
          <c:smooth val="0"/>
        </c:ser>
        <c:ser>
          <c:idx val="2"/>
          <c:order val="2"/>
          <c:tx>
            <c:strRef>
              <c:f>'2.4'!$B$32</c:f>
              <c:strCache>
                <c:ptCount val="1"/>
                <c:pt idx="0">
                  <c:v>Total grants processed</c:v>
                </c:pt>
              </c:strCache>
            </c:strRef>
          </c:tx>
          <c:spPr>
            <a:ln>
              <a:solidFill>
                <a:srgbClr val="08519C"/>
              </a:solidFill>
            </a:ln>
          </c:spPr>
          <c:marker>
            <c:symbol val="none"/>
          </c:marker>
          <c:dLbls>
            <c:dLbl>
              <c:idx val="0"/>
              <c:layout>
                <c:manualLayout>
                  <c:x val="-6.0828993055555523E-2"/>
                  <c:y val="-0.22428111111111121"/>
                </c:manualLayout>
              </c:layout>
              <c:tx>
                <c:rich>
                  <a:bodyPr/>
                  <a:lstStyle/>
                  <a:p>
                    <a:r>
                      <a:rPr lang="en-US" b="1">
                        <a:solidFill>
                          <a:srgbClr val="08519C"/>
                        </a:solidFill>
                      </a:rPr>
                      <a:t>Total grants processed</a:t>
                    </a:r>
                  </a:p>
                </c:rich>
              </c:tx>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chemeClr val="tx2"/>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('2.4'!$D$29:$H$29,'2.4'!$D$36:$F$36)</c:f>
              <c:strCache>
                <c:ptCount val="8"/>
                <c:pt idx="0">
                  <c:v>2009/10</c:v>
                </c:pt>
                <c:pt idx="1">
                  <c:v>2010/11</c:v>
                </c:pt>
                <c:pt idx="2">
                  <c:v>2011/12</c:v>
                </c:pt>
                <c:pt idx="3">
                  <c:v>2012/13</c:v>
                </c:pt>
                <c:pt idx="4">
                  <c:v>2013/14</c:v>
                </c:pt>
                <c:pt idx="5">
                  <c:v>2014/15</c:v>
                </c:pt>
                <c:pt idx="6">
                  <c:v>2015/16</c:v>
                </c:pt>
                <c:pt idx="7">
                  <c:v>2016/17</c:v>
                </c:pt>
              </c:strCache>
            </c:strRef>
          </c:cat>
          <c:val>
            <c:numRef>
              <c:f>'2.4'!$D$32:$I$32</c:f>
              <c:numCache>
                <c:formatCode>#,##0</c:formatCode>
                <c:ptCount val="6"/>
                <c:pt idx="0">
                  <c:v>7423</c:v>
                </c:pt>
                <c:pt idx="1">
                  <c:v>10381</c:v>
                </c:pt>
                <c:pt idx="2">
                  <c:v>10975</c:v>
                </c:pt>
                <c:pt idx="3">
                  <c:v>10002</c:v>
                </c:pt>
                <c:pt idx="4">
                  <c:v>8718</c:v>
                </c:pt>
                <c:pt idx="5">
                  <c:v>6985</c:v>
                </c:pt>
              </c:numCache>
            </c:numRef>
          </c:val>
          <c:smooth val="0"/>
        </c:ser>
        <c:ser>
          <c:idx val="3"/>
          <c:order val="3"/>
          <c:tx>
            <c:strRef>
              <c:f>'2.4'!$B$37</c:f>
              <c:strCache>
                <c:ptCount val="1"/>
                <c:pt idx="0">
                  <c:v>Insulation measures</c:v>
                </c:pt>
              </c:strCache>
            </c:strRef>
          </c:tx>
          <c:spPr>
            <a:ln>
              <a:solidFill>
                <a:srgbClr val="6BAED6"/>
              </a:solidFill>
              <a:prstDash val="dash"/>
            </a:ln>
          </c:spPr>
          <c:marker>
            <c:symbol val="none"/>
          </c:marker>
          <c:dLbls>
            <c:dLbl>
              <c:idx val="6"/>
              <c:layout>
                <c:manualLayout>
                  <c:x val="4.4097222222222308E-2"/>
                  <c:y val="3.175E-2"/>
                </c:manualLayout>
              </c:layout>
              <c:tx>
                <c:rich>
                  <a:bodyPr/>
                  <a:lstStyle/>
                  <a:p>
                    <a:pPr>
                      <a:defRPr b="1">
                        <a:solidFill>
                          <a:srgbClr val="6BAED6"/>
                        </a:solidFill>
                      </a:defRPr>
                    </a:pPr>
                    <a:r>
                      <a:rPr lang="en-US">
                        <a:solidFill>
                          <a:srgbClr val="6BAED6"/>
                        </a:solidFill>
                      </a:rPr>
                      <a:t>Insulation</a:t>
                    </a:r>
                  </a:p>
                  <a:p>
                    <a:pPr>
                      <a:defRPr b="1">
                        <a:solidFill>
                          <a:srgbClr val="6BAED6"/>
                        </a:solidFill>
                      </a:defRPr>
                    </a:pPr>
                    <a:r>
                      <a:rPr lang="en-US">
                        <a:solidFill>
                          <a:srgbClr val="6BAED6"/>
                        </a:solidFill>
                      </a:rPr>
                      <a:t>measures</a:t>
                    </a:r>
                  </a:p>
                </c:rich>
              </c:tx>
              <c:spPr/>
              <c:showLegendKey val="0"/>
              <c:showVal val="0"/>
              <c:showCatName val="0"/>
              <c:showSerName val="1"/>
              <c:showPercent val="0"/>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spPr>
              <a:noFill/>
              <a:ln>
                <a:noFill/>
              </a:ln>
              <a:effectLst/>
            </c:spPr>
            <c:txPr>
              <a:bodyPr/>
              <a:lstStyle/>
              <a:p>
                <a:pPr>
                  <a:defRPr>
                    <a:solidFill>
                      <a:srgbClr val="6BAED6"/>
                    </a:solidFil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('2.4'!$D$29:$H$29,'2.4'!$D$36:$F$36)</c:f>
              <c:strCache>
                <c:ptCount val="8"/>
                <c:pt idx="0">
                  <c:v>2009/10</c:v>
                </c:pt>
                <c:pt idx="1">
                  <c:v>2010/11</c:v>
                </c:pt>
                <c:pt idx="2">
                  <c:v>2011/12</c:v>
                </c:pt>
                <c:pt idx="3">
                  <c:v>2012/13</c:v>
                </c:pt>
                <c:pt idx="4">
                  <c:v>2013/14</c:v>
                </c:pt>
                <c:pt idx="5">
                  <c:v>2014/15</c:v>
                </c:pt>
                <c:pt idx="6">
                  <c:v>2015/16</c:v>
                </c:pt>
                <c:pt idx="7">
                  <c:v>2016/17</c:v>
                </c:pt>
              </c:strCache>
            </c:strRef>
          </c:cat>
          <c:val>
            <c:numRef>
              <c:f>('2.4'!$D$33:$I$33,'2.4'!$E$37:$F$37)</c:f>
              <c:numCache>
                <c:formatCode>General</c:formatCode>
                <c:ptCount val="8"/>
                <c:pt idx="6" formatCode="#,##0">
                  <c:v>1658</c:v>
                </c:pt>
                <c:pt idx="7" formatCode="#,##0">
                  <c:v>2687</c:v>
                </c:pt>
              </c:numCache>
            </c:numRef>
          </c:val>
          <c:smooth val="0"/>
        </c:ser>
        <c:ser>
          <c:idx val="4"/>
          <c:order val="4"/>
          <c:tx>
            <c:strRef>
              <c:f>'2.4'!$B$38</c:f>
              <c:strCache>
                <c:ptCount val="1"/>
                <c:pt idx="0">
                  <c:v>Heating measures</c:v>
                </c:pt>
              </c:strCache>
            </c:strRef>
          </c:tx>
          <c:spPr>
            <a:ln>
              <a:solidFill>
                <a:srgbClr val="3182BD"/>
              </a:solidFill>
              <a:prstDash val="dash"/>
            </a:ln>
          </c:spPr>
          <c:marker>
            <c:symbol val="none"/>
          </c:marker>
          <c:dLbls>
            <c:dLbl>
              <c:idx val="6"/>
              <c:delete val="1"/>
              <c:extLst>
                <c:ext xmlns:c15="http://schemas.microsoft.com/office/drawing/2012/chart" uri="{CE6537A1-D6FC-4f65-9D91-7224C49458BB}"/>
              </c:extLst>
            </c:dLbl>
            <c:dLbl>
              <c:idx val="7"/>
              <c:layout>
                <c:manualLayout>
                  <c:x val="-2.8663194444444446E-2"/>
                  <c:y val="-3.8805555555555586E-2"/>
                </c:manualLayout>
              </c:layout>
              <c:tx>
                <c:rich>
                  <a:bodyPr/>
                  <a:lstStyle/>
                  <a:p>
                    <a:pPr>
                      <a:defRPr b="1">
                        <a:solidFill>
                          <a:srgbClr val="558ED5"/>
                        </a:solidFill>
                      </a:defRPr>
                    </a:pPr>
                    <a:r>
                      <a:rPr lang="en-US">
                        <a:solidFill>
                          <a:srgbClr val="3182BD"/>
                        </a:solidFill>
                      </a:rPr>
                      <a:t>Heating</a:t>
                    </a:r>
                  </a:p>
                  <a:p>
                    <a:pPr>
                      <a:defRPr b="1">
                        <a:solidFill>
                          <a:srgbClr val="558ED5"/>
                        </a:solidFill>
                      </a:defRPr>
                    </a:pPr>
                    <a:r>
                      <a:rPr lang="en-US">
                        <a:solidFill>
                          <a:srgbClr val="3182BD"/>
                        </a:solidFill>
                      </a:rPr>
                      <a:t>measures</a:t>
                    </a:r>
                  </a:p>
                </c:rich>
              </c:tx>
              <c:spP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('2.4'!$D$33:$I$33,'2.4'!$E$38:$F$38)</c:f>
              <c:numCache>
                <c:formatCode>General</c:formatCode>
                <c:ptCount val="8"/>
                <c:pt idx="6" formatCode="#,##0">
                  <c:v>2058</c:v>
                </c:pt>
                <c:pt idx="7" formatCode="#,##0">
                  <c:v>3649</c:v>
                </c:pt>
              </c:numCache>
            </c:numRef>
          </c:val>
          <c:smooth val="0"/>
        </c:ser>
        <c:ser>
          <c:idx val="5"/>
          <c:order val="5"/>
          <c:tx>
            <c:strRef>
              <c:f>'2.4'!$B$39</c:f>
              <c:strCache>
                <c:ptCount val="1"/>
                <c:pt idx="0">
                  <c:v>Total grants processed</c:v>
                </c:pt>
              </c:strCache>
            </c:strRef>
          </c:tx>
          <c:spPr>
            <a:ln cmpd="sng">
              <a:solidFill>
                <a:srgbClr val="08519C"/>
              </a:solidFill>
              <a:prstDash val="dash"/>
            </a:ln>
          </c:spPr>
          <c:marker>
            <c:symbol val="none"/>
          </c:marker>
          <c:dLbls>
            <c:dLbl>
              <c:idx val="6"/>
              <c:delete val="1"/>
              <c:extLst>
                <c:ext xmlns:c15="http://schemas.microsoft.com/office/drawing/2012/chart" uri="{CE6537A1-D6FC-4f65-9D91-7224C49458BB}"/>
              </c:extLst>
            </c:dLbl>
            <c:dLbl>
              <c:idx val="7"/>
              <c:layout>
                <c:manualLayout>
                  <c:x val="-2.6458506944444439E-2"/>
                  <c:y val="-4.9388888888888913E-2"/>
                </c:manualLayout>
              </c:layout>
              <c:tx>
                <c:rich>
                  <a:bodyPr/>
                  <a:lstStyle/>
                  <a:p>
                    <a:r>
                      <a:rPr lang="en-US">
                        <a:solidFill>
                          <a:srgbClr val="08519C"/>
                        </a:solidFill>
                      </a:rPr>
                      <a:t>Total grants processed</a:t>
                    </a:r>
                  </a:p>
                </c:rich>
              </c:tx>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b="1">
                    <a:solidFill>
                      <a:srgbClr val="17375E"/>
                    </a:solidFil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('2.4'!$D$33:$I$33,'2.4'!$E$39:$F$39)</c:f>
              <c:numCache>
                <c:formatCode>General</c:formatCode>
                <c:ptCount val="8"/>
                <c:pt idx="6" formatCode="#,##0">
                  <c:v>3716</c:v>
                </c:pt>
                <c:pt idx="7" formatCode="#,##0">
                  <c:v>6336</c:v>
                </c:pt>
              </c:numCache>
            </c:numRef>
          </c:val>
          <c:smooth val="0"/>
        </c:ser>
        <c:dLbls>
          <c:showLegendKey val="0"/>
          <c:showVal val="0"/>
          <c:showCatName val="0"/>
          <c:showSerName val="0"/>
          <c:showPercent val="0"/>
          <c:showBubbleSize val="0"/>
        </c:dLbls>
        <c:smooth val="0"/>
        <c:axId val="405835456"/>
        <c:axId val="405841336"/>
      </c:lineChart>
      <c:catAx>
        <c:axId val="405835456"/>
        <c:scaling>
          <c:orientation val="minMax"/>
        </c:scaling>
        <c:delete val="0"/>
        <c:axPos val="b"/>
        <c:numFmt formatCode="General" sourceLinked="0"/>
        <c:majorTickMark val="none"/>
        <c:minorTickMark val="none"/>
        <c:tickLblPos val="nextTo"/>
        <c:crossAx val="405841336"/>
        <c:crosses val="autoZero"/>
        <c:auto val="1"/>
        <c:lblAlgn val="ctr"/>
        <c:lblOffset val="100"/>
        <c:noMultiLvlLbl val="0"/>
      </c:catAx>
      <c:valAx>
        <c:axId val="405841336"/>
        <c:scaling>
          <c:orientation val="minMax"/>
        </c:scaling>
        <c:delete val="0"/>
        <c:axPos val="l"/>
        <c:majorGridlines/>
        <c:numFmt formatCode="#,##0" sourceLinked="1"/>
        <c:majorTickMark val="none"/>
        <c:minorTickMark val="none"/>
        <c:tickLblPos val="nextTo"/>
        <c:crossAx val="405835456"/>
        <c:crosses val="autoZero"/>
        <c:crossBetween val="between"/>
      </c:valAx>
      <c:spPr>
        <a:ln>
          <a:solidFill>
            <a:schemeClr val="bg2">
              <a:lumMod val="50000"/>
            </a:schemeClr>
          </a:solidFill>
        </a:ln>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Primary energy source for heating of residential</a:t>
            </a:r>
            <a:r>
              <a:rPr lang="en-GB" sz="1100" baseline="0">
                <a:solidFill>
                  <a:schemeClr val="tx2"/>
                </a:solidFill>
              </a:rPr>
              <a:t> buildings</a:t>
            </a:r>
            <a:endParaRPr lang="en-GB" sz="1100">
              <a:solidFill>
                <a:schemeClr val="tx2"/>
              </a:solidFill>
            </a:endParaRPr>
          </a:p>
        </c:rich>
      </c:tx>
      <c:overlay val="0"/>
    </c:title>
    <c:autoTitleDeleted val="0"/>
    <c:plotArea>
      <c:layout/>
      <c:lineChart>
        <c:grouping val="standard"/>
        <c:varyColors val="0"/>
        <c:ser>
          <c:idx val="1"/>
          <c:order val="0"/>
          <c:tx>
            <c:strRef>
              <c:f>'2.5'!$B$30</c:f>
              <c:strCache>
                <c:ptCount val="1"/>
                <c:pt idx="0">
                  <c:v>Central heating gas</c:v>
                </c:pt>
              </c:strCache>
            </c:strRef>
          </c:tx>
          <c:spPr>
            <a:ln>
              <a:solidFill>
                <a:schemeClr val="tx2">
                  <a:lumMod val="60000"/>
                  <a:lumOff val="40000"/>
                </a:schemeClr>
              </a:solidFill>
            </a:ln>
          </c:spPr>
          <c:marker>
            <c:symbol val="none"/>
          </c:marker>
          <c:dLbls>
            <c:dLbl>
              <c:idx val="3"/>
              <c:layout>
                <c:manualLayout>
                  <c:x val="-4.211215277777778E-2"/>
                  <c:y val="-5.6806111111111238E-2"/>
                </c:manualLayout>
              </c:layout>
              <c:tx>
                <c:rich>
                  <a:bodyPr/>
                  <a:lstStyle/>
                  <a:p>
                    <a:r>
                      <a:rPr lang="en-US" b="1">
                        <a:solidFill>
                          <a:schemeClr val="tx2">
                            <a:lumMod val="60000"/>
                            <a:lumOff val="40000"/>
                          </a:schemeClr>
                        </a:solidFill>
                      </a:rPr>
                      <a:t>Gas central heating</a:t>
                    </a:r>
                  </a:p>
                </c:rich>
              </c:tx>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'2.5'!$F$28:$I$28</c:f>
              <c:numCache>
                <c:formatCode>General</c:formatCode>
                <c:ptCount val="4"/>
                <c:pt idx="0">
                  <c:v>2004</c:v>
                </c:pt>
                <c:pt idx="1">
                  <c:v>2006</c:v>
                </c:pt>
                <c:pt idx="2">
                  <c:v>2009</c:v>
                </c:pt>
                <c:pt idx="3">
                  <c:v>2011</c:v>
                </c:pt>
              </c:numCache>
            </c:numRef>
          </c:cat>
          <c:val>
            <c:numRef>
              <c:f>'2.5'!$F$30:$I$30</c:f>
              <c:numCache>
                <c:formatCode>0%</c:formatCode>
                <c:ptCount val="4"/>
                <c:pt idx="0">
                  <c:v>0.08</c:v>
                </c:pt>
                <c:pt idx="1">
                  <c:v>0.11899999999999999</c:v>
                </c:pt>
                <c:pt idx="2">
                  <c:v>0.154</c:v>
                </c:pt>
                <c:pt idx="3">
                  <c:v>0.16700000000000001</c:v>
                </c:pt>
              </c:numCache>
            </c:numRef>
          </c:val>
          <c:smooth val="0"/>
        </c:ser>
        <c:ser>
          <c:idx val="2"/>
          <c:order val="1"/>
          <c:tx>
            <c:strRef>
              <c:f>'2.5'!$B$29</c:f>
              <c:strCache>
                <c:ptCount val="1"/>
                <c:pt idx="0">
                  <c:v>Central heating oil</c:v>
                </c:pt>
              </c:strCache>
            </c:strRef>
          </c:tx>
          <c:spPr>
            <a:ln>
              <a:solidFill>
                <a:schemeClr val="tx2">
                  <a:lumMod val="75000"/>
                </a:schemeClr>
              </a:solidFill>
            </a:ln>
          </c:spPr>
          <c:marker>
            <c:symbol val="none"/>
          </c:marker>
          <c:dLbls>
            <c:dLbl>
              <c:idx val="0"/>
              <c:layout>
                <c:manualLayout>
                  <c:x val="-2.2017187500000323E-2"/>
                  <c:y val="-7.1588492063492062E-2"/>
                </c:manualLayout>
              </c:layout>
              <c:tx>
                <c:rich>
                  <a:bodyPr/>
                  <a:lstStyle/>
                  <a:p>
                    <a:r>
                      <a:rPr lang="en-US" b="1">
                        <a:solidFill>
                          <a:schemeClr val="tx2">
                            <a:lumMod val="75000"/>
                          </a:schemeClr>
                        </a:solidFill>
                      </a:rPr>
                      <a:t>Central heating oil</a:t>
                    </a:r>
                  </a:p>
                </c:rich>
              </c:tx>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'2.5'!$F$28:$I$28</c:f>
              <c:numCache>
                <c:formatCode>General</c:formatCode>
                <c:ptCount val="4"/>
                <c:pt idx="0">
                  <c:v>2004</c:v>
                </c:pt>
                <c:pt idx="1">
                  <c:v>2006</c:v>
                </c:pt>
                <c:pt idx="2">
                  <c:v>2009</c:v>
                </c:pt>
                <c:pt idx="3">
                  <c:v>2011</c:v>
                </c:pt>
              </c:numCache>
            </c:numRef>
          </c:cat>
          <c:val>
            <c:numRef>
              <c:f>'2.5'!$F$29:$I$29</c:f>
              <c:numCache>
                <c:formatCode>0%</c:formatCode>
                <c:ptCount val="4"/>
                <c:pt idx="0">
                  <c:v>0.65300000000000002</c:v>
                </c:pt>
                <c:pt idx="1">
                  <c:v>0.70299999999999996</c:v>
                </c:pt>
                <c:pt idx="2">
                  <c:v>0.68200000000000005</c:v>
                </c:pt>
                <c:pt idx="3">
                  <c:v>0.67800000000000005</c:v>
                </c:pt>
              </c:numCache>
            </c:numRef>
          </c:val>
          <c:smooth val="0"/>
        </c:ser>
        <c:ser>
          <c:idx val="3"/>
          <c:order val="2"/>
          <c:tx>
            <c:strRef>
              <c:f>'2.5'!$B$31</c:f>
              <c:strCache>
                <c:ptCount val="1"/>
                <c:pt idx="0">
                  <c:v>Central heating solid fuel/electric/dual/other</c:v>
                </c:pt>
              </c:strCache>
            </c:strRef>
          </c:tx>
          <c:spPr>
            <a:ln>
              <a:solidFill>
                <a:schemeClr val="accent1"/>
              </a:solidFill>
            </a:ln>
          </c:spPr>
          <c:marker>
            <c:symbol val="none"/>
          </c:marker>
          <c:cat>
            <c:numRef>
              <c:f>'2.5'!$F$28:$I$28</c:f>
              <c:numCache>
                <c:formatCode>General</c:formatCode>
                <c:ptCount val="4"/>
                <c:pt idx="0">
                  <c:v>2004</c:v>
                </c:pt>
                <c:pt idx="1">
                  <c:v>2006</c:v>
                </c:pt>
                <c:pt idx="2">
                  <c:v>2009</c:v>
                </c:pt>
                <c:pt idx="3">
                  <c:v>2011</c:v>
                </c:pt>
              </c:numCache>
            </c:numRef>
          </c:cat>
          <c:val>
            <c:numRef>
              <c:f>'2.5'!$F$31:$I$31</c:f>
              <c:numCache>
                <c:formatCode>0%</c:formatCode>
                <c:ptCount val="4"/>
                <c:pt idx="0">
                  <c:v>0.24099999999999999</c:v>
                </c:pt>
                <c:pt idx="1">
                  <c:v>0.16</c:v>
                </c:pt>
                <c:pt idx="2">
                  <c:v>0.154</c:v>
                </c:pt>
                <c:pt idx="3">
                  <c:v>0.14099999999999999</c:v>
                </c:pt>
              </c:numCache>
            </c:numRef>
          </c:val>
          <c:smooth val="0"/>
        </c:ser>
        <c:ser>
          <c:idx val="4"/>
          <c:order val="3"/>
          <c:tx>
            <c:strRef>
              <c:f>'2.5'!$B$32</c:f>
              <c:strCache>
                <c:ptCount val="1"/>
                <c:pt idx="0">
                  <c:v>Total non central heating</c:v>
                </c:pt>
              </c:strCache>
            </c:strRef>
          </c:tx>
          <c:spPr>
            <a:ln>
              <a:solidFill>
                <a:schemeClr val="tx2">
                  <a:lumMod val="40000"/>
                  <a:lumOff val="60000"/>
                </a:schemeClr>
              </a:solidFill>
            </a:ln>
          </c:spPr>
          <c:marker>
            <c:symbol val="none"/>
          </c:marker>
          <c:dLbls>
            <c:dLbl>
              <c:idx val="3"/>
              <c:layout>
                <c:manualLayout>
                  <c:x val="-3.9687500000000014E-2"/>
                  <c:y val="-3.5277777777778227E-2"/>
                </c:manualLayout>
              </c:layout>
              <c:tx>
                <c:rich>
                  <a:bodyPr/>
                  <a:lstStyle/>
                  <a:p>
                    <a:r>
                      <a:rPr lang="en-US" b="1">
                        <a:solidFill>
                          <a:schemeClr val="tx2">
                            <a:lumMod val="40000"/>
                            <a:lumOff val="60000"/>
                          </a:schemeClr>
                        </a:solidFill>
                      </a:rPr>
                      <a:t>Non central heating</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'2.5'!$F$28:$I$28</c:f>
              <c:numCache>
                <c:formatCode>General</c:formatCode>
                <c:ptCount val="4"/>
                <c:pt idx="0">
                  <c:v>2004</c:v>
                </c:pt>
                <c:pt idx="1">
                  <c:v>2006</c:v>
                </c:pt>
                <c:pt idx="2">
                  <c:v>2009</c:v>
                </c:pt>
                <c:pt idx="3">
                  <c:v>2011</c:v>
                </c:pt>
              </c:numCache>
            </c:numRef>
          </c:cat>
          <c:val>
            <c:numRef>
              <c:f>'2.5'!$F$32:$I$32</c:f>
              <c:numCache>
                <c:formatCode>0%</c:formatCode>
                <c:ptCount val="4"/>
                <c:pt idx="0">
                  <c:v>2.7E-2</c:v>
                </c:pt>
                <c:pt idx="1">
                  <c:v>1.7999999999999999E-2</c:v>
                </c:pt>
                <c:pt idx="2">
                  <c:v>0.01</c:v>
                </c:pt>
                <c:pt idx="3">
                  <c:v>1.4E-2</c:v>
                </c:pt>
              </c:numCache>
            </c:numRef>
          </c:val>
          <c:smooth val="0"/>
        </c:ser>
        <c:dLbls>
          <c:showLegendKey val="0"/>
          <c:showVal val="0"/>
          <c:showCatName val="0"/>
          <c:showSerName val="0"/>
          <c:showPercent val="0"/>
          <c:showBubbleSize val="0"/>
        </c:dLbls>
        <c:smooth val="0"/>
        <c:axId val="405841728"/>
        <c:axId val="405835848"/>
      </c:lineChart>
      <c:catAx>
        <c:axId val="405841728"/>
        <c:scaling>
          <c:orientation val="minMax"/>
        </c:scaling>
        <c:delete val="0"/>
        <c:axPos val="b"/>
        <c:numFmt formatCode="General" sourceLinked="1"/>
        <c:majorTickMark val="out"/>
        <c:minorTickMark val="none"/>
        <c:tickLblPos val="nextTo"/>
        <c:crossAx val="405835848"/>
        <c:crosses val="autoZero"/>
        <c:auto val="1"/>
        <c:lblAlgn val="ctr"/>
        <c:lblOffset val="100"/>
        <c:noMultiLvlLbl val="0"/>
      </c:catAx>
      <c:valAx>
        <c:axId val="405835848"/>
        <c:scaling>
          <c:orientation val="minMax"/>
        </c:scaling>
        <c:delete val="0"/>
        <c:axPos val="l"/>
        <c:majorGridlines/>
        <c:numFmt formatCode="0%" sourceLinked="1"/>
        <c:majorTickMark val="out"/>
        <c:minorTickMark val="none"/>
        <c:tickLblPos val="nextTo"/>
        <c:crossAx val="405841728"/>
        <c:crosses val="autoZero"/>
        <c:crossBetween val="between"/>
        <c:majorUnit val="0.2"/>
      </c:valAx>
      <c:spPr>
        <a:ln>
          <a:solidFill>
            <a:schemeClr val="bg1">
              <a:lumMod val="50000"/>
            </a:schemeClr>
          </a:solidFill>
        </a:ln>
      </c:spPr>
    </c:plotArea>
    <c:plotVisOnly val="1"/>
    <c:dispBlanksAs val="gap"/>
    <c:showDLblsOverMax val="0"/>
  </c:chart>
  <c:spPr>
    <a:ln>
      <a:noFill/>
    </a:ln>
  </c:spPr>
  <c:printSettings>
    <c:headerFooter/>
    <c:pageMargins b="0.75000000000000566" l="0.70000000000000062" r="0.70000000000000062" t="0.75000000000000566"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b="1" i="0" baseline="0">
                <a:solidFill>
                  <a:schemeClr val="tx2"/>
                </a:solidFill>
              </a:rPr>
              <a:t>Number of Domestic RHI / RHPP Applications</a:t>
            </a:r>
          </a:p>
          <a:p>
            <a:pPr>
              <a:defRPr/>
            </a:pPr>
            <a:r>
              <a:rPr lang="en-GB" sz="1100" b="1" i="0" baseline="0">
                <a:solidFill>
                  <a:schemeClr val="tx2"/>
                </a:solidFill>
              </a:rPr>
              <a:t>in Receipt of an Upfront Payment</a:t>
            </a:r>
            <a:endParaRPr lang="en-GB" sz="1100">
              <a:solidFill>
                <a:schemeClr val="tx2"/>
              </a:solidFill>
            </a:endParaRPr>
          </a:p>
        </c:rich>
      </c:tx>
      <c:overlay val="0"/>
    </c:title>
    <c:autoTitleDeleted val="0"/>
    <c:plotArea>
      <c:layout/>
      <c:barChart>
        <c:barDir val="col"/>
        <c:grouping val="clustered"/>
        <c:varyColors val="0"/>
        <c:ser>
          <c:idx val="0"/>
          <c:order val="0"/>
          <c:tx>
            <c:strRef>
              <c:f>'2.6'!$B$29</c:f>
              <c:strCache>
                <c:ptCount val="1"/>
                <c:pt idx="0">
                  <c:v>Air source heat pump</c:v>
                </c:pt>
              </c:strCache>
            </c:strRef>
          </c:tx>
          <c:spPr>
            <a:solidFill>
              <a:schemeClr val="tx2">
                <a:lumMod val="75000"/>
              </a:schemeClr>
            </a:solidFill>
          </c:spPr>
          <c:invertIfNegative val="0"/>
          <c:cat>
            <c:strRef>
              <c:f>'2.6'!$E$28:$H$28</c:f>
              <c:strCache>
                <c:ptCount val="4"/>
                <c:pt idx="0">
                  <c:v>2012/13</c:v>
                </c:pt>
                <c:pt idx="1">
                  <c:v>2013/14</c:v>
                </c:pt>
                <c:pt idx="2">
                  <c:v>2014/15</c:v>
                </c:pt>
                <c:pt idx="3">
                  <c:v>2015/16</c:v>
                </c:pt>
              </c:strCache>
            </c:strRef>
          </c:cat>
          <c:val>
            <c:numRef>
              <c:f>'2.6'!$E$29:$H$29</c:f>
              <c:numCache>
                <c:formatCode>General</c:formatCode>
                <c:ptCount val="4"/>
                <c:pt idx="0">
                  <c:v>3</c:v>
                </c:pt>
                <c:pt idx="1">
                  <c:v>7</c:v>
                </c:pt>
                <c:pt idx="2">
                  <c:v>25</c:v>
                </c:pt>
                <c:pt idx="3">
                  <c:v>361</c:v>
                </c:pt>
              </c:numCache>
            </c:numRef>
          </c:val>
        </c:ser>
        <c:ser>
          <c:idx val="1"/>
          <c:order val="1"/>
          <c:tx>
            <c:strRef>
              <c:f>'2.6'!$B$30</c:f>
              <c:strCache>
                <c:ptCount val="1"/>
                <c:pt idx="0">
                  <c:v>Biomass boiler</c:v>
                </c:pt>
              </c:strCache>
            </c:strRef>
          </c:tx>
          <c:spPr>
            <a:solidFill>
              <a:schemeClr val="tx2">
                <a:lumMod val="60000"/>
                <a:lumOff val="40000"/>
              </a:schemeClr>
            </a:solidFill>
          </c:spPr>
          <c:invertIfNegative val="0"/>
          <c:cat>
            <c:strRef>
              <c:f>'2.6'!$E$28:$H$28</c:f>
              <c:strCache>
                <c:ptCount val="4"/>
                <c:pt idx="0">
                  <c:v>2012/13</c:v>
                </c:pt>
                <c:pt idx="1">
                  <c:v>2013/14</c:v>
                </c:pt>
                <c:pt idx="2">
                  <c:v>2014/15</c:v>
                </c:pt>
                <c:pt idx="3">
                  <c:v>2015/16</c:v>
                </c:pt>
              </c:strCache>
            </c:strRef>
          </c:cat>
          <c:val>
            <c:numRef>
              <c:f>'2.6'!$E$30:$H$30</c:f>
              <c:numCache>
                <c:formatCode>General</c:formatCode>
                <c:ptCount val="4"/>
                <c:pt idx="0">
                  <c:v>10</c:v>
                </c:pt>
                <c:pt idx="1">
                  <c:v>15</c:v>
                </c:pt>
                <c:pt idx="2">
                  <c:v>48</c:v>
                </c:pt>
                <c:pt idx="3">
                  <c:v>1115</c:v>
                </c:pt>
              </c:numCache>
            </c:numRef>
          </c:val>
        </c:ser>
        <c:ser>
          <c:idx val="2"/>
          <c:order val="2"/>
          <c:tx>
            <c:strRef>
              <c:f>'2.6'!$B$31</c:f>
              <c:strCache>
                <c:ptCount val="1"/>
                <c:pt idx="0">
                  <c:v>Ground source heat pump</c:v>
                </c:pt>
              </c:strCache>
            </c:strRef>
          </c:tx>
          <c:spPr>
            <a:solidFill>
              <a:schemeClr val="tx2">
                <a:lumMod val="40000"/>
                <a:lumOff val="60000"/>
              </a:schemeClr>
            </a:solidFill>
          </c:spPr>
          <c:invertIfNegative val="0"/>
          <c:cat>
            <c:strRef>
              <c:f>'2.6'!$E$28:$H$28</c:f>
              <c:strCache>
                <c:ptCount val="4"/>
                <c:pt idx="0">
                  <c:v>2012/13</c:v>
                </c:pt>
                <c:pt idx="1">
                  <c:v>2013/14</c:v>
                </c:pt>
                <c:pt idx="2">
                  <c:v>2014/15</c:v>
                </c:pt>
                <c:pt idx="3">
                  <c:v>2015/16</c:v>
                </c:pt>
              </c:strCache>
            </c:strRef>
          </c:cat>
          <c:val>
            <c:numRef>
              <c:f>'2.6'!$E$31:$H$31</c:f>
              <c:numCache>
                <c:formatCode>General</c:formatCode>
                <c:ptCount val="4"/>
                <c:pt idx="0">
                  <c:v>0</c:v>
                </c:pt>
                <c:pt idx="1">
                  <c:v>4</c:v>
                </c:pt>
                <c:pt idx="2">
                  <c:v>24</c:v>
                </c:pt>
                <c:pt idx="3">
                  <c:v>311</c:v>
                </c:pt>
              </c:numCache>
            </c:numRef>
          </c:val>
        </c:ser>
        <c:ser>
          <c:idx val="3"/>
          <c:order val="3"/>
          <c:tx>
            <c:strRef>
              <c:f>'2.6'!$B$32</c:f>
              <c:strCache>
                <c:ptCount val="1"/>
                <c:pt idx="0">
                  <c:v>Solar hot water</c:v>
                </c:pt>
              </c:strCache>
            </c:strRef>
          </c:tx>
          <c:spPr>
            <a:solidFill>
              <a:schemeClr val="tx2">
                <a:lumMod val="20000"/>
                <a:lumOff val="80000"/>
              </a:schemeClr>
            </a:solidFill>
          </c:spPr>
          <c:invertIfNegative val="0"/>
          <c:cat>
            <c:strRef>
              <c:f>'2.6'!$E$28:$H$28</c:f>
              <c:strCache>
                <c:ptCount val="4"/>
                <c:pt idx="0">
                  <c:v>2012/13</c:v>
                </c:pt>
                <c:pt idx="1">
                  <c:v>2013/14</c:v>
                </c:pt>
                <c:pt idx="2">
                  <c:v>2014/15</c:v>
                </c:pt>
                <c:pt idx="3">
                  <c:v>2015/16</c:v>
                </c:pt>
              </c:strCache>
            </c:strRef>
          </c:cat>
          <c:val>
            <c:numRef>
              <c:f>'2.6'!$E$32:$H$32</c:f>
              <c:numCache>
                <c:formatCode>General</c:formatCode>
                <c:ptCount val="4"/>
                <c:pt idx="0">
                  <c:v>7</c:v>
                </c:pt>
                <c:pt idx="1">
                  <c:v>1</c:v>
                </c:pt>
                <c:pt idx="2">
                  <c:v>44</c:v>
                </c:pt>
                <c:pt idx="3">
                  <c:v>586</c:v>
                </c:pt>
              </c:numCache>
            </c:numRef>
          </c:val>
        </c:ser>
        <c:dLbls>
          <c:showLegendKey val="0"/>
          <c:showVal val="0"/>
          <c:showCatName val="0"/>
          <c:showSerName val="0"/>
          <c:showPercent val="0"/>
          <c:showBubbleSize val="0"/>
        </c:dLbls>
        <c:gapWidth val="150"/>
        <c:axId val="405838592"/>
        <c:axId val="405840552"/>
      </c:barChart>
      <c:catAx>
        <c:axId val="405838592"/>
        <c:scaling>
          <c:orientation val="minMax"/>
        </c:scaling>
        <c:delete val="0"/>
        <c:axPos val="b"/>
        <c:numFmt formatCode="General" sourceLinked="0"/>
        <c:majorTickMark val="out"/>
        <c:minorTickMark val="none"/>
        <c:tickLblPos val="nextTo"/>
        <c:crossAx val="405840552"/>
        <c:crosses val="autoZero"/>
        <c:auto val="1"/>
        <c:lblAlgn val="ctr"/>
        <c:lblOffset val="100"/>
        <c:noMultiLvlLbl val="0"/>
      </c:catAx>
      <c:valAx>
        <c:axId val="405840552"/>
        <c:scaling>
          <c:orientation val="minMax"/>
        </c:scaling>
        <c:delete val="0"/>
        <c:axPos val="l"/>
        <c:majorGridlines/>
        <c:numFmt formatCode="General" sourceLinked="1"/>
        <c:majorTickMark val="out"/>
        <c:minorTickMark val="none"/>
        <c:tickLblPos val="nextTo"/>
        <c:crossAx val="405838592"/>
        <c:crosses val="autoZero"/>
        <c:crossBetween val="between"/>
      </c:valAx>
      <c:spPr>
        <a:ln>
          <a:solidFill>
            <a:schemeClr val="bg1">
              <a:lumMod val="50000"/>
            </a:schemeClr>
          </a:solidFill>
        </a:ln>
      </c:spPr>
    </c:plotArea>
    <c:legend>
      <c:legendPos val="b"/>
      <c:overlay val="0"/>
    </c:legend>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GB" sz="1100" b="1" i="0" baseline="0">
                <a:solidFill>
                  <a:schemeClr val="tx2"/>
                </a:solidFill>
                <a:latin typeface="+mn-lt"/>
              </a:rPr>
              <a:t>Cumulative n</a:t>
            </a:r>
            <a:r>
              <a:rPr lang="en-GB" sz="1100" b="1" i="0" baseline="0">
                <a:solidFill>
                  <a:schemeClr val="tx2"/>
                </a:solidFill>
              </a:rPr>
              <a:t>umber of installations under the non domestic Renewable Heat  Incentive scheme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en-GB" sz="1100" b="1">
              <a:solidFill>
                <a:schemeClr val="tx2"/>
              </a:solidFill>
              <a:latin typeface="+mn-lt"/>
            </a:endParaRPr>
          </a:p>
        </c:rich>
      </c:tx>
      <c:overlay val="0"/>
    </c:title>
    <c:autoTitleDeleted val="0"/>
    <c:plotArea>
      <c:layout/>
      <c:barChart>
        <c:barDir val="col"/>
        <c:grouping val="clustered"/>
        <c:varyColors val="0"/>
        <c:ser>
          <c:idx val="0"/>
          <c:order val="0"/>
          <c:tx>
            <c:strRef>
              <c:f>'2.6'!$J$29</c:f>
              <c:strCache>
                <c:ptCount val="1"/>
                <c:pt idx="0">
                  <c:v>Biomass boiler</c:v>
                </c:pt>
              </c:strCache>
            </c:strRef>
          </c:tx>
          <c:spPr>
            <a:solidFill>
              <a:schemeClr val="tx2">
                <a:lumMod val="60000"/>
                <a:lumOff val="40000"/>
              </a:schemeClr>
            </a:solidFill>
          </c:spPr>
          <c:invertIfNegative val="0"/>
          <c:cat>
            <c:strRef>
              <c:f>'2.6'!$M$28:$Q$28</c:f>
              <c:strCache>
                <c:ptCount val="5"/>
                <c:pt idx="0">
                  <c:v>2012/13</c:v>
                </c:pt>
                <c:pt idx="1">
                  <c:v>2013/14</c:v>
                </c:pt>
                <c:pt idx="2">
                  <c:v>2014/15</c:v>
                </c:pt>
                <c:pt idx="3">
                  <c:v>2015/16</c:v>
                </c:pt>
                <c:pt idx="4">
                  <c:v>2016/17</c:v>
                </c:pt>
              </c:strCache>
            </c:strRef>
          </c:cat>
          <c:val>
            <c:numRef>
              <c:f>'2.6'!$M$29:$Q$29</c:f>
              <c:numCache>
                <c:formatCode>General</c:formatCode>
                <c:ptCount val="5"/>
                <c:pt idx="0">
                  <c:v>9</c:v>
                </c:pt>
                <c:pt idx="1">
                  <c:v>84</c:v>
                </c:pt>
                <c:pt idx="2">
                  <c:v>460</c:v>
                </c:pt>
                <c:pt idx="3">
                  <c:v>2102</c:v>
                </c:pt>
                <c:pt idx="4">
                  <c:v>2102</c:v>
                </c:pt>
              </c:numCache>
            </c:numRef>
          </c:val>
        </c:ser>
        <c:ser>
          <c:idx val="1"/>
          <c:order val="1"/>
          <c:tx>
            <c:strRef>
              <c:f>'2.6'!$J$30</c:f>
              <c:strCache>
                <c:ptCount val="1"/>
                <c:pt idx="0">
                  <c:v>Ground source heat pump</c:v>
                </c:pt>
              </c:strCache>
            </c:strRef>
          </c:tx>
          <c:spPr>
            <a:solidFill>
              <a:schemeClr val="tx2">
                <a:lumMod val="40000"/>
                <a:lumOff val="60000"/>
              </a:schemeClr>
            </a:solidFill>
          </c:spPr>
          <c:invertIfNegative val="0"/>
          <c:cat>
            <c:strRef>
              <c:f>'2.6'!$M$28:$Q$28</c:f>
              <c:strCache>
                <c:ptCount val="5"/>
                <c:pt idx="0">
                  <c:v>2012/13</c:v>
                </c:pt>
                <c:pt idx="1">
                  <c:v>2013/14</c:v>
                </c:pt>
                <c:pt idx="2">
                  <c:v>2014/15</c:v>
                </c:pt>
                <c:pt idx="3">
                  <c:v>2015/16</c:v>
                </c:pt>
                <c:pt idx="4">
                  <c:v>2016/17</c:v>
                </c:pt>
              </c:strCache>
            </c:strRef>
          </c:cat>
          <c:val>
            <c:numRef>
              <c:f>'2.6'!$M$30:$Q$30</c:f>
              <c:numCache>
                <c:formatCode>General</c:formatCode>
                <c:ptCount val="5"/>
                <c:pt idx="0">
                  <c:v>0</c:v>
                </c:pt>
                <c:pt idx="1">
                  <c:v>0</c:v>
                </c:pt>
                <c:pt idx="2">
                  <c:v>4</c:v>
                </c:pt>
                <c:pt idx="3">
                  <c:v>19</c:v>
                </c:pt>
                <c:pt idx="4">
                  <c:v>19</c:v>
                </c:pt>
              </c:numCache>
            </c:numRef>
          </c:val>
        </c:ser>
        <c:ser>
          <c:idx val="2"/>
          <c:order val="2"/>
          <c:tx>
            <c:strRef>
              <c:f>'2.6'!$J$31</c:f>
              <c:strCache>
                <c:ptCount val="1"/>
                <c:pt idx="0">
                  <c:v>Solar thermal</c:v>
                </c:pt>
              </c:strCache>
            </c:strRef>
          </c:tx>
          <c:spPr>
            <a:solidFill>
              <a:schemeClr val="tx2">
                <a:lumMod val="20000"/>
                <a:lumOff val="80000"/>
              </a:schemeClr>
            </a:solidFill>
          </c:spPr>
          <c:invertIfNegative val="0"/>
          <c:cat>
            <c:strRef>
              <c:f>'2.6'!$M$28:$Q$28</c:f>
              <c:strCache>
                <c:ptCount val="5"/>
                <c:pt idx="0">
                  <c:v>2012/13</c:v>
                </c:pt>
                <c:pt idx="1">
                  <c:v>2013/14</c:v>
                </c:pt>
                <c:pt idx="2">
                  <c:v>2014/15</c:v>
                </c:pt>
                <c:pt idx="3">
                  <c:v>2015/16</c:v>
                </c:pt>
                <c:pt idx="4">
                  <c:v>2016/17</c:v>
                </c:pt>
              </c:strCache>
            </c:strRef>
          </c:cat>
          <c:val>
            <c:numRef>
              <c:f>'2.6'!$M$31:$Q$31</c:f>
              <c:numCache>
                <c:formatCode>General</c:formatCode>
                <c:ptCount val="5"/>
                <c:pt idx="0">
                  <c:v>0</c:v>
                </c:pt>
                <c:pt idx="1">
                  <c:v>0</c:v>
                </c:pt>
                <c:pt idx="2">
                  <c:v>1</c:v>
                </c:pt>
                <c:pt idx="3">
                  <c:v>6</c:v>
                </c:pt>
                <c:pt idx="4">
                  <c:v>6</c:v>
                </c:pt>
              </c:numCache>
            </c:numRef>
          </c:val>
        </c:ser>
        <c:ser>
          <c:idx val="3"/>
          <c:order val="3"/>
          <c:tx>
            <c:strRef>
              <c:f>'2.6'!$J$32</c:f>
              <c:strCache>
                <c:ptCount val="1"/>
                <c:pt idx="0">
                  <c:v>Water source heat pump</c:v>
                </c:pt>
              </c:strCache>
            </c:strRef>
          </c:tx>
          <c:spPr>
            <a:solidFill>
              <a:srgbClr val="17375E"/>
            </a:solidFill>
          </c:spPr>
          <c:invertIfNegative val="0"/>
          <c:cat>
            <c:strRef>
              <c:f>'2.6'!$M$28:$Q$28</c:f>
              <c:strCache>
                <c:ptCount val="5"/>
                <c:pt idx="0">
                  <c:v>2012/13</c:v>
                </c:pt>
                <c:pt idx="1">
                  <c:v>2013/14</c:v>
                </c:pt>
                <c:pt idx="2">
                  <c:v>2014/15</c:v>
                </c:pt>
                <c:pt idx="3">
                  <c:v>2015/16</c:v>
                </c:pt>
                <c:pt idx="4">
                  <c:v>2016/17</c:v>
                </c:pt>
              </c:strCache>
            </c:strRef>
          </c:cat>
          <c:val>
            <c:numRef>
              <c:f>'2.6'!$M$32:$Q$32</c:f>
              <c:numCache>
                <c:formatCode>General</c:formatCode>
                <c:ptCount val="5"/>
                <c:pt idx="0">
                  <c:v>0</c:v>
                </c:pt>
                <c:pt idx="1">
                  <c:v>0</c:v>
                </c:pt>
                <c:pt idx="2">
                  <c:v>0</c:v>
                </c:pt>
                <c:pt idx="3">
                  <c:v>1</c:v>
                </c:pt>
                <c:pt idx="4">
                  <c:v>1</c:v>
                </c:pt>
              </c:numCache>
            </c:numRef>
          </c:val>
        </c:ser>
        <c:dLbls>
          <c:showLegendKey val="0"/>
          <c:showVal val="0"/>
          <c:showCatName val="0"/>
          <c:showSerName val="0"/>
          <c:showPercent val="0"/>
          <c:showBubbleSize val="0"/>
        </c:dLbls>
        <c:gapWidth val="150"/>
        <c:axId val="405836632"/>
        <c:axId val="405837808"/>
      </c:barChart>
      <c:catAx>
        <c:axId val="405836632"/>
        <c:scaling>
          <c:orientation val="minMax"/>
        </c:scaling>
        <c:delete val="0"/>
        <c:axPos val="b"/>
        <c:numFmt formatCode="General" sourceLinked="0"/>
        <c:majorTickMark val="out"/>
        <c:minorTickMark val="none"/>
        <c:tickLblPos val="nextTo"/>
        <c:crossAx val="405837808"/>
        <c:crosses val="autoZero"/>
        <c:auto val="1"/>
        <c:lblAlgn val="ctr"/>
        <c:lblOffset val="100"/>
        <c:noMultiLvlLbl val="0"/>
      </c:catAx>
      <c:valAx>
        <c:axId val="405837808"/>
        <c:scaling>
          <c:orientation val="minMax"/>
        </c:scaling>
        <c:delete val="0"/>
        <c:axPos val="l"/>
        <c:majorGridlines/>
        <c:numFmt formatCode="General" sourceLinked="1"/>
        <c:majorTickMark val="out"/>
        <c:minorTickMark val="none"/>
        <c:tickLblPos val="nextTo"/>
        <c:crossAx val="405836632"/>
        <c:crosses val="autoZero"/>
        <c:crossBetween val="between"/>
      </c:valAx>
      <c:spPr>
        <a:ln>
          <a:solidFill>
            <a:schemeClr val="bg1">
              <a:lumMod val="50000"/>
            </a:schemeClr>
          </a:solidFill>
        </a:ln>
      </c:spPr>
    </c:plotArea>
    <c:legend>
      <c:legendPos val="b"/>
      <c:overlay val="0"/>
    </c:legend>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b="1" i="0" baseline="0">
                <a:solidFill>
                  <a:schemeClr val="tx2"/>
                </a:solidFill>
              </a:rPr>
              <a:t>Fuel displaced by domestic renewable heat sources</a:t>
            </a:r>
          </a:p>
        </c:rich>
      </c:tx>
      <c:overlay val="0"/>
    </c:title>
    <c:autoTitleDeleted val="0"/>
    <c:plotArea>
      <c:layout/>
      <c:barChart>
        <c:barDir val="col"/>
        <c:grouping val="clustered"/>
        <c:varyColors val="0"/>
        <c:ser>
          <c:idx val="0"/>
          <c:order val="0"/>
          <c:invertIfNegative val="0"/>
          <c:cat>
            <c:strRef>
              <c:f>'2.6'!$D$53:$I$53</c:f>
              <c:strCache>
                <c:ptCount val="6"/>
                <c:pt idx="0">
                  <c:v>Oil</c:v>
                </c:pt>
                <c:pt idx="1">
                  <c:v>Natural Gas</c:v>
                </c:pt>
                <c:pt idx="2">
                  <c:v>Electricity</c:v>
                </c:pt>
                <c:pt idx="3">
                  <c:v>Coal</c:v>
                </c:pt>
                <c:pt idx="4">
                  <c:v>LPG</c:v>
                </c:pt>
                <c:pt idx="5">
                  <c:v>Renewables</c:v>
                </c:pt>
              </c:strCache>
            </c:strRef>
          </c:cat>
          <c:val>
            <c:numRef>
              <c:f>'2.6'!$D$54:$I$54</c:f>
              <c:numCache>
                <c:formatCode>General</c:formatCode>
                <c:ptCount val="6"/>
                <c:pt idx="0">
                  <c:v>2057</c:v>
                </c:pt>
                <c:pt idx="1">
                  <c:v>41</c:v>
                </c:pt>
                <c:pt idx="2">
                  <c:v>37</c:v>
                </c:pt>
                <c:pt idx="3">
                  <c:v>37</c:v>
                </c:pt>
                <c:pt idx="4">
                  <c:v>20</c:v>
                </c:pt>
                <c:pt idx="5">
                  <c:v>172</c:v>
                </c:pt>
              </c:numCache>
            </c:numRef>
          </c:val>
        </c:ser>
        <c:dLbls>
          <c:showLegendKey val="0"/>
          <c:showVal val="0"/>
          <c:showCatName val="0"/>
          <c:showSerName val="0"/>
          <c:showPercent val="0"/>
          <c:showBubbleSize val="0"/>
        </c:dLbls>
        <c:gapWidth val="150"/>
        <c:axId val="405285320"/>
        <c:axId val="405288848"/>
      </c:barChart>
      <c:catAx>
        <c:axId val="405285320"/>
        <c:scaling>
          <c:orientation val="minMax"/>
        </c:scaling>
        <c:delete val="0"/>
        <c:axPos val="b"/>
        <c:numFmt formatCode="General" sourceLinked="0"/>
        <c:majorTickMark val="out"/>
        <c:minorTickMark val="none"/>
        <c:tickLblPos val="nextTo"/>
        <c:crossAx val="405288848"/>
        <c:crosses val="autoZero"/>
        <c:auto val="1"/>
        <c:lblAlgn val="ctr"/>
        <c:lblOffset val="100"/>
        <c:noMultiLvlLbl val="0"/>
      </c:catAx>
      <c:valAx>
        <c:axId val="405288848"/>
        <c:scaling>
          <c:orientation val="minMax"/>
        </c:scaling>
        <c:delete val="0"/>
        <c:axPos val="l"/>
        <c:majorGridlines/>
        <c:numFmt formatCode="General" sourceLinked="1"/>
        <c:majorTickMark val="out"/>
        <c:minorTickMark val="none"/>
        <c:tickLblPos val="nextTo"/>
        <c:crossAx val="405285320"/>
        <c:crosses val="autoZero"/>
        <c:crossBetween val="between"/>
        <c:majorUnit val="500"/>
      </c:valAx>
      <c:spPr>
        <a:ln>
          <a:solidFill>
            <a:schemeClr val="bg1">
              <a:lumMod val="50000"/>
            </a:schemeClr>
          </a:solidFill>
        </a:ln>
      </c:spPr>
    </c:plotArea>
    <c:plotVisOnly val="1"/>
    <c:dispBlanksAs val="gap"/>
    <c:showDLblsOverMax val="0"/>
  </c:chart>
  <c:spPr>
    <a:ln>
      <a:noFill/>
    </a:ln>
  </c:spPr>
  <c:printSettings>
    <c:headerFooter/>
    <c:pageMargins b="0.75000000000000422" l="0.70000000000000062" r="0.70000000000000062" t="0.7500000000000042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'2.6'!$J$29</c:f>
              <c:strCache>
                <c:ptCount val="1"/>
                <c:pt idx="0">
                  <c:v>Biomass boiler</c:v>
                </c:pt>
              </c:strCache>
            </c:strRef>
          </c:tx>
          <c:spPr>
            <a:gradFill>
              <a:gsLst>
                <a:gs pos="0">
                  <a:srgbClr val="558ED5">
                    <a:alpha val="98000"/>
                  </a:srgbClr>
                </a:gs>
                <a:gs pos="39999">
                  <a:srgbClr val="4F81BD"/>
                </a:gs>
                <a:gs pos="70000">
                  <a:srgbClr val="558ED5"/>
                </a:gs>
                <a:gs pos="100000">
                  <a:srgbClr val="FFFFFF"/>
                </a:gs>
              </a:gsLst>
              <a:lin ang="16200000" scaled="1"/>
            </a:gradFill>
          </c:spPr>
          <c:invertIfNegative val="0"/>
          <c:cat>
            <c:strRef>
              <c:f>'2.6'!$BG$359:$BI$359</c:f>
              <c:strCache>
                <c:ptCount val="3"/>
                <c:pt idx="0">
                  <c:v>2014/15</c:v>
                </c:pt>
                <c:pt idx="1">
                  <c:v>2015/16</c:v>
                </c:pt>
                <c:pt idx="2">
                  <c:v>2016/17</c:v>
                </c:pt>
              </c:strCache>
            </c:strRef>
          </c:cat>
          <c:val>
            <c:numRef>
              <c:f>'2.6'!$BG$360:$BI$360</c:f>
              <c:numCache>
                <c:formatCode>General</c:formatCode>
                <c:ptCount val="3"/>
                <c:pt idx="0">
                  <c:v>30</c:v>
                </c:pt>
                <c:pt idx="1">
                  <c:v>30</c:v>
                </c:pt>
                <c:pt idx="2">
                  <c:v>30</c:v>
                </c:pt>
              </c:numCache>
            </c:numRef>
          </c:val>
        </c:ser>
        <c:ser>
          <c:idx val="1"/>
          <c:order val="1"/>
          <c:tx>
            <c:strRef>
              <c:f>'2.6'!$J$30</c:f>
              <c:strCache>
                <c:ptCount val="1"/>
                <c:pt idx="0">
                  <c:v>Ground source heat pump</c:v>
                </c:pt>
              </c:strCache>
            </c:strRef>
          </c:tx>
          <c:spPr>
            <a:solidFill>
              <a:schemeClr val="tx2">
                <a:lumMod val="40000"/>
                <a:lumOff val="60000"/>
              </a:schemeClr>
            </a:solidFill>
          </c:spPr>
          <c:invertIfNegative val="0"/>
          <c:cat>
            <c:strRef>
              <c:f>'2.6'!$BG$359:$BI$359</c:f>
              <c:strCache>
                <c:ptCount val="3"/>
                <c:pt idx="0">
                  <c:v>2014/15</c:v>
                </c:pt>
                <c:pt idx="1">
                  <c:v>2015/16</c:v>
                </c:pt>
                <c:pt idx="2">
                  <c:v>2016/17</c:v>
                </c:pt>
              </c:strCache>
            </c:strRef>
          </c:cat>
          <c:val>
            <c:numRef>
              <c:f>'2.6'!$BG$361:$BI$361</c:f>
              <c:numCache>
                <c:formatCode>General</c:formatCode>
                <c:ptCount val="3"/>
                <c:pt idx="0">
                  <c:v>4</c:v>
                </c:pt>
                <c:pt idx="1">
                  <c:v>19</c:v>
                </c:pt>
                <c:pt idx="2">
                  <c:v>19</c:v>
                </c:pt>
              </c:numCache>
            </c:numRef>
          </c:val>
        </c:ser>
        <c:ser>
          <c:idx val="2"/>
          <c:order val="2"/>
          <c:tx>
            <c:strRef>
              <c:f>'2.6'!$J$31</c:f>
              <c:strCache>
                <c:ptCount val="1"/>
                <c:pt idx="0">
                  <c:v>Solar thermal</c:v>
                </c:pt>
              </c:strCache>
            </c:strRef>
          </c:tx>
          <c:spPr>
            <a:solidFill>
              <a:schemeClr val="tx2">
                <a:lumMod val="20000"/>
                <a:lumOff val="80000"/>
              </a:schemeClr>
            </a:solidFill>
          </c:spPr>
          <c:invertIfNegative val="0"/>
          <c:cat>
            <c:strRef>
              <c:f>'2.6'!$BG$359:$BI$359</c:f>
              <c:strCache>
                <c:ptCount val="3"/>
                <c:pt idx="0">
                  <c:v>2014/15</c:v>
                </c:pt>
                <c:pt idx="1">
                  <c:v>2015/16</c:v>
                </c:pt>
                <c:pt idx="2">
                  <c:v>2016/17</c:v>
                </c:pt>
              </c:strCache>
            </c:strRef>
          </c:cat>
          <c:val>
            <c:numRef>
              <c:f>'2.6'!$BG$362:$BI$362</c:f>
              <c:numCache>
                <c:formatCode>General</c:formatCode>
                <c:ptCount val="3"/>
                <c:pt idx="0">
                  <c:v>1</c:v>
                </c:pt>
                <c:pt idx="1">
                  <c:v>6</c:v>
                </c:pt>
                <c:pt idx="2">
                  <c:v>6</c:v>
                </c:pt>
              </c:numCache>
            </c:numRef>
          </c:val>
        </c:ser>
        <c:ser>
          <c:idx val="3"/>
          <c:order val="3"/>
          <c:tx>
            <c:strRef>
              <c:f>'2.6'!$J$32</c:f>
              <c:strCache>
                <c:ptCount val="1"/>
                <c:pt idx="0">
                  <c:v>Water source heat pump</c:v>
                </c:pt>
              </c:strCache>
            </c:strRef>
          </c:tx>
          <c:spPr>
            <a:solidFill>
              <a:srgbClr val="17375E"/>
            </a:solidFill>
          </c:spPr>
          <c:invertIfNegative val="0"/>
          <c:cat>
            <c:strRef>
              <c:f>'2.6'!$BG$359:$BI$359</c:f>
              <c:strCache>
                <c:ptCount val="3"/>
                <c:pt idx="0">
                  <c:v>2014/15</c:v>
                </c:pt>
                <c:pt idx="1">
                  <c:v>2015/16</c:v>
                </c:pt>
                <c:pt idx="2">
                  <c:v>2016/17</c:v>
                </c:pt>
              </c:strCache>
            </c:strRef>
          </c:cat>
          <c:val>
            <c:numRef>
              <c:f>'2.6'!$BG$363:$BI$363</c:f>
              <c:numCache>
                <c:formatCode>General</c:formatCode>
                <c:ptCount val="3"/>
                <c:pt idx="0">
                  <c:v>0</c:v>
                </c:pt>
                <c:pt idx="1">
                  <c:v>1</c:v>
                </c:pt>
                <c:pt idx="2">
                  <c:v>1</c:v>
                </c:pt>
              </c:numCache>
            </c:numRef>
          </c:val>
        </c:ser>
        <c:dLbls>
          <c:showLegendKey val="0"/>
          <c:showVal val="0"/>
          <c:showCatName val="0"/>
          <c:showSerName val="0"/>
          <c:showPercent val="0"/>
          <c:showBubbleSize val="0"/>
        </c:dLbls>
        <c:gapWidth val="50"/>
        <c:axId val="405290024"/>
        <c:axId val="407215920"/>
      </c:barChart>
      <c:catAx>
        <c:axId val="405290024"/>
        <c:scaling>
          <c:orientation val="minMax"/>
        </c:scaling>
        <c:delete val="0"/>
        <c:axPos val="b"/>
        <c:numFmt formatCode="General" sourceLinked="0"/>
        <c:majorTickMark val="out"/>
        <c:minorTickMark val="none"/>
        <c:tickLblPos val="nextTo"/>
        <c:crossAx val="407215920"/>
        <c:crosses val="autoZero"/>
        <c:auto val="1"/>
        <c:lblAlgn val="ctr"/>
        <c:lblOffset val="100"/>
        <c:noMultiLvlLbl val="0"/>
      </c:catAx>
      <c:valAx>
        <c:axId val="407215920"/>
        <c:scaling>
          <c:orientation val="minMax"/>
          <c:max val="30"/>
        </c:scaling>
        <c:delete val="0"/>
        <c:axPos val="l"/>
        <c:numFmt formatCode="General" sourceLinked="1"/>
        <c:majorTickMark val="out"/>
        <c:minorTickMark val="none"/>
        <c:tickLblPos val="nextTo"/>
        <c:crossAx val="405290024"/>
        <c:crosses val="autoZero"/>
        <c:crossBetween val="between"/>
        <c:majorUnit val="10"/>
      </c:valAx>
      <c:spPr>
        <a:solidFill>
          <a:schemeClr val="bg1">
            <a:alpha val="40000"/>
          </a:schemeClr>
        </a:solidFill>
        <a:ln>
          <a:noFill/>
        </a:ln>
      </c:spPr>
    </c:plotArea>
    <c:legend>
      <c:legendPos val="b"/>
      <c:overlay val="0"/>
      <c:txPr>
        <a:bodyPr/>
        <a:lstStyle/>
        <a:p>
          <a:pPr>
            <a:defRPr sz="900"/>
          </a:pPr>
          <a:endParaRPr lang="en-US"/>
        </a:p>
      </c:txPr>
    </c:legend>
    <c:plotVisOnly val="1"/>
    <c:dispBlanksAs val="gap"/>
    <c:showDLblsOverMax val="0"/>
  </c:chart>
  <c:spPr>
    <a:solidFill>
      <a:schemeClr val="bg1">
        <a:alpha val="0"/>
      </a:schemeClr>
    </a:solidFill>
    <a:ln>
      <a:noFill/>
    </a:ln>
  </c:spPr>
  <c:printSettings>
    <c:headerFooter/>
    <c:pageMargins b="0.75000000000000422" l="0.70000000000000062" r="0.70000000000000062" t="0.750000000000004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b="1" i="0" baseline="0">
                <a:solidFill>
                  <a:schemeClr val="tx2"/>
                </a:solidFill>
              </a:rPr>
              <a:t>Participants in Carbon Reduction Commitment Energy Efficiency Scheme</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'3.1'!$D$28:$I$28</c:f>
              <c:strCache>
                <c:ptCount val="6"/>
                <c:pt idx="0">
                  <c:v>2010/11</c:v>
                </c:pt>
                <c:pt idx="1">
                  <c:v>2011/12</c:v>
                </c:pt>
                <c:pt idx="2">
                  <c:v>2012/13</c:v>
                </c:pt>
                <c:pt idx="3">
                  <c:v>2013/14</c:v>
                </c:pt>
                <c:pt idx="4">
                  <c:v>2014/15</c:v>
                </c:pt>
                <c:pt idx="5">
                  <c:v>2015/16</c:v>
                </c:pt>
              </c:strCache>
            </c:strRef>
          </c:cat>
          <c:val>
            <c:numRef>
              <c:f>'3.1'!$D$29:$I$29</c:f>
              <c:numCache>
                <c:formatCode>General</c:formatCode>
                <c:ptCount val="6"/>
                <c:pt idx="0">
                  <c:v>48</c:v>
                </c:pt>
                <c:pt idx="1">
                  <c:v>48</c:v>
                </c:pt>
                <c:pt idx="2">
                  <c:v>49</c:v>
                </c:pt>
                <c:pt idx="3">
                  <c:v>51</c:v>
                </c:pt>
                <c:pt idx="4">
                  <c:v>47</c:v>
                </c:pt>
                <c:pt idx="5">
                  <c:v>43</c:v>
                </c:pt>
              </c:numCache>
            </c:numRef>
          </c:val>
        </c:ser>
        <c:dLbls>
          <c:showLegendKey val="0"/>
          <c:showVal val="0"/>
          <c:showCatName val="0"/>
          <c:showSerName val="0"/>
          <c:showPercent val="0"/>
          <c:showBubbleSize val="0"/>
        </c:dLbls>
        <c:gapWidth val="150"/>
        <c:axId val="407219840"/>
        <c:axId val="407217880"/>
      </c:barChart>
      <c:catAx>
        <c:axId val="407219840"/>
        <c:scaling>
          <c:orientation val="minMax"/>
        </c:scaling>
        <c:delete val="0"/>
        <c:axPos val="b"/>
        <c:numFmt formatCode="General" sourceLinked="0"/>
        <c:majorTickMark val="out"/>
        <c:minorTickMark val="none"/>
        <c:tickLblPos val="nextTo"/>
        <c:crossAx val="407217880"/>
        <c:crosses val="autoZero"/>
        <c:auto val="1"/>
        <c:lblAlgn val="ctr"/>
        <c:lblOffset val="100"/>
        <c:noMultiLvlLbl val="0"/>
      </c:catAx>
      <c:valAx>
        <c:axId val="407217880"/>
        <c:scaling>
          <c:orientation val="minMax"/>
          <c:max val="60"/>
          <c:min val="0"/>
        </c:scaling>
        <c:delete val="0"/>
        <c:axPos val="l"/>
        <c:majorGridlines/>
        <c:title>
          <c:tx>
            <c:rich>
              <a:bodyPr rot="-5400000" vert="horz"/>
              <a:lstStyle/>
              <a:p>
                <a:pPr>
                  <a:defRPr/>
                </a:pPr>
                <a:r>
                  <a:rPr lang="en-GB"/>
                  <a:t>Number of participants</a:t>
                </a:r>
              </a:p>
            </c:rich>
          </c:tx>
          <c:overlay val="0"/>
        </c:title>
        <c:numFmt formatCode="General" sourceLinked="1"/>
        <c:majorTickMark val="out"/>
        <c:minorTickMark val="none"/>
        <c:tickLblPos val="nextTo"/>
        <c:crossAx val="407219840"/>
        <c:crosses val="autoZero"/>
        <c:crossBetween val="between"/>
      </c:valAx>
      <c:spPr>
        <a:ln>
          <a:solidFill>
            <a:schemeClr val="bg1">
              <a:lumMod val="50000"/>
            </a:schemeClr>
          </a:solidFill>
        </a:ln>
      </c:spPr>
    </c:plotArea>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CO</a:t>
            </a:r>
            <a:r>
              <a:rPr lang="en-GB" sz="1100" baseline="-25000">
                <a:solidFill>
                  <a:schemeClr val="tx2"/>
                </a:solidFill>
              </a:rPr>
              <a:t>2</a:t>
            </a:r>
            <a:r>
              <a:rPr lang="en-GB" sz="1100" baseline="30000">
                <a:solidFill>
                  <a:schemeClr val="tx2"/>
                </a:solidFill>
              </a:rPr>
              <a:t> </a:t>
            </a:r>
            <a:r>
              <a:rPr lang="en-GB" sz="1100">
                <a:solidFill>
                  <a:schemeClr val="tx2"/>
                </a:solidFill>
              </a:rPr>
              <a:t>emissions from participants of </a:t>
            </a:r>
            <a:r>
              <a:rPr lang="en-GB" sz="1100" baseline="0">
                <a:solidFill>
                  <a:schemeClr val="tx2"/>
                </a:solidFill>
              </a:rPr>
              <a:t>the Carbon Reduction Commitment energy efficiency scheme</a:t>
            </a:r>
          </a:p>
        </c:rich>
      </c:tx>
      <c:layout>
        <c:manualLayout>
          <c:xMode val="edge"/>
          <c:yMode val="edge"/>
          <c:x val="0.13467743055555553"/>
          <c:y val="3.1746111111111155E-2"/>
        </c:manualLayout>
      </c:layout>
      <c:overlay val="0"/>
    </c:title>
    <c:autoTitleDeleted val="0"/>
    <c:plotArea>
      <c:layout/>
      <c:lineChart>
        <c:grouping val="standard"/>
        <c:varyColors val="0"/>
        <c:ser>
          <c:idx val="0"/>
          <c:order val="0"/>
          <c:tx>
            <c:strRef>
              <c:f>'3.2'!$B$28</c:f>
              <c:strCache>
                <c:ptCount val="1"/>
                <c:pt idx="0">
                  <c:v>CO2 emissions from participants</c:v>
                </c:pt>
              </c:strCache>
            </c:strRef>
          </c:tx>
          <c:marker>
            <c:symbol val="diamond"/>
            <c:size val="6"/>
          </c:marker>
          <c:dPt>
            <c:idx val="2"/>
            <c:bubble3D val="0"/>
            <c:spPr>
              <a:ln>
                <a:noFill/>
              </a:ln>
            </c:spPr>
          </c:dPt>
          <c:dPt>
            <c:idx val="4"/>
            <c:bubble3D val="0"/>
            <c:spPr>
              <a:ln>
                <a:noFill/>
              </a:ln>
            </c:spPr>
          </c:dPt>
          <c:cat>
            <c:strRef>
              <c:f>'3.2'!$F$27:$K$27</c:f>
              <c:strCache>
                <c:ptCount val="6"/>
                <c:pt idx="0">
                  <c:v>2010/11</c:v>
                </c:pt>
                <c:pt idx="1">
                  <c:v>2011/12</c:v>
                </c:pt>
                <c:pt idx="2">
                  <c:v>2012/13</c:v>
                </c:pt>
                <c:pt idx="3">
                  <c:v>2013/14</c:v>
                </c:pt>
                <c:pt idx="4">
                  <c:v>2014/15</c:v>
                </c:pt>
                <c:pt idx="5">
                  <c:v>2015/16</c:v>
                </c:pt>
              </c:strCache>
            </c:strRef>
          </c:cat>
          <c:val>
            <c:numRef>
              <c:f>'3.2'!$F$28:$K$28</c:f>
              <c:numCache>
                <c:formatCode>#,##0</c:formatCode>
                <c:ptCount val="6"/>
                <c:pt idx="0">
                  <c:v>839790</c:v>
                </c:pt>
                <c:pt idx="1">
                  <c:v>794498</c:v>
                </c:pt>
                <c:pt idx="2">
                  <c:v>727244</c:v>
                </c:pt>
                <c:pt idx="3">
                  <c:v>730165</c:v>
                </c:pt>
                <c:pt idx="4">
                  <c:v>698345</c:v>
                </c:pt>
                <c:pt idx="5">
                  <c:v>594937</c:v>
                </c:pt>
              </c:numCache>
            </c:numRef>
          </c:val>
          <c:smooth val="0"/>
        </c:ser>
        <c:dLbls>
          <c:showLegendKey val="0"/>
          <c:showVal val="0"/>
          <c:showCatName val="0"/>
          <c:showSerName val="0"/>
          <c:showPercent val="0"/>
          <c:showBubbleSize val="0"/>
        </c:dLbls>
        <c:marker val="1"/>
        <c:smooth val="0"/>
        <c:axId val="407215528"/>
        <c:axId val="407216312"/>
      </c:lineChart>
      <c:catAx>
        <c:axId val="407215528"/>
        <c:scaling>
          <c:orientation val="minMax"/>
        </c:scaling>
        <c:delete val="0"/>
        <c:axPos val="b"/>
        <c:numFmt formatCode="General" sourceLinked="1"/>
        <c:majorTickMark val="out"/>
        <c:minorTickMark val="none"/>
        <c:tickLblPos val="nextTo"/>
        <c:crossAx val="407216312"/>
        <c:crosses val="autoZero"/>
        <c:auto val="1"/>
        <c:lblAlgn val="ctr"/>
        <c:lblOffset val="100"/>
        <c:noMultiLvlLbl val="0"/>
      </c:catAx>
      <c:valAx>
        <c:axId val="407216312"/>
        <c:scaling>
          <c:orientation val="minMax"/>
          <c:min val="0"/>
        </c:scaling>
        <c:delete val="0"/>
        <c:axPos val="l"/>
        <c:majorGridlines/>
        <c:numFmt formatCode="#,##0" sourceLinked="1"/>
        <c:majorTickMark val="out"/>
        <c:minorTickMark val="none"/>
        <c:tickLblPos val="nextTo"/>
        <c:crossAx val="407215528"/>
        <c:crosses val="autoZero"/>
        <c:crossBetween val="between"/>
        <c:majorUnit val="200000"/>
        <c:dispUnits>
          <c:builtInUnit val="thousands"/>
          <c:dispUnitsLbl>
            <c:tx>
              <c:rich>
                <a:bodyPr/>
                <a:lstStyle/>
                <a:p>
                  <a:pPr>
                    <a:defRPr/>
                  </a:pPr>
                  <a:r>
                    <a:rPr lang="en-GB" b="0"/>
                    <a:t>Thousands of tonnes</a:t>
                  </a:r>
                </a:p>
              </c:rich>
            </c:tx>
          </c:dispUnitsLbl>
        </c:dispUnits>
      </c:valAx>
      <c:spPr>
        <a:noFill/>
        <a:ln w="25400">
          <a:noFill/>
        </a:ln>
      </c:spPr>
    </c:plotArea>
    <c:plotVisOnly val="1"/>
    <c:dispBlanksAs val="gap"/>
    <c:showDLblsOverMax val="0"/>
  </c:chart>
  <c:spPr>
    <a:ln>
      <a:noFill/>
    </a:ln>
  </c:spPr>
  <c:printSettings>
    <c:headerFooter/>
    <c:pageMargins b="0.75000000000001288" l="0.70000000000000062" r="0.70000000000000062" t="0.7500000000000128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Road transport emissions per vehicle kilometre travelled</a:t>
            </a:r>
          </a:p>
        </c:rich>
      </c:tx>
      <c:overlay val="0"/>
    </c:title>
    <c:autoTitleDeleted val="0"/>
    <c:plotArea>
      <c:layout/>
      <c:lineChart>
        <c:grouping val="standard"/>
        <c:varyColors val="0"/>
        <c:ser>
          <c:idx val="0"/>
          <c:order val="0"/>
          <c:cat>
            <c:numRef>
              <c:f>'4.1'!$H$29:$N$29</c:f>
              <c:numCache>
                <c:formatCode>General</c:formatCode>
                <c:ptCount val="7"/>
                <c:pt idx="0">
                  <c:v>2008</c:v>
                </c:pt>
                <c:pt idx="1">
                  <c:v>2009</c:v>
                </c:pt>
                <c:pt idx="2">
                  <c:v>2010</c:v>
                </c:pt>
                <c:pt idx="3">
                  <c:v>2011</c:v>
                </c:pt>
                <c:pt idx="4">
                  <c:v>2012</c:v>
                </c:pt>
                <c:pt idx="5">
                  <c:v>2013</c:v>
                </c:pt>
                <c:pt idx="6">
                  <c:v>2014</c:v>
                </c:pt>
              </c:numCache>
            </c:numRef>
          </c:cat>
          <c:val>
            <c:numRef>
              <c:f>'4.1'!$H$32:$N$32</c:f>
              <c:numCache>
                <c:formatCode>#,##0</c:formatCode>
                <c:ptCount val="7"/>
                <c:pt idx="0">
                  <c:v>207.24580741322086</c:v>
                </c:pt>
                <c:pt idx="1">
                  <c:v>202.38169769410047</c:v>
                </c:pt>
                <c:pt idx="2">
                  <c:v>201.23700366897725</c:v>
                </c:pt>
                <c:pt idx="3">
                  <c:v>198.18073797571657</c:v>
                </c:pt>
                <c:pt idx="4">
                  <c:v>198.86207417868741</c:v>
                </c:pt>
                <c:pt idx="5">
                  <c:v>194.03305377019248</c:v>
                </c:pt>
                <c:pt idx="6">
                  <c:v>191.66348089552807</c:v>
                </c:pt>
              </c:numCache>
            </c:numRef>
          </c:val>
          <c:smooth val="0"/>
        </c:ser>
        <c:dLbls>
          <c:showLegendKey val="0"/>
          <c:showVal val="0"/>
          <c:showCatName val="0"/>
          <c:showSerName val="0"/>
          <c:showPercent val="0"/>
          <c:showBubbleSize val="0"/>
        </c:dLbls>
        <c:marker val="1"/>
        <c:smooth val="0"/>
        <c:axId val="407217488"/>
        <c:axId val="407217096"/>
      </c:lineChart>
      <c:catAx>
        <c:axId val="407217488"/>
        <c:scaling>
          <c:orientation val="minMax"/>
        </c:scaling>
        <c:delete val="0"/>
        <c:axPos val="b"/>
        <c:numFmt formatCode="General" sourceLinked="1"/>
        <c:majorTickMark val="out"/>
        <c:minorTickMark val="none"/>
        <c:tickLblPos val="nextTo"/>
        <c:crossAx val="407217096"/>
        <c:crosses val="autoZero"/>
        <c:auto val="1"/>
        <c:lblAlgn val="ctr"/>
        <c:lblOffset val="100"/>
        <c:noMultiLvlLbl val="0"/>
      </c:catAx>
      <c:valAx>
        <c:axId val="407217096"/>
        <c:scaling>
          <c:orientation val="minMax"/>
          <c:max val="250"/>
          <c:min val="0"/>
        </c:scaling>
        <c:delete val="0"/>
        <c:axPos val="l"/>
        <c:majorGridlines/>
        <c:title>
          <c:tx>
            <c:rich>
              <a:bodyPr rot="-5400000" vert="horz"/>
              <a:lstStyle/>
              <a:p>
                <a:pPr>
                  <a:defRPr/>
                </a:pPr>
                <a:r>
                  <a:rPr lang="en-GB"/>
                  <a:t>emissions (gCO</a:t>
                </a:r>
                <a:r>
                  <a:rPr lang="en-GB" baseline="-25000"/>
                  <a:t>2</a:t>
                </a:r>
                <a:r>
                  <a:rPr lang="en-GB"/>
                  <a:t>e per VKT)</a:t>
                </a:r>
              </a:p>
            </c:rich>
          </c:tx>
          <c:overlay val="0"/>
        </c:title>
        <c:numFmt formatCode="#,##0" sourceLinked="1"/>
        <c:majorTickMark val="out"/>
        <c:minorTickMark val="none"/>
        <c:tickLblPos val="nextTo"/>
        <c:crossAx val="407217488"/>
        <c:crosses val="autoZero"/>
        <c:crossBetween val="between"/>
        <c:majorUnit val="50"/>
      </c:valAx>
    </c:plotArea>
    <c:plotVisOnly val="1"/>
    <c:dispBlanksAs val="gap"/>
    <c:showDLblsOverMax val="0"/>
  </c:chart>
  <c:spPr>
    <a:ln>
      <a:noFill/>
    </a:ln>
  </c:spPr>
  <c:printSettings>
    <c:headerFooter/>
    <c:pageMargins b="0.75000000000000411" l="0.70000000000000062" r="0.70000000000000062" t="0.7500000000000041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2"/>
                </a:solidFill>
              </a:defRPr>
            </a:pPr>
            <a:r>
              <a:rPr lang="en-GB" sz="1100">
                <a:solidFill>
                  <a:schemeClr val="tx2"/>
                </a:solidFill>
              </a:rPr>
              <a:t>Vehicle kilometres</a:t>
            </a:r>
            <a:r>
              <a:rPr lang="en-GB" sz="1100" baseline="0">
                <a:solidFill>
                  <a:schemeClr val="tx2"/>
                </a:solidFill>
              </a:rPr>
              <a:t> travelled by vehicle type</a:t>
            </a:r>
            <a:endParaRPr lang="en-GB" sz="1100">
              <a:solidFill>
                <a:schemeClr val="tx2"/>
              </a:solidFill>
            </a:endParaRPr>
          </a:p>
        </c:rich>
      </c:tx>
      <c:overlay val="0"/>
    </c:title>
    <c:autoTitleDeleted val="0"/>
    <c:plotArea>
      <c:layout/>
      <c:lineChart>
        <c:grouping val="standard"/>
        <c:varyColors val="0"/>
        <c:ser>
          <c:idx val="0"/>
          <c:order val="0"/>
          <c:tx>
            <c:strRef>
              <c:f>'4.2'!$B$30</c:f>
              <c:strCache>
                <c:ptCount val="1"/>
                <c:pt idx="0">
                  <c:v>Car</c:v>
                </c:pt>
              </c:strCache>
            </c:strRef>
          </c:tx>
          <c:spPr>
            <a:ln>
              <a:solidFill>
                <a:schemeClr val="accent1"/>
              </a:solidFill>
            </a:ln>
          </c:spPr>
          <c:marker>
            <c:symbol val="diamond"/>
            <c:size val="7"/>
            <c:spPr>
              <a:solidFill>
                <a:schemeClr val="accent1"/>
              </a:solidFill>
              <a:ln>
                <a:noFill/>
              </a:ln>
            </c:spPr>
          </c:marker>
          <c:cat>
            <c:numRef>
              <c:f>'4.2'!$E$29:$K$29</c:f>
              <c:numCache>
                <c:formatCode>General</c:formatCode>
                <c:ptCount val="7"/>
                <c:pt idx="0">
                  <c:v>2008</c:v>
                </c:pt>
                <c:pt idx="1">
                  <c:v>2009</c:v>
                </c:pt>
                <c:pt idx="2">
                  <c:v>2010</c:v>
                </c:pt>
                <c:pt idx="3">
                  <c:v>2011</c:v>
                </c:pt>
                <c:pt idx="4">
                  <c:v>2012</c:v>
                </c:pt>
                <c:pt idx="5">
                  <c:v>2013</c:v>
                </c:pt>
                <c:pt idx="6">
                  <c:v>2014</c:v>
                </c:pt>
              </c:numCache>
            </c:numRef>
          </c:cat>
          <c:val>
            <c:numRef>
              <c:f>'4.2'!$E$30:$K$30</c:f>
              <c:numCache>
                <c:formatCode>#,##0.0</c:formatCode>
                <c:ptCount val="7"/>
                <c:pt idx="0">
                  <c:v>17.190000000000001</c:v>
                </c:pt>
                <c:pt idx="1">
                  <c:v>17.78</c:v>
                </c:pt>
                <c:pt idx="2">
                  <c:v>17.61</c:v>
                </c:pt>
                <c:pt idx="3">
                  <c:v>17.420000000000002</c:v>
                </c:pt>
                <c:pt idx="4">
                  <c:v>17.29</c:v>
                </c:pt>
                <c:pt idx="5">
                  <c:v>17.760000000000002</c:v>
                </c:pt>
                <c:pt idx="6">
                  <c:v>17.71</c:v>
                </c:pt>
              </c:numCache>
            </c:numRef>
          </c:val>
          <c:smooth val="0"/>
        </c:ser>
        <c:ser>
          <c:idx val="1"/>
          <c:order val="1"/>
          <c:tx>
            <c:strRef>
              <c:f>'4.2'!$B$31</c:f>
              <c:strCache>
                <c:ptCount val="1"/>
                <c:pt idx="0">
                  <c:v>Medium Commercial</c:v>
                </c:pt>
              </c:strCache>
            </c:strRef>
          </c:tx>
          <c:spPr>
            <a:ln>
              <a:solidFill>
                <a:schemeClr val="tx2">
                  <a:lumMod val="60000"/>
                  <a:lumOff val="40000"/>
                </a:schemeClr>
              </a:solidFill>
            </a:ln>
          </c:spPr>
          <c:marker>
            <c:symbol val="diamond"/>
            <c:size val="7"/>
            <c:spPr>
              <a:solidFill>
                <a:schemeClr val="tx2">
                  <a:lumMod val="60000"/>
                  <a:lumOff val="40000"/>
                </a:schemeClr>
              </a:solidFill>
              <a:ln>
                <a:noFill/>
              </a:ln>
            </c:spPr>
          </c:marker>
          <c:cat>
            <c:numRef>
              <c:f>'4.2'!$E$29:$K$29</c:f>
              <c:numCache>
                <c:formatCode>General</c:formatCode>
                <c:ptCount val="7"/>
                <c:pt idx="0">
                  <c:v>2008</c:v>
                </c:pt>
                <c:pt idx="1">
                  <c:v>2009</c:v>
                </c:pt>
                <c:pt idx="2">
                  <c:v>2010</c:v>
                </c:pt>
                <c:pt idx="3">
                  <c:v>2011</c:v>
                </c:pt>
                <c:pt idx="4">
                  <c:v>2012</c:v>
                </c:pt>
                <c:pt idx="5">
                  <c:v>2013</c:v>
                </c:pt>
                <c:pt idx="6">
                  <c:v>2014</c:v>
                </c:pt>
              </c:numCache>
            </c:numRef>
          </c:cat>
          <c:val>
            <c:numRef>
              <c:f>'4.2'!$E$31:$K$31</c:f>
              <c:numCache>
                <c:formatCode>#,##0.0</c:formatCode>
                <c:ptCount val="7"/>
                <c:pt idx="0">
                  <c:v>1.25</c:v>
                </c:pt>
                <c:pt idx="1">
                  <c:v>1.29</c:v>
                </c:pt>
                <c:pt idx="2">
                  <c:v>1.1100000000000001</c:v>
                </c:pt>
                <c:pt idx="3">
                  <c:v>1.05</c:v>
                </c:pt>
                <c:pt idx="4">
                  <c:v>1.07</c:v>
                </c:pt>
                <c:pt idx="5">
                  <c:v>1.1599999999999999</c:v>
                </c:pt>
                <c:pt idx="6">
                  <c:v>1.1599999999999999</c:v>
                </c:pt>
              </c:numCache>
            </c:numRef>
          </c:val>
          <c:smooth val="0"/>
        </c:ser>
        <c:ser>
          <c:idx val="2"/>
          <c:order val="2"/>
          <c:tx>
            <c:strRef>
              <c:f>'4.2'!$B$32</c:f>
              <c:strCache>
                <c:ptCount val="1"/>
                <c:pt idx="0">
                  <c:v>HGV</c:v>
                </c:pt>
              </c:strCache>
            </c:strRef>
          </c:tx>
          <c:spPr>
            <a:ln>
              <a:solidFill>
                <a:schemeClr val="tx2">
                  <a:lumMod val="40000"/>
                  <a:lumOff val="60000"/>
                </a:schemeClr>
              </a:solidFill>
            </a:ln>
          </c:spPr>
          <c:marker>
            <c:symbol val="diamond"/>
            <c:size val="7"/>
            <c:spPr>
              <a:solidFill>
                <a:schemeClr val="tx2">
                  <a:lumMod val="40000"/>
                  <a:lumOff val="60000"/>
                </a:schemeClr>
              </a:solidFill>
              <a:ln>
                <a:noFill/>
              </a:ln>
            </c:spPr>
          </c:marker>
          <c:cat>
            <c:numRef>
              <c:f>'4.2'!$E$29:$K$29</c:f>
              <c:numCache>
                <c:formatCode>General</c:formatCode>
                <c:ptCount val="7"/>
                <c:pt idx="0">
                  <c:v>2008</c:v>
                </c:pt>
                <c:pt idx="1">
                  <c:v>2009</c:v>
                </c:pt>
                <c:pt idx="2">
                  <c:v>2010</c:v>
                </c:pt>
                <c:pt idx="3">
                  <c:v>2011</c:v>
                </c:pt>
                <c:pt idx="4">
                  <c:v>2012</c:v>
                </c:pt>
                <c:pt idx="5">
                  <c:v>2013</c:v>
                </c:pt>
                <c:pt idx="6">
                  <c:v>2014</c:v>
                </c:pt>
              </c:numCache>
            </c:numRef>
          </c:cat>
          <c:val>
            <c:numRef>
              <c:f>'4.2'!$E$32:$K$32</c:f>
              <c:numCache>
                <c:formatCode>#,##0.0</c:formatCode>
                <c:ptCount val="7"/>
                <c:pt idx="0">
                  <c:v>0.56999999999999995</c:v>
                </c:pt>
                <c:pt idx="1">
                  <c:v>0.57999999999999996</c:v>
                </c:pt>
                <c:pt idx="2">
                  <c:v>0.57999999999999996</c:v>
                </c:pt>
                <c:pt idx="3">
                  <c:v>0.54</c:v>
                </c:pt>
                <c:pt idx="4">
                  <c:v>0.53</c:v>
                </c:pt>
                <c:pt idx="5">
                  <c:v>0.52</c:v>
                </c:pt>
                <c:pt idx="6">
                  <c:v>0.52</c:v>
                </c:pt>
              </c:numCache>
            </c:numRef>
          </c:val>
          <c:smooth val="0"/>
        </c:ser>
        <c:ser>
          <c:idx val="5"/>
          <c:order val="3"/>
          <c:tx>
            <c:strRef>
              <c:f>'4.2'!$B$35</c:f>
              <c:strCache>
                <c:ptCount val="1"/>
                <c:pt idx="0">
                  <c:v>All Vehicles</c:v>
                </c:pt>
              </c:strCache>
            </c:strRef>
          </c:tx>
          <c:spPr>
            <a:ln>
              <a:solidFill>
                <a:schemeClr val="tx2"/>
              </a:solidFill>
            </a:ln>
          </c:spPr>
          <c:marker>
            <c:symbol val="diamond"/>
            <c:size val="7"/>
            <c:spPr>
              <a:solidFill>
                <a:schemeClr val="tx2"/>
              </a:solidFill>
              <a:ln>
                <a:noFill/>
              </a:ln>
            </c:spPr>
          </c:marker>
          <c:cat>
            <c:numRef>
              <c:f>'4.2'!$E$29:$K$29</c:f>
              <c:numCache>
                <c:formatCode>General</c:formatCode>
                <c:ptCount val="7"/>
                <c:pt idx="0">
                  <c:v>2008</c:v>
                </c:pt>
                <c:pt idx="1">
                  <c:v>2009</c:v>
                </c:pt>
                <c:pt idx="2">
                  <c:v>2010</c:v>
                </c:pt>
                <c:pt idx="3">
                  <c:v>2011</c:v>
                </c:pt>
                <c:pt idx="4">
                  <c:v>2012</c:v>
                </c:pt>
                <c:pt idx="5">
                  <c:v>2013</c:v>
                </c:pt>
                <c:pt idx="6">
                  <c:v>2014</c:v>
                </c:pt>
              </c:numCache>
            </c:numRef>
          </c:cat>
          <c:val>
            <c:numRef>
              <c:f>'4.2'!$E$35:$K$35</c:f>
              <c:numCache>
                <c:formatCode>0.0</c:formatCode>
                <c:ptCount val="7"/>
                <c:pt idx="0">
                  <c:v>19.5</c:v>
                </c:pt>
                <c:pt idx="1">
                  <c:v>20.2</c:v>
                </c:pt>
                <c:pt idx="2">
                  <c:v>19.809999999999999</c:v>
                </c:pt>
                <c:pt idx="3">
                  <c:v>19.5</c:v>
                </c:pt>
                <c:pt idx="4">
                  <c:v>19.37</c:v>
                </c:pt>
                <c:pt idx="5">
                  <c:v>19.899999999999999</c:v>
                </c:pt>
                <c:pt idx="6">
                  <c:v>19.84</c:v>
                </c:pt>
              </c:numCache>
            </c:numRef>
          </c:val>
          <c:smooth val="0"/>
        </c:ser>
        <c:dLbls>
          <c:showLegendKey val="0"/>
          <c:showVal val="0"/>
          <c:showCatName val="0"/>
          <c:showSerName val="0"/>
          <c:showPercent val="0"/>
          <c:showBubbleSize val="0"/>
        </c:dLbls>
        <c:marker val="1"/>
        <c:smooth val="0"/>
        <c:axId val="407218272"/>
        <c:axId val="407215136"/>
      </c:lineChart>
      <c:catAx>
        <c:axId val="407218272"/>
        <c:scaling>
          <c:orientation val="minMax"/>
        </c:scaling>
        <c:delete val="0"/>
        <c:axPos val="b"/>
        <c:numFmt formatCode="General" sourceLinked="1"/>
        <c:majorTickMark val="out"/>
        <c:minorTickMark val="none"/>
        <c:tickLblPos val="nextTo"/>
        <c:crossAx val="407215136"/>
        <c:crosses val="autoZero"/>
        <c:auto val="1"/>
        <c:lblAlgn val="ctr"/>
        <c:lblOffset val="100"/>
        <c:noMultiLvlLbl val="0"/>
      </c:catAx>
      <c:valAx>
        <c:axId val="407215136"/>
        <c:scaling>
          <c:orientation val="minMax"/>
        </c:scaling>
        <c:delete val="0"/>
        <c:axPos val="l"/>
        <c:majorGridlines/>
        <c:title>
          <c:tx>
            <c:rich>
              <a:bodyPr rot="-5400000" vert="horz"/>
              <a:lstStyle/>
              <a:p>
                <a:pPr>
                  <a:defRPr b="0"/>
                </a:pPr>
                <a:r>
                  <a:rPr lang="en-GB" b="0"/>
                  <a:t>VKT (billions)</a:t>
                </a:r>
              </a:p>
            </c:rich>
          </c:tx>
          <c:overlay val="0"/>
        </c:title>
        <c:numFmt formatCode="#,##0" sourceLinked="0"/>
        <c:majorTickMark val="out"/>
        <c:minorTickMark val="none"/>
        <c:tickLblPos val="nextTo"/>
        <c:crossAx val="407218272"/>
        <c:crosses val="autoZero"/>
        <c:crossBetween val="between"/>
      </c:valAx>
    </c:plotArea>
    <c:plotVisOnly val="1"/>
    <c:dispBlanksAs val="gap"/>
    <c:showDLblsOverMax val="0"/>
  </c:chart>
  <c:spPr>
    <a:ln>
      <a:noFill/>
    </a:ln>
  </c:spPr>
  <c:printSettings>
    <c:headerFooter/>
    <c:pageMargins b="0.75000000000000955" l="0.70000000000000062" r="0.70000000000000062" t="0.7500000000000095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GB" sz="1050">
                <a:solidFill>
                  <a:schemeClr val="tx2"/>
                </a:solidFill>
              </a:rPr>
              <a:t>Greenhouse gas emissions per unit of electricity generated in Northern Ireland</a:t>
            </a:r>
          </a:p>
        </c:rich>
      </c:tx>
      <c:overlay val="0"/>
    </c:title>
    <c:autoTitleDeleted val="0"/>
    <c:plotArea>
      <c:layout/>
      <c:lineChart>
        <c:grouping val="standard"/>
        <c:varyColors val="0"/>
        <c:ser>
          <c:idx val="0"/>
          <c:order val="0"/>
          <c:cat>
            <c:numRef>
              <c:f>'1.1'!$F$34:$Q$34</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'1.1'!$F$37:$Q$37</c:f>
              <c:numCache>
                <c:formatCode>0</c:formatCode>
                <c:ptCount val="12"/>
                <c:pt idx="0">
                  <c:v>626.85395787111463</c:v>
                </c:pt>
                <c:pt idx="1">
                  <c:v>647.60306499126477</c:v>
                </c:pt>
                <c:pt idx="2">
                  <c:v>685.47087351747894</c:v>
                </c:pt>
                <c:pt idx="3">
                  <c:v>544.90231146890267</c:v>
                </c:pt>
                <c:pt idx="4">
                  <c:v>541.64448280916793</c:v>
                </c:pt>
                <c:pt idx="5">
                  <c:v>426.61771178794771</c:v>
                </c:pt>
                <c:pt idx="6">
                  <c:v>452.45844331138022</c:v>
                </c:pt>
                <c:pt idx="7">
                  <c:v>439.87420451636706</c:v>
                </c:pt>
                <c:pt idx="8">
                  <c:v>460.02531642661239</c:v>
                </c:pt>
                <c:pt idx="9">
                  <c:v>488.30689574930824</c:v>
                </c:pt>
                <c:pt idx="10">
                  <c:v>482.0643966279477</c:v>
                </c:pt>
                <c:pt idx="11">
                  <c:v>479.50051339445406</c:v>
                </c:pt>
              </c:numCache>
            </c:numRef>
          </c:val>
          <c:smooth val="0"/>
        </c:ser>
        <c:dLbls>
          <c:showLegendKey val="0"/>
          <c:showVal val="0"/>
          <c:showCatName val="0"/>
          <c:showSerName val="0"/>
          <c:showPercent val="0"/>
          <c:showBubbleSize val="0"/>
        </c:dLbls>
        <c:marker val="1"/>
        <c:smooth val="0"/>
        <c:axId val="176128984"/>
        <c:axId val="176127416"/>
      </c:lineChart>
      <c:catAx>
        <c:axId val="176128984"/>
        <c:scaling>
          <c:orientation val="minMax"/>
        </c:scaling>
        <c:delete val="0"/>
        <c:axPos val="b"/>
        <c:numFmt formatCode="General" sourceLinked="1"/>
        <c:majorTickMark val="out"/>
        <c:minorTickMark val="none"/>
        <c:tickLblPos val="nextTo"/>
        <c:crossAx val="176127416"/>
        <c:crosses val="autoZero"/>
        <c:auto val="1"/>
        <c:lblAlgn val="ctr"/>
        <c:lblOffset val="100"/>
        <c:noMultiLvlLbl val="0"/>
      </c:catAx>
      <c:valAx>
        <c:axId val="176127416"/>
        <c:scaling>
          <c:orientation val="minMax"/>
        </c:scaling>
        <c:delete val="0"/>
        <c:axPos val="l"/>
        <c:majorGridlines/>
        <c:title>
          <c:tx>
            <c:rich>
              <a:bodyPr rot="-5400000" vert="horz"/>
              <a:lstStyle/>
              <a:p>
                <a:pPr>
                  <a:defRPr/>
                </a:pPr>
                <a:r>
                  <a:rPr lang="en-GB"/>
                  <a:t>gCO</a:t>
                </a:r>
                <a:r>
                  <a:rPr lang="en-GB" baseline="-25000"/>
                  <a:t>2</a:t>
                </a:r>
                <a:r>
                  <a:rPr lang="en-GB"/>
                  <a:t>/kWh</a:t>
                </a:r>
              </a:p>
            </c:rich>
          </c:tx>
          <c:overlay val="0"/>
        </c:title>
        <c:numFmt formatCode="0" sourceLinked="1"/>
        <c:majorTickMark val="out"/>
        <c:minorTickMark val="none"/>
        <c:tickLblPos val="nextTo"/>
        <c:crossAx val="176128984"/>
        <c:crosses val="autoZero"/>
        <c:crossBetween val="between"/>
        <c:majorUnit val="200"/>
      </c:valAx>
      <c:spPr>
        <a:ln>
          <a:noFill/>
        </a:ln>
      </c:spPr>
    </c:plotArea>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solidFill>
                  <a:schemeClr val="tx2"/>
                </a:solidFill>
              </a:rPr>
              <a:t>Average distance travelled per person per year</a:t>
            </a:r>
            <a:r>
              <a:rPr lang="en-GB" sz="1100" baseline="0">
                <a:solidFill>
                  <a:schemeClr val="tx2"/>
                </a:solidFill>
              </a:rPr>
              <a:t> by mode of transport</a:t>
            </a:r>
            <a:endParaRPr lang="en-GB" sz="1100">
              <a:solidFill>
                <a:schemeClr val="tx2"/>
              </a:solidFill>
            </a:endParaRPr>
          </a:p>
        </c:rich>
      </c:tx>
      <c:overlay val="0"/>
    </c:title>
    <c:autoTitleDeleted val="0"/>
    <c:plotArea>
      <c:layout/>
      <c:lineChart>
        <c:grouping val="standard"/>
        <c:varyColors val="0"/>
        <c:ser>
          <c:idx val="0"/>
          <c:order val="0"/>
          <c:tx>
            <c:strRef>
              <c:f>'4.3'!$B$30</c:f>
              <c:strCache>
                <c:ptCount val="1"/>
                <c:pt idx="0">
                  <c:v>Car</c:v>
                </c:pt>
              </c:strCache>
            </c:strRef>
          </c:tx>
          <c:spPr>
            <a:ln>
              <a:solidFill>
                <a:schemeClr val="tx2"/>
              </a:solidFill>
            </a:ln>
          </c:spPr>
          <c:marker>
            <c:symbol val="none"/>
          </c:marker>
          <c:cat>
            <c:strRef>
              <c:f>('4.3'!$D$29:$K$29,'4.3'!$D$42:$K$42)</c:f>
              <c:strCache>
                <c:ptCount val="16"/>
                <c:pt idx="0">
                  <c:v>1999-2001</c:v>
                </c:pt>
                <c:pt idx="1">
                  <c:v>2000-2002</c:v>
                </c:pt>
                <c:pt idx="2">
                  <c:v>2001-2003</c:v>
                </c:pt>
                <c:pt idx="3">
                  <c:v>2002-2004</c:v>
                </c:pt>
                <c:pt idx="4">
                  <c:v>2003-2005</c:v>
                </c:pt>
                <c:pt idx="5">
                  <c:v>2004-2006</c:v>
                </c:pt>
                <c:pt idx="6">
                  <c:v>2005-2007</c:v>
                </c:pt>
                <c:pt idx="7">
                  <c:v>2006-2008</c:v>
                </c:pt>
                <c:pt idx="8">
                  <c:v>2007-2009</c:v>
                </c:pt>
                <c:pt idx="9">
                  <c:v>2008-2010</c:v>
                </c:pt>
                <c:pt idx="10">
                  <c:v>2009-2011</c:v>
                </c:pt>
                <c:pt idx="11">
                  <c:v>2010-2012</c:v>
                </c:pt>
                <c:pt idx="12">
                  <c:v>2011-2013</c:v>
                </c:pt>
                <c:pt idx="13">
                  <c:v>2012-2014</c:v>
                </c:pt>
                <c:pt idx="14">
                  <c:v>2013-2015</c:v>
                </c:pt>
                <c:pt idx="15">
                  <c:v>2014-2016</c:v>
                </c:pt>
              </c:strCache>
            </c:strRef>
          </c:cat>
          <c:val>
            <c:numRef>
              <c:f>('4.3'!$D$30:$K$30,'4.3'!$D$43:$J$43,'4.3'!$K$43)</c:f>
              <c:numCache>
                <c:formatCode>#,##0</c:formatCode>
                <c:ptCount val="16"/>
                <c:pt idx="0">
                  <c:v>4891</c:v>
                </c:pt>
                <c:pt idx="1">
                  <c:v>4819</c:v>
                </c:pt>
                <c:pt idx="2">
                  <c:v>4777</c:v>
                </c:pt>
                <c:pt idx="3">
                  <c:v>4816</c:v>
                </c:pt>
                <c:pt idx="4">
                  <c:v>4870</c:v>
                </c:pt>
                <c:pt idx="5">
                  <c:v>4943</c:v>
                </c:pt>
                <c:pt idx="6">
                  <c:v>4864</c:v>
                </c:pt>
                <c:pt idx="7">
                  <c:v>4916</c:v>
                </c:pt>
                <c:pt idx="8">
                  <c:v>4840</c:v>
                </c:pt>
                <c:pt idx="9">
                  <c:v>4859</c:v>
                </c:pt>
                <c:pt idx="10">
                  <c:v>4762</c:v>
                </c:pt>
                <c:pt idx="11">
                  <c:v>4791</c:v>
                </c:pt>
                <c:pt idx="12">
                  <c:v>4828.88</c:v>
                </c:pt>
                <c:pt idx="13">
                  <c:v>4853</c:v>
                </c:pt>
                <c:pt idx="14">
                  <c:v>4745</c:v>
                </c:pt>
                <c:pt idx="15">
                  <c:v>4652</c:v>
                </c:pt>
              </c:numCache>
            </c:numRef>
          </c:val>
          <c:smooth val="0"/>
        </c:ser>
        <c:ser>
          <c:idx val="2"/>
          <c:order val="1"/>
          <c:tx>
            <c:strRef>
              <c:f>'4.3'!$B$32</c:f>
              <c:strCache>
                <c:ptCount val="1"/>
                <c:pt idx="0">
                  <c:v>Other private</c:v>
                </c:pt>
              </c:strCache>
            </c:strRef>
          </c:tx>
          <c:spPr>
            <a:ln>
              <a:solidFill>
                <a:schemeClr val="accent1"/>
              </a:solidFill>
            </a:ln>
          </c:spPr>
          <c:marker>
            <c:symbol val="none"/>
          </c:marker>
          <c:cat>
            <c:strRef>
              <c:f>('4.3'!$D$29:$K$29,'4.3'!$D$42:$K$42)</c:f>
              <c:strCache>
                <c:ptCount val="16"/>
                <c:pt idx="0">
                  <c:v>1999-2001</c:v>
                </c:pt>
                <c:pt idx="1">
                  <c:v>2000-2002</c:v>
                </c:pt>
                <c:pt idx="2">
                  <c:v>2001-2003</c:v>
                </c:pt>
                <c:pt idx="3">
                  <c:v>2002-2004</c:v>
                </c:pt>
                <c:pt idx="4">
                  <c:v>2003-2005</c:v>
                </c:pt>
                <c:pt idx="5">
                  <c:v>2004-2006</c:v>
                </c:pt>
                <c:pt idx="6">
                  <c:v>2005-2007</c:v>
                </c:pt>
                <c:pt idx="7">
                  <c:v>2006-2008</c:v>
                </c:pt>
                <c:pt idx="8">
                  <c:v>2007-2009</c:v>
                </c:pt>
                <c:pt idx="9">
                  <c:v>2008-2010</c:v>
                </c:pt>
                <c:pt idx="10">
                  <c:v>2009-2011</c:v>
                </c:pt>
                <c:pt idx="11">
                  <c:v>2010-2012</c:v>
                </c:pt>
                <c:pt idx="12">
                  <c:v>2011-2013</c:v>
                </c:pt>
                <c:pt idx="13">
                  <c:v>2012-2014</c:v>
                </c:pt>
                <c:pt idx="14">
                  <c:v>2013-2015</c:v>
                </c:pt>
                <c:pt idx="15">
                  <c:v>2014-2016</c:v>
                </c:pt>
              </c:strCache>
            </c:strRef>
          </c:cat>
          <c:val>
            <c:numRef>
              <c:f>('4.3'!$D$32:$K$32,'4.3'!$D$45:$K$45)</c:f>
              <c:numCache>
                <c:formatCode>#,##0</c:formatCode>
                <c:ptCount val="16"/>
                <c:pt idx="0">
                  <c:v>345</c:v>
                </c:pt>
                <c:pt idx="1">
                  <c:v>320</c:v>
                </c:pt>
                <c:pt idx="2">
                  <c:v>319</c:v>
                </c:pt>
                <c:pt idx="3">
                  <c:v>358</c:v>
                </c:pt>
                <c:pt idx="4">
                  <c:v>389</c:v>
                </c:pt>
                <c:pt idx="5">
                  <c:v>448</c:v>
                </c:pt>
                <c:pt idx="6">
                  <c:v>437</c:v>
                </c:pt>
                <c:pt idx="7">
                  <c:v>451</c:v>
                </c:pt>
                <c:pt idx="8">
                  <c:v>470</c:v>
                </c:pt>
                <c:pt idx="9">
                  <c:v>460</c:v>
                </c:pt>
                <c:pt idx="10">
                  <c:v>467</c:v>
                </c:pt>
                <c:pt idx="11">
                  <c:v>426</c:v>
                </c:pt>
                <c:pt idx="12">
                  <c:v>426.22</c:v>
                </c:pt>
                <c:pt idx="13">
                  <c:v>399</c:v>
                </c:pt>
                <c:pt idx="14" formatCode="General">
                  <c:v>380</c:v>
                </c:pt>
                <c:pt idx="15" formatCode="General">
                  <c:v>353</c:v>
                </c:pt>
              </c:numCache>
            </c:numRef>
          </c:val>
          <c:smooth val="0"/>
        </c:ser>
        <c:ser>
          <c:idx val="3"/>
          <c:order val="2"/>
          <c:tx>
            <c:strRef>
              <c:f>'4.3'!$B$33</c:f>
              <c:strCache>
                <c:ptCount val="1"/>
                <c:pt idx="0">
                  <c:v>Public transport</c:v>
                </c:pt>
              </c:strCache>
            </c:strRef>
          </c:tx>
          <c:spPr>
            <a:ln>
              <a:solidFill>
                <a:schemeClr val="tx2">
                  <a:lumMod val="60000"/>
                  <a:lumOff val="40000"/>
                </a:schemeClr>
              </a:solidFill>
              <a:prstDash val="sysDash"/>
            </a:ln>
          </c:spPr>
          <c:marker>
            <c:symbol val="none"/>
          </c:marker>
          <c:cat>
            <c:strRef>
              <c:f>('4.3'!$D$29:$K$29,'4.3'!$D$42:$K$42)</c:f>
              <c:strCache>
                <c:ptCount val="16"/>
                <c:pt idx="0">
                  <c:v>1999-2001</c:v>
                </c:pt>
                <c:pt idx="1">
                  <c:v>2000-2002</c:v>
                </c:pt>
                <c:pt idx="2">
                  <c:v>2001-2003</c:v>
                </c:pt>
                <c:pt idx="3">
                  <c:v>2002-2004</c:v>
                </c:pt>
                <c:pt idx="4">
                  <c:v>2003-2005</c:v>
                </c:pt>
                <c:pt idx="5">
                  <c:v>2004-2006</c:v>
                </c:pt>
                <c:pt idx="6">
                  <c:v>2005-2007</c:v>
                </c:pt>
                <c:pt idx="7">
                  <c:v>2006-2008</c:v>
                </c:pt>
                <c:pt idx="8">
                  <c:v>2007-2009</c:v>
                </c:pt>
                <c:pt idx="9">
                  <c:v>2008-2010</c:v>
                </c:pt>
                <c:pt idx="10">
                  <c:v>2009-2011</c:v>
                </c:pt>
                <c:pt idx="11">
                  <c:v>2010-2012</c:v>
                </c:pt>
                <c:pt idx="12">
                  <c:v>2011-2013</c:v>
                </c:pt>
                <c:pt idx="13">
                  <c:v>2012-2014</c:v>
                </c:pt>
                <c:pt idx="14">
                  <c:v>2013-2015</c:v>
                </c:pt>
                <c:pt idx="15">
                  <c:v>2014-2016</c:v>
                </c:pt>
              </c:strCache>
            </c:strRef>
          </c:cat>
          <c:val>
            <c:numRef>
              <c:f>('4.3'!$D$33:$K$33,'4.3'!$D$46:$K$46)</c:f>
              <c:numCache>
                <c:formatCode>#,##0</c:formatCode>
                <c:ptCount val="16"/>
                <c:pt idx="0">
                  <c:v>468</c:v>
                </c:pt>
                <c:pt idx="1">
                  <c:v>464</c:v>
                </c:pt>
                <c:pt idx="2">
                  <c:v>419</c:v>
                </c:pt>
                <c:pt idx="3">
                  <c:v>422</c:v>
                </c:pt>
                <c:pt idx="4">
                  <c:v>425</c:v>
                </c:pt>
                <c:pt idx="5">
                  <c:v>442</c:v>
                </c:pt>
                <c:pt idx="6">
                  <c:v>440</c:v>
                </c:pt>
                <c:pt idx="7">
                  <c:v>428</c:v>
                </c:pt>
                <c:pt idx="8">
                  <c:v>445</c:v>
                </c:pt>
                <c:pt idx="9">
                  <c:v>422</c:v>
                </c:pt>
                <c:pt idx="10">
                  <c:v>423</c:v>
                </c:pt>
                <c:pt idx="11">
                  <c:v>414</c:v>
                </c:pt>
                <c:pt idx="12">
                  <c:v>434.54999999999995</c:v>
                </c:pt>
                <c:pt idx="13">
                  <c:v>449</c:v>
                </c:pt>
                <c:pt idx="14" formatCode="General">
                  <c:v>446</c:v>
                </c:pt>
                <c:pt idx="15" formatCode="General">
                  <c:v>428</c:v>
                </c:pt>
              </c:numCache>
            </c:numRef>
          </c:val>
          <c:smooth val="0"/>
        </c:ser>
        <c:ser>
          <c:idx val="6"/>
          <c:order val="3"/>
          <c:tx>
            <c:strRef>
              <c:f>'4.3'!$B$36</c:f>
              <c:strCache>
                <c:ptCount val="1"/>
                <c:pt idx="0">
                  <c:v>Walking/cycling</c:v>
                </c:pt>
              </c:strCache>
            </c:strRef>
          </c:tx>
          <c:spPr>
            <a:ln>
              <a:solidFill>
                <a:schemeClr val="tx2">
                  <a:lumMod val="40000"/>
                  <a:lumOff val="60000"/>
                </a:schemeClr>
              </a:solidFill>
            </a:ln>
          </c:spPr>
          <c:marker>
            <c:symbol val="none"/>
          </c:marker>
          <c:cat>
            <c:strRef>
              <c:f>('4.3'!$D$29:$K$29,'4.3'!$D$42:$K$42)</c:f>
              <c:strCache>
                <c:ptCount val="16"/>
                <c:pt idx="0">
                  <c:v>1999-2001</c:v>
                </c:pt>
                <c:pt idx="1">
                  <c:v>2000-2002</c:v>
                </c:pt>
                <c:pt idx="2">
                  <c:v>2001-2003</c:v>
                </c:pt>
                <c:pt idx="3">
                  <c:v>2002-2004</c:v>
                </c:pt>
                <c:pt idx="4">
                  <c:v>2003-2005</c:v>
                </c:pt>
                <c:pt idx="5">
                  <c:v>2004-2006</c:v>
                </c:pt>
                <c:pt idx="6">
                  <c:v>2005-2007</c:v>
                </c:pt>
                <c:pt idx="7">
                  <c:v>2006-2008</c:v>
                </c:pt>
                <c:pt idx="8">
                  <c:v>2007-2009</c:v>
                </c:pt>
                <c:pt idx="9">
                  <c:v>2008-2010</c:v>
                </c:pt>
                <c:pt idx="10">
                  <c:v>2009-2011</c:v>
                </c:pt>
                <c:pt idx="11">
                  <c:v>2010-2012</c:v>
                </c:pt>
                <c:pt idx="12">
                  <c:v>2011-2013</c:v>
                </c:pt>
                <c:pt idx="13">
                  <c:v>2012-2014</c:v>
                </c:pt>
                <c:pt idx="14">
                  <c:v>2013-2015</c:v>
                </c:pt>
                <c:pt idx="15">
                  <c:v>2014-2016</c:v>
                </c:pt>
              </c:strCache>
            </c:strRef>
          </c:cat>
          <c:val>
            <c:numRef>
              <c:f>('4.3'!$D$36:$K$36,'4.3'!$D$49:$K$49)</c:f>
              <c:numCache>
                <c:formatCode>#,##0</c:formatCode>
                <c:ptCount val="16"/>
                <c:pt idx="0">
                  <c:v>165</c:v>
                </c:pt>
                <c:pt idx="1">
                  <c:v>162</c:v>
                </c:pt>
                <c:pt idx="2">
                  <c:v>156</c:v>
                </c:pt>
                <c:pt idx="3">
                  <c:v>154</c:v>
                </c:pt>
                <c:pt idx="4">
                  <c:v>159</c:v>
                </c:pt>
                <c:pt idx="5">
                  <c:v>156</c:v>
                </c:pt>
                <c:pt idx="6">
                  <c:v>163</c:v>
                </c:pt>
                <c:pt idx="7">
                  <c:v>159</c:v>
                </c:pt>
                <c:pt idx="8">
                  <c:v>164</c:v>
                </c:pt>
                <c:pt idx="9">
                  <c:v>155</c:v>
                </c:pt>
                <c:pt idx="10">
                  <c:v>159</c:v>
                </c:pt>
                <c:pt idx="11">
                  <c:v>177</c:v>
                </c:pt>
                <c:pt idx="12">
                  <c:v>183</c:v>
                </c:pt>
                <c:pt idx="13">
                  <c:v>192</c:v>
                </c:pt>
                <c:pt idx="14" formatCode="General">
                  <c:v>189</c:v>
                </c:pt>
                <c:pt idx="15" formatCode="General">
                  <c:v>200</c:v>
                </c:pt>
              </c:numCache>
            </c:numRef>
          </c:val>
          <c:smooth val="0"/>
        </c:ser>
        <c:dLbls>
          <c:showLegendKey val="0"/>
          <c:showVal val="0"/>
          <c:showCatName val="0"/>
          <c:showSerName val="0"/>
          <c:showPercent val="0"/>
          <c:showBubbleSize val="0"/>
        </c:dLbls>
        <c:smooth val="0"/>
        <c:axId val="407218664"/>
        <c:axId val="407219056"/>
      </c:lineChart>
      <c:catAx>
        <c:axId val="407218664"/>
        <c:scaling>
          <c:orientation val="minMax"/>
        </c:scaling>
        <c:delete val="0"/>
        <c:axPos val="b"/>
        <c:numFmt formatCode="General" sourceLinked="0"/>
        <c:majorTickMark val="out"/>
        <c:minorTickMark val="none"/>
        <c:tickLblPos val="nextTo"/>
        <c:txPr>
          <a:bodyPr/>
          <a:lstStyle/>
          <a:p>
            <a:pPr>
              <a:defRPr sz="900"/>
            </a:pPr>
            <a:endParaRPr lang="en-US"/>
          </a:p>
        </c:txPr>
        <c:crossAx val="407219056"/>
        <c:crosses val="autoZero"/>
        <c:auto val="1"/>
        <c:lblAlgn val="ctr"/>
        <c:lblOffset val="100"/>
        <c:noMultiLvlLbl val="0"/>
      </c:catAx>
      <c:valAx>
        <c:axId val="407219056"/>
        <c:scaling>
          <c:orientation val="minMax"/>
        </c:scaling>
        <c:delete val="0"/>
        <c:axPos val="l"/>
        <c:majorGridlines/>
        <c:title>
          <c:tx>
            <c:rich>
              <a:bodyPr rot="-5400000" vert="horz"/>
              <a:lstStyle/>
              <a:p>
                <a:pPr>
                  <a:defRPr/>
                </a:pPr>
                <a:r>
                  <a:rPr lang="en-GB" b="0"/>
                  <a:t>miles per person per year</a:t>
                </a:r>
              </a:p>
            </c:rich>
          </c:tx>
          <c:overlay val="0"/>
        </c:title>
        <c:numFmt formatCode="#,##0" sourceLinked="1"/>
        <c:majorTickMark val="out"/>
        <c:minorTickMark val="none"/>
        <c:tickLblPos val="nextTo"/>
        <c:crossAx val="407218664"/>
        <c:crosses val="autoZero"/>
        <c:crossBetween val="between"/>
      </c:valAx>
    </c:plotArea>
    <c:legend>
      <c:legendPos val="t"/>
      <c:overlay val="0"/>
    </c:legend>
    <c:plotVisOnly val="1"/>
    <c:dispBlanksAs val="gap"/>
    <c:showDLblsOverMax val="0"/>
  </c:chart>
  <c:spPr>
    <a:ln>
      <a:noFill/>
    </a:ln>
  </c:spPr>
  <c:printSettings>
    <c:headerFooter/>
    <c:pageMargins b="0.75000000000000933" l="0.70000000000000062" r="0.70000000000000062" t="0.750000000000009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Proportion</a:t>
            </a:r>
            <a:r>
              <a:rPr lang="en-GB" sz="1100" baseline="0">
                <a:solidFill>
                  <a:schemeClr val="tx2"/>
                </a:solidFill>
              </a:rPr>
              <a:t> of journeys per year by mode of transport</a:t>
            </a:r>
          </a:p>
        </c:rich>
      </c:tx>
      <c:overlay val="0"/>
    </c:title>
    <c:autoTitleDeleted val="0"/>
    <c:plotArea>
      <c:layout>
        <c:manualLayout>
          <c:layoutTarget val="inner"/>
          <c:xMode val="edge"/>
          <c:yMode val="edge"/>
          <c:x val="0.13745295138888888"/>
          <c:y val="0.11840585569078647"/>
          <c:w val="0.84490815972221989"/>
          <c:h val="0.61180663719841066"/>
        </c:manualLayout>
      </c:layout>
      <c:lineChart>
        <c:grouping val="standard"/>
        <c:varyColors val="0"/>
        <c:ser>
          <c:idx val="0"/>
          <c:order val="0"/>
          <c:tx>
            <c:strRef>
              <c:f>'4.4'!$B$29</c:f>
              <c:strCache>
                <c:ptCount val="1"/>
                <c:pt idx="0">
                  <c:v>Car, motorcycle &amp; private taxis</c:v>
                </c:pt>
              </c:strCache>
            </c:strRef>
          </c:tx>
          <c:spPr>
            <a:ln>
              <a:solidFill>
                <a:schemeClr val="tx2"/>
              </a:solidFill>
            </a:ln>
          </c:spPr>
          <c:marker>
            <c:symbol val="diamond"/>
            <c:size val="7"/>
            <c:spPr>
              <a:solidFill>
                <a:schemeClr val="tx2"/>
              </a:solidFill>
              <a:ln>
                <a:noFill/>
              </a:ln>
            </c:spPr>
          </c:marker>
          <c:cat>
            <c:strRef>
              <c:f>('4.4'!$E$28:$L$28,'4.4'!$E$35:$L$35)</c:f>
              <c:strCache>
                <c:ptCount val="16"/>
                <c:pt idx="0">
                  <c:v>1999-2001</c:v>
                </c:pt>
                <c:pt idx="1">
                  <c:v>2000-2002</c:v>
                </c:pt>
                <c:pt idx="2">
                  <c:v>2001-2003</c:v>
                </c:pt>
                <c:pt idx="3">
                  <c:v>2002-2004</c:v>
                </c:pt>
                <c:pt idx="4">
                  <c:v>2003-2005</c:v>
                </c:pt>
                <c:pt idx="5">
                  <c:v>2004-2006</c:v>
                </c:pt>
                <c:pt idx="6">
                  <c:v>2005-2007</c:v>
                </c:pt>
                <c:pt idx="7">
                  <c:v>2006-2008</c:v>
                </c:pt>
                <c:pt idx="8">
                  <c:v>2007-2009</c:v>
                </c:pt>
                <c:pt idx="9">
                  <c:v>2008-2010</c:v>
                </c:pt>
                <c:pt idx="10">
                  <c:v>2009-2011</c:v>
                </c:pt>
                <c:pt idx="11">
                  <c:v>2010-2012</c:v>
                </c:pt>
                <c:pt idx="12">
                  <c:v>2011-2013</c:v>
                </c:pt>
                <c:pt idx="13">
                  <c:v>2012-2014</c:v>
                </c:pt>
                <c:pt idx="14">
                  <c:v>2013-2015</c:v>
                </c:pt>
                <c:pt idx="15">
                  <c:v>2014-2016</c:v>
                </c:pt>
              </c:strCache>
            </c:strRef>
          </c:cat>
          <c:val>
            <c:numRef>
              <c:f>('4.4'!$E$29:$L$29,'4.4'!$E$36:$L$36)</c:f>
              <c:numCache>
                <c:formatCode>0%</c:formatCode>
                <c:ptCount val="16"/>
                <c:pt idx="0">
                  <c:v>0.73824130879345606</c:v>
                </c:pt>
                <c:pt idx="1">
                  <c:v>0.74432989690721651</c:v>
                </c:pt>
                <c:pt idx="2">
                  <c:v>0.74895833333333328</c:v>
                </c:pt>
                <c:pt idx="3">
                  <c:v>0.75077881619937692</c:v>
                </c:pt>
                <c:pt idx="4">
                  <c:v>0.75290390707497368</c:v>
                </c:pt>
                <c:pt idx="5">
                  <c:v>0.7685683530678149</c:v>
                </c:pt>
                <c:pt idx="6">
                  <c:v>0.7621097954790097</c:v>
                </c:pt>
                <c:pt idx="7">
                  <c:v>0.7688984881209503</c:v>
                </c:pt>
                <c:pt idx="8">
                  <c:v>0.76258205689277903</c:v>
                </c:pt>
                <c:pt idx="9">
                  <c:v>0.77348066298342544</c:v>
                </c:pt>
                <c:pt idx="10">
                  <c:v>0.7796420581655481</c:v>
                </c:pt>
                <c:pt idx="11">
                  <c:v>0.78859060402684567</c:v>
                </c:pt>
                <c:pt idx="12">
                  <c:v>0.77</c:v>
                </c:pt>
                <c:pt idx="13">
                  <c:v>0.77</c:v>
                </c:pt>
                <c:pt idx="14">
                  <c:v>0.7669256381798002</c:v>
                </c:pt>
                <c:pt idx="15">
                  <c:v>0.76365663322185062</c:v>
                </c:pt>
              </c:numCache>
            </c:numRef>
          </c:val>
          <c:smooth val="0"/>
        </c:ser>
        <c:ser>
          <c:idx val="1"/>
          <c:order val="1"/>
          <c:tx>
            <c:strRef>
              <c:f>'4.4'!$B$30</c:f>
              <c:strCache>
                <c:ptCount val="1"/>
                <c:pt idx="0">
                  <c:v>Walking/cycling</c:v>
                </c:pt>
              </c:strCache>
            </c:strRef>
          </c:tx>
          <c:spPr>
            <a:ln>
              <a:solidFill>
                <a:schemeClr val="accent1"/>
              </a:solidFill>
            </a:ln>
          </c:spPr>
          <c:marker>
            <c:symbol val="diamond"/>
            <c:size val="7"/>
            <c:spPr>
              <a:solidFill>
                <a:schemeClr val="accent1"/>
              </a:solidFill>
              <a:ln>
                <a:noFill/>
              </a:ln>
            </c:spPr>
          </c:marker>
          <c:cat>
            <c:strRef>
              <c:f>('4.4'!$E$28:$L$28,'4.4'!$E$35:$L$35)</c:f>
              <c:strCache>
                <c:ptCount val="16"/>
                <c:pt idx="0">
                  <c:v>1999-2001</c:v>
                </c:pt>
                <c:pt idx="1">
                  <c:v>2000-2002</c:v>
                </c:pt>
                <c:pt idx="2">
                  <c:v>2001-2003</c:v>
                </c:pt>
                <c:pt idx="3">
                  <c:v>2002-2004</c:v>
                </c:pt>
                <c:pt idx="4">
                  <c:v>2003-2005</c:v>
                </c:pt>
                <c:pt idx="5">
                  <c:v>2004-2006</c:v>
                </c:pt>
                <c:pt idx="6">
                  <c:v>2005-2007</c:v>
                </c:pt>
                <c:pt idx="7">
                  <c:v>2006-2008</c:v>
                </c:pt>
                <c:pt idx="8">
                  <c:v>2007-2009</c:v>
                </c:pt>
                <c:pt idx="9">
                  <c:v>2008-2010</c:v>
                </c:pt>
                <c:pt idx="10">
                  <c:v>2009-2011</c:v>
                </c:pt>
                <c:pt idx="11">
                  <c:v>2010-2012</c:v>
                </c:pt>
                <c:pt idx="12">
                  <c:v>2011-2013</c:v>
                </c:pt>
                <c:pt idx="13">
                  <c:v>2012-2014</c:v>
                </c:pt>
                <c:pt idx="14">
                  <c:v>2013-2015</c:v>
                </c:pt>
                <c:pt idx="15">
                  <c:v>2014-2016</c:v>
                </c:pt>
              </c:strCache>
            </c:strRef>
          </c:cat>
          <c:val>
            <c:numRef>
              <c:f>('4.4'!$E$30:$L$30,'4.4'!$E$37:$L$37)</c:f>
              <c:numCache>
                <c:formatCode>0%</c:formatCode>
                <c:ptCount val="16"/>
                <c:pt idx="0">
                  <c:v>0.20040899795501022</c:v>
                </c:pt>
                <c:pt idx="1">
                  <c:v>0.2</c:v>
                </c:pt>
                <c:pt idx="2">
                  <c:v>0.19583333333333333</c:v>
                </c:pt>
                <c:pt idx="3">
                  <c:v>0.19106957424714435</c:v>
                </c:pt>
                <c:pt idx="4">
                  <c:v>0.18690601900739176</c:v>
                </c:pt>
                <c:pt idx="5">
                  <c:v>0.18299246501614638</c:v>
                </c:pt>
                <c:pt idx="6">
                  <c:v>0.18191603875134554</c:v>
                </c:pt>
                <c:pt idx="7">
                  <c:v>0.17818574514038876</c:v>
                </c:pt>
                <c:pt idx="8">
                  <c:v>0.18161925601750548</c:v>
                </c:pt>
                <c:pt idx="9">
                  <c:v>0.17237569060773481</c:v>
                </c:pt>
                <c:pt idx="10">
                  <c:v>0.16666666666666666</c:v>
                </c:pt>
                <c:pt idx="11">
                  <c:v>0.16778523489932887</c:v>
                </c:pt>
                <c:pt idx="12">
                  <c:v>0.1767337807606264</c:v>
                </c:pt>
                <c:pt idx="13">
                  <c:v>0.18</c:v>
                </c:pt>
                <c:pt idx="14">
                  <c:v>0.18312985571587126</c:v>
                </c:pt>
                <c:pt idx="15">
                  <c:v>0.18840579710144928</c:v>
                </c:pt>
              </c:numCache>
            </c:numRef>
          </c:val>
          <c:smooth val="0"/>
        </c:ser>
        <c:ser>
          <c:idx val="2"/>
          <c:order val="2"/>
          <c:tx>
            <c:strRef>
              <c:f>'4.4'!$B$31</c:f>
              <c:strCache>
                <c:ptCount val="1"/>
                <c:pt idx="0">
                  <c:v>Public transport</c:v>
                </c:pt>
              </c:strCache>
            </c:strRef>
          </c:tx>
          <c:spPr>
            <a:ln>
              <a:solidFill>
                <a:schemeClr val="tx2">
                  <a:lumMod val="40000"/>
                  <a:lumOff val="60000"/>
                </a:schemeClr>
              </a:solidFill>
            </a:ln>
          </c:spPr>
          <c:marker>
            <c:symbol val="diamond"/>
            <c:size val="7"/>
            <c:spPr>
              <a:solidFill>
                <a:schemeClr val="tx2">
                  <a:lumMod val="40000"/>
                  <a:lumOff val="60000"/>
                </a:schemeClr>
              </a:solidFill>
              <a:ln>
                <a:noFill/>
              </a:ln>
            </c:spPr>
          </c:marker>
          <c:cat>
            <c:strRef>
              <c:f>('4.4'!$E$28:$L$28,'4.4'!$E$35:$L$35)</c:f>
              <c:strCache>
                <c:ptCount val="16"/>
                <c:pt idx="0">
                  <c:v>1999-2001</c:v>
                </c:pt>
                <c:pt idx="1">
                  <c:v>2000-2002</c:v>
                </c:pt>
                <c:pt idx="2">
                  <c:v>2001-2003</c:v>
                </c:pt>
                <c:pt idx="3">
                  <c:v>2002-2004</c:v>
                </c:pt>
                <c:pt idx="4">
                  <c:v>2003-2005</c:v>
                </c:pt>
                <c:pt idx="5">
                  <c:v>2004-2006</c:v>
                </c:pt>
                <c:pt idx="6">
                  <c:v>2005-2007</c:v>
                </c:pt>
                <c:pt idx="7">
                  <c:v>2006-2008</c:v>
                </c:pt>
                <c:pt idx="8">
                  <c:v>2007-2009</c:v>
                </c:pt>
                <c:pt idx="9">
                  <c:v>2008-2010</c:v>
                </c:pt>
                <c:pt idx="10">
                  <c:v>2009-2011</c:v>
                </c:pt>
                <c:pt idx="11">
                  <c:v>2010-2012</c:v>
                </c:pt>
                <c:pt idx="12">
                  <c:v>2011-2013</c:v>
                </c:pt>
                <c:pt idx="13">
                  <c:v>2012-2014</c:v>
                </c:pt>
                <c:pt idx="14">
                  <c:v>2013-2015</c:v>
                </c:pt>
                <c:pt idx="15">
                  <c:v>2014-2016</c:v>
                </c:pt>
              </c:strCache>
            </c:strRef>
          </c:cat>
          <c:val>
            <c:numRef>
              <c:f>('4.4'!$E$31:$L$31,'4.4'!$E$38:$L$38)</c:f>
              <c:numCache>
                <c:formatCode>0%</c:formatCode>
                <c:ptCount val="16"/>
                <c:pt idx="0">
                  <c:v>6.0327198364008183E-2</c:v>
                </c:pt>
                <c:pt idx="1">
                  <c:v>5.6701030927835051E-2</c:v>
                </c:pt>
                <c:pt idx="2">
                  <c:v>5.6250000000000001E-2</c:v>
                </c:pt>
                <c:pt idx="3">
                  <c:v>5.6074766355140186E-2</c:v>
                </c:pt>
                <c:pt idx="4">
                  <c:v>5.8078141499472019E-2</c:v>
                </c:pt>
                <c:pt idx="5">
                  <c:v>5.8127018299246498E-2</c:v>
                </c:pt>
                <c:pt idx="6">
                  <c:v>5.4897739504843918E-2</c:v>
                </c:pt>
                <c:pt idx="7">
                  <c:v>5.183585313174946E-2</c:v>
                </c:pt>
                <c:pt idx="8">
                  <c:v>5.689277899343545E-2</c:v>
                </c:pt>
                <c:pt idx="9">
                  <c:v>5.3038674033149172E-2</c:v>
                </c:pt>
                <c:pt idx="10">
                  <c:v>5.4809843400447429E-2</c:v>
                </c:pt>
                <c:pt idx="11">
                  <c:v>5.0335570469798654E-2</c:v>
                </c:pt>
                <c:pt idx="12">
                  <c:v>5.145413870246085E-2</c:v>
                </c:pt>
                <c:pt idx="13">
                  <c:v>5.145413870246085E-2</c:v>
                </c:pt>
                <c:pt idx="14">
                  <c:v>4.9944506104328525E-2</c:v>
                </c:pt>
                <c:pt idx="15">
                  <c:v>4.6822742474916385E-2</c:v>
                </c:pt>
              </c:numCache>
            </c:numRef>
          </c:val>
          <c:smooth val="0"/>
        </c:ser>
        <c:dLbls>
          <c:showLegendKey val="0"/>
          <c:showVal val="0"/>
          <c:showCatName val="0"/>
          <c:showSerName val="0"/>
          <c:showPercent val="0"/>
          <c:showBubbleSize val="0"/>
        </c:dLbls>
        <c:marker val="1"/>
        <c:smooth val="0"/>
        <c:axId val="407220232"/>
        <c:axId val="407220624"/>
      </c:lineChart>
      <c:catAx>
        <c:axId val="407220232"/>
        <c:scaling>
          <c:orientation val="minMax"/>
        </c:scaling>
        <c:delete val="0"/>
        <c:axPos val="b"/>
        <c:numFmt formatCode="General" sourceLinked="0"/>
        <c:majorTickMark val="out"/>
        <c:minorTickMark val="none"/>
        <c:tickLblPos val="nextTo"/>
        <c:txPr>
          <a:bodyPr/>
          <a:lstStyle/>
          <a:p>
            <a:pPr>
              <a:defRPr sz="900"/>
            </a:pPr>
            <a:endParaRPr lang="en-US"/>
          </a:p>
        </c:txPr>
        <c:crossAx val="407220624"/>
        <c:crosses val="autoZero"/>
        <c:auto val="1"/>
        <c:lblAlgn val="ctr"/>
        <c:lblOffset val="100"/>
        <c:noMultiLvlLbl val="0"/>
      </c:catAx>
      <c:valAx>
        <c:axId val="407220624"/>
        <c:scaling>
          <c:orientation val="minMax"/>
          <c:max val="1"/>
        </c:scaling>
        <c:delete val="0"/>
        <c:axPos val="l"/>
        <c:majorGridlines/>
        <c:title>
          <c:tx>
            <c:rich>
              <a:bodyPr rot="-5400000" vert="horz"/>
              <a:lstStyle/>
              <a:p>
                <a:pPr>
                  <a:defRPr/>
                </a:pPr>
                <a:r>
                  <a:rPr lang="en-GB" b="0"/>
                  <a:t>proportion of journeys</a:t>
                </a:r>
              </a:p>
            </c:rich>
          </c:tx>
          <c:overlay val="0"/>
        </c:title>
        <c:numFmt formatCode="0%" sourceLinked="1"/>
        <c:majorTickMark val="out"/>
        <c:minorTickMark val="none"/>
        <c:tickLblPos val="nextTo"/>
        <c:crossAx val="407220232"/>
        <c:crosses val="autoZero"/>
        <c:crossBetween val="between"/>
        <c:majorUnit val="0.2"/>
      </c:valAx>
    </c:plotArea>
    <c:legend>
      <c:legendPos val="b"/>
      <c:overlay val="0"/>
    </c:legend>
    <c:plotVisOnly val="0"/>
    <c:dispBlanksAs val="gap"/>
    <c:showDLblsOverMax val="0"/>
  </c:chart>
  <c:spPr>
    <a:ln>
      <a:noFill/>
    </a:ln>
  </c:spPr>
  <c:printSettings>
    <c:headerFooter/>
    <c:pageMargins b="0.75000000000000933" l="0.70000000000000062" r="0.70000000000000062" t="0.750000000000009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2"/>
                </a:solidFill>
              </a:defRPr>
            </a:pPr>
            <a:r>
              <a:rPr lang="en-GB" sz="1100">
                <a:solidFill>
                  <a:schemeClr val="tx2"/>
                </a:solidFill>
              </a:rPr>
              <a:t>Number</a:t>
            </a:r>
            <a:r>
              <a:rPr lang="en-GB" sz="1100" baseline="0">
                <a:solidFill>
                  <a:schemeClr val="tx2"/>
                </a:solidFill>
              </a:rPr>
              <a:t> of kilometres (millions) travelled by bus</a:t>
            </a:r>
          </a:p>
        </c:rich>
      </c:tx>
      <c:layout>
        <c:manualLayout>
          <c:xMode val="edge"/>
          <c:yMode val="edge"/>
          <c:x val="0.27134826388889177"/>
          <c:y val="3.589888888888889E-2"/>
        </c:manualLayout>
      </c:layout>
      <c:overlay val="0"/>
    </c:title>
    <c:autoTitleDeleted val="0"/>
    <c:plotArea>
      <c:layout>
        <c:manualLayout>
          <c:layoutTarget val="inner"/>
          <c:xMode val="edge"/>
          <c:yMode val="edge"/>
          <c:x val="0.11678033740206265"/>
          <c:y val="0.16583569235148773"/>
          <c:w val="0.85595820039223725"/>
          <c:h val="0.66553396545021126"/>
        </c:manualLayout>
      </c:layout>
      <c:lineChart>
        <c:grouping val="standard"/>
        <c:varyColors val="0"/>
        <c:ser>
          <c:idx val="0"/>
          <c:order val="0"/>
          <c:marker>
            <c:symbol val="none"/>
          </c:marker>
          <c:cat>
            <c:strRef>
              <c:f>'4.5'!$E$29:$U$29</c:f>
              <c:strCache>
                <c:ptCount val="17"/>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strCache>
            </c:strRef>
          </c:cat>
          <c:val>
            <c:numRef>
              <c:f>'4.5'!$E$31:$U$31</c:f>
              <c:numCache>
                <c:formatCode>0.0</c:formatCode>
                <c:ptCount val="17"/>
                <c:pt idx="0">
                  <c:v>68.5</c:v>
                </c:pt>
                <c:pt idx="1">
                  <c:v>66.7</c:v>
                </c:pt>
                <c:pt idx="2">
                  <c:v>66.8</c:v>
                </c:pt>
                <c:pt idx="3">
                  <c:v>67.8</c:v>
                </c:pt>
                <c:pt idx="4">
                  <c:v>68.2</c:v>
                </c:pt>
                <c:pt idx="5">
                  <c:v>68.400000000000006</c:v>
                </c:pt>
                <c:pt idx="6">
                  <c:v>67.7</c:v>
                </c:pt>
                <c:pt idx="7">
                  <c:v>69.900000000000006</c:v>
                </c:pt>
                <c:pt idx="8">
                  <c:v>73.3</c:v>
                </c:pt>
                <c:pt idx="9">
                  <c:v>73.600000000000009</c:v>
                </c:pt>
                <c:pt idx="10">
                  <c:v>73.099999999999994</c:v>
                </c:pt>
                <c:pt idx="11">
                  <c:v>69.7</c:v>
                </c:pt>
                <c:pt idx="12">
                  <c:v>67.5</c:v>
                </c:pt>
                <c:pt idx="13">
                  <c:v>69.5</c:v>
                </c:pt>
                <c:pt idx="14">
                  <c:v>69.5</c:v>
                </c:pt>
                <c:pt idx="15">
                  <c:v>67.8</c:v>
                </c:pt>
                <c:pt idx="16">
                  <c:v>66</c:v>
                </c:pt>
              </c:numCache>
            </c:numRef>
          </c:val>
          <c:smooth val="0"/>
        </c:ser>
        <c:dLbls>
          <c:showLegendKey val="0"/>
          <c:showVal val="0"/>
          <c:showCatName val="0"/>
          <c:showSerName val="0"/>
          <c:showPercent val="0"/>
          <c:showBubbleSize val="0"/>
        </c:dLbls>
        <c:smooth val="0"/>
        <c:axId val="407995072"/>
        <c:axId val="407997424"/>
      </c:lineChart>
      <c:catAx>
        <c:axId val="407995072"/>
        <c:scaling>
          <c:orientation val="minMax"/>
        </c:scaling>
        <c:delete val="0"/>
        <c:axPos val="b"/>
        <c:numFmt formatCode="General" sourceLinked="0"/>
        <c:majorTickMark val="out"/>
        <c:minorTickMark val="none"/>
        <c:tickLblPos val="nextTo"/>
        <c:crossAx val="407997424"/>
        <c:crosses val="autoZero"/>
        <c:auto val="1"/>
        <c:lblAlgn val="ctr"/>
        <c:lblOffset val="100"/>
        <c:noMultiLvlLbl val="0"/>
      </c:catAx>
      <c:valAx>
        <c:axId val="407997424"/>
        <c:scaling>
          <c:orientation val="minMax"/>
          <c:min val="0"/>
        </c:scaling>
        <c:delete val="0"/>
        <c:axPos val="l"/>
        <c:majorGridlines/>
        <c:title>
          <c:tx>
            <c:rich>
              <a:bodyPr rot="-5400000" vert="horz"/>
              <a:lstStyle/>
              <a:p>
                <a:pPr>
                  <a:defRPr/>
                </a:pPr>
                <a:r>
                  <a:rPr lang="en-GB" b="0"/>
                  <a:t>passenger</a:t>
                </a:r>
                <a:r>
                  <a:rPr lang="en-GB" b="0" baseline="0"/>
                  <a:t> </a:t>
                </a:r>
                <a:r>
                  <a:rPr lang="en-GB" b="0"/>
                  <a:t>journeys (millions)</a:t>
                </a:r>
              </a:p>
            </c:rich>
          </c:tx>
          <c:layout>
            <c:manualLayout>
              <c:xMode val="edge"/>
              <c:yMode val="edge"/>
              <c:x val="1.4869888475836441E-2"/>
              <c:y val="0.34062879180432887"/>
            </c:manualLayout>
          </c:layout>
          <c:overlay val="0"/>
        </c:title>
        <c:numFmt formatCode="0" sourceLinked="0"/>
        <c:majorTickMark val="out"/>
        <c:minorTickMark val="none"/>
        <c:tickLblPos val="nextTo"/>
        <c:crossAx val="407995072"/>
        <c:crosses val="autoZero"/>
        <c:crossBetween val="between"/>
        <c:majorUnit val="20"/>
      </c:valAx>
    </c:plotArea>
    <c:plotVisOnly val="1"/>
    <c:dispBlanksAs val="gap"/>
    <c:showDLblsOverMax val="0"/>
  </c:chart>
  <c:spPr>
    <a:ln>
      <a:noFill/>
    </a:ln>
  </c:spPr>
  <c:printSettings>
    <c:headerFooter/>
    <c:pageMargins b="0.75000000000000955" l="0.70000000000000062" r="0.70000000000000062" t="0.7500000000000095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solidFill>
                  <a:schemeClr val="tx2"/>
                </a:solidFill>
              </a:rPr>
              <a:t>Distance travelled</a:t>
            </a:r>
            <a:r>
              <a:rPr lang="en-GB" sz="1100" baseline="0">
                <a:solidFill>
                  <a:schemeClr val="tx2"/>
                </a:solidFill>
              </a:rPr>
              <a:t> by NI Rail passengers</a:t>
            </a:r>
            <a:endParaRPr lang="en-GB" sz="1100">
              <a:solidFill>
                <a:schemeClr val="tx2"/>
              </a:solidFill>
            </a:endParaRPr>
          </a:p>
        </c:rich>
      </c:tx>
      <c:overlay val="0"/>
    </c:title>
    <c:autoTitleDeleted val="0"/>
    <c:plotArea>
      <c:layout/>
      <c:lineChart>
        <c:grouping val="standard"/>
        <c:varyColors val="0"/>
        <c:ser>
          <c:idx val="0"/>
          <c:order val="0"/>
          <c:marker>
            <c:symbol val="none"/>
          </c:marker>
          <c:dPt>
            <c:idx val="14"/>
            <c:bubble3D val="0"/>
            <c:spPr>
              <a:ln>
                <a:noFill/>
              </a:ln>
            </c:spPr>
          </c:dPt>
          <c:cat>
            <c:strRef>
              <c:f>'4.6'!$E$28:$U$28</c:f>
              <c:strCache>
                <c:ptCount val="17"/>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strCache>
            </c:strRef>
          </c:cat>
          <c:val>
            <c:numRef>
              <c:f>'4.6'!$E$30:$U$30</c:f>
              <c:numCache>
                <c:formatCode>General</c:formatCode>
                <c:ptCount val="17"/>
                <c:pt idx="0">
                  <c:v>221.7</c:v>
                </c:pt>
                <c:pt idx="1">
                  <c:v>227.1</c:v>
                </c:pt>
                <c:pt idx="2">
                  <c:v>239.7</c:v>
                </c:pt>
                <c:pt idx="3">
                  <c:v>236.3</c:v>
                </c:pt>
                <c:pt idx="4" formatCode="0.0">
                  <c:v>233</c:v>
                </c:pt>
                <c:pt idx="5" formatCode="0.0">
                  <c:v>225.2</c:v>
                </c:pt>
                <c:pt idx="6" formatCode="0.0">
                  <c:v>240.5</c:v>
                </c:pt>
                <c:pt idx="7" formatCode="0.0">
                  <c:v>261.8</c:v>
                </c:pt>
                <c:pt idx="8" formatCode="#,##0.0">
                  <c:v>293</c:v>
                </c:pt>
                <c:pt idx="9" formatCode="#,##0.0">
                  <c:v>303.89999999999998</c:v>
                </c:pt>
                <c:pt idx="10" formatCode="#,##0.0">
                  <c:v>277.2</c:v>
                </c:pt>
                <c:pt idx="11" formatCode="#,##0.0">
                  <c:v>306.7</c:v>
                </c:pt>
                <c:pt idx="12" formatCode="#,##0.0">
                  <c:v>326.7</c:v>
                </c:pt>
                <c:pt idx="13" formatCode="#,##0.0">
                  <c:v>347.8</c:v>
                </c:pt>
                <c:pt idx="14">
                  <c:v>381.9</c:v>
                </c:pt>
                <c:pt idx="15">
                  <c:v>416.5</c:v>
                </c:pt>
                <c:pt idx="16">
                  <c:v>436.6</c:v>
                </c:pt>
              </c:numCache>
            </c:numRef>
          </c:val>
          <c:smooth val="0"/>
        </c:ser>
        <c:dLbls>
          <c:showLegendKey val="0"/>
          <c:showVal val="0"/>
          <c:showCatName val="0"/>
          <c:showSerName val="0"/>
          <c:showPercent val="0"/>
          <c:showBubbleSize val="0"/>
        </c:dLbls>
        <c:smooth val="0"/>
        <c:axId val="407997816"/>
        <c:axId val="407993504"/>
      </c:lineChart>
      <c:catAx>
        <c:axId val="407997816"/>
        <c:scaling>
          <c:orientation val="minMax"/>
        </c:scaling>
        <c:delete val="0"/>
        <c:axPos val="b"/>
        <c:numFmt formatCode="General" sourceLinked="0"/>
        <c:majorTickMark val="out"/>
        <c:minorTickMark val="none"/>
        <c:tickLblPos val="nextTo"/>
        <c:crossAx val="407993504"/>
        <c:crosses val="autoZero"/>
        <c:auto val="1"/>
        <c:lblAlgn val="ctr"/>
        <c:lblOffset val="100"/>
        <c:noMultiLvlLbl val="0"/>
      </c:catAx>
      <c:valAx>
        <c:axId val="407993504"/>
        <c:scaling>
          <c:orientation val="minMax"/>
          <c:max val="500"/>
        </c:scaling>
        <c:delete val="0"/>
        <c:axPos val="l"/>
        <c:majorGridlines/>
        <c:title>
          <c:tx>
            <c:rich>
              <a:bodyPr rot="-5400000" vert="horz"/>
              <a:lstStyle/>
              <a:p>
                <a:pPr>
                  <a:defRPr/>
                </a:pPr>
                <a:r>
                  <a:rPr lang="en-GB"/>
                  <a:t>passenger</a:t>
                </a:r>
                <a:r>
                  <a:rPr lang="en-GB" baseline="0"/>
                  <a:t> kilometres (millions)</a:t>
                </a:r>
                <a:endParaRPr lang="en-GB"/>
              </a:p>
            </c:rich>
          </c:tx>
          <c:overlay val="0"/>
        </c:title>
        <c:numFmt formatCode="General" sourceLinked="1"/>
        <c:majorTickMark val="out"/>
        <c:minorTickMark val="none"/>
        <c:tickLblPos val="nextTo"/>
        <c:crossAx val="407997816"/>
        <c:crosses val="autoZero"/>
        <c:crossBetween val="between"/>
        <c:majorUnit val="100"/>
      </c:valAx>
    </c:plotArea>
    <c:plotVisOnly val="1"/>
    <c:dispBlanksAs val="gap"/>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solidFill>
                  <a:schemeClr val="tx2"/>
                </a:solidFill>
              </a:rPr>
              <a:t>Age of all licensed vehicles in Northern Ireland</a:t>
            </a:r>
          </a:p>
        </c:rich>
      </c:tx>
      <c:overlay val="0"/>
    </c:title>
    <c:autoTitleDeleted val="0"/>
    <c:plotArea>
      <c:layout/>
      <c:barChart>
        <c:barDir val="col"/>
        <c:grouping val="clustered"/>
        <c:varyColors val="0"/>
        <c:ser>
          <c:idx val="0"/>
          <c:order val="0"/>
          <c:invertIfNegative val="0"/>
          <c:cat>
            <c:strRef>
              <c:f>'4.7'!$D$28:$H$28</c:f>
              <c:strCache>
                <c:ptCount val="5"/>
                <c:pt idx="0">
                  <c:v>0-4</c:v>
                </c:pt>
                <c:pt idx="1">
                  <c:v>5-9</c:v>
                </c:pt>
                <c:pt idx="2">
                  <c:v>10-14</c:v>
                </c:pt>
                <c:pt idx="3">
                  <c:v>15-19</c:v>
                </c:pt>
                <c:pt idx="4">
                  <c:v>20+</c:v>
                </c:pt>
              </c:strCache>
            </c:strRef>
          </c:cat>
          <c:val>
            <c:numRef>
              <c:f>'4.7'!$D$29:$H$29</c:f>
              <c:numCache>
                <c:formatCode>#,##0</c:formatCode>
                <c:ptCount val="5"/>
                <c:pt idx="0">
                  <c:v>378886</c:v>
                </c:pt>
                <c:pt idx="1">
                  <c:v>359277</c:v>
                </c:pt>
                <c:pt idx="2">
                  <c:v>300248</c:v>
                </c:pt>
                <c:pt idx="3">
                  <c:v>65378</c:v>
                </c:pt>
                <c:pt idx="4">
                  <c:v>27622</c:v>
                </c:pt>
              </c:numCache>
            </c:numRef>
          </c:val>
        </c:ser>
        <c:dLbls>
          <c:showLegendKey val="0"/>
          <c:showVal val="0"/>
          <c:showCatName val="0"/>
          <c:showSerName val="0"/>
          <c:showPercent val="0"/>
          <c:showBubbleSize val="0"/>
        </c:dLbls>
        <c:gapWidth val="50"/>
        <c:axId val="407996248"/>
        <c:axId val="407996640"/>
      </c:barChart>
      <c:catAx>
        <c:axId val="407996248"/>
        <c:scaling>
          <c:orientation val="minMax"/>
        </c:scaling>
        <c:delete val="0"/>
        <c:axPos val="b"/>
        <c:numFmt formatCode="General" sourceLinked="1"/>
        <c:majorTickMark val="out"/>
        <c:minorTickMark val="none"/>
        <c:tickLblPos val="nextTo"/>
        <c:crossAx val="407996640"/>
        <c:crosses val="autoZero"/>
        <c:auto val="1"/>
        <c:lblAlgn val="ctr"/>
        <c:lblOffset val="100"/>
        <c:noMultiLvlLbl val="0"/>
      </c:catAx>
      <c:valAx>
        <c:axId val="407996640"/>
        <c:scaling>
          <c:orientation val="minMax"/>
          <c:max val="500000"/>
        </c:scaling>
        <c:delete val="0"/>
        <c:axPos val="l"/>
        <c:majorGridlines/>
        <c:numFmt formatCode="#,##0" sourceLinked="1"/>
        <c:majorTickMark val="out"/>
        <c:minorTickMark val="none"/>
        <c:tickLblPos val="nextTo"/>
        <c:crossAx val="407996248"/>
        <c:crosses val="autoZero"/>
        <c:crossBetween val="between"/>
        <c:majorUnit val="100000"/>
      </c:valAx>
    </c:plotArea>
    <c:plotVisOnly val="1"/>
    <c:dispBlanksAs val="gap"/>
    <c:showDLblsOverMax val="0"/>
  </c:chart>
  <c:spPr>
    <a:ln>
      <a:noFill/>
    </a:ln>
  </c:spPr>
  <c:printSettings>
    <c:headerFooter/>
    <c:pageMargins b="0.75000000000000977" l="0.70000000000000062" r="0.70000000000000062" t="0.750000000000009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Number of plug-in cars, vans and quadricycles</a:t>
            </a:r>
            <a:r>
              <a:rPr lang="en-GB" sz="1100" baseline="0">
                <a:solidFill>
                  <a:schemeClr val="tx2"/>
                </a:solidFill>
              </a:rPr>
              <a:t> </a:t>
            </a:r>
            <a:r>
              <a:rPr lang="en-GB" sz="1100">
                <a:solidFill>
                  <a:schemeClr val="tx2"/>
                </a:solidFill>
              </a:rPr>
              <a:t>licensed by the end of quarter</a:t>
            </a:r>
          </a:p>
        </c:rich>
      </c:tx>
      <c:overlay val="0"/>
    </c:title>
    <c:autoTitleDeleted val="0"/>
    <c:plotArea>
      <c:layout/>
      <c:barChart>
        <c:barDir val="col"/>
        <c:grouping val="clustered"/>
        <c:varyColors val="0"/>
        <c:ser>
          <c:idx val="0"/>
          <c:order val="0"/>
          <c:tx>
            <c:strRef>
              <c:f>'4.8'!$B$31</c:f>
              <c:strCache>
                <c:ptCount val="1"/>
                <c:pt idx="0">
                  <c:v>Northern Ireland</c:v>
                </c:pt>
              </c:strCache>
            </c:strRef>
          </c:tx>
          <c:invertIfNegative val="0"/>
          <c:cat>
            <c:multiLvlStrRef>
              <c:f>'4.8'!$D$29:$Y$30</c:f>
              <c:multiLvlStrCache>
                <c:ptCount val="22"/>
                <c:lvl>
                  <c:pt idx="0">
                    <c:v>Q4</c:v>
                  </c:pt>
                  <c:pt idx="1">
                    <c:v>Q1</c:v>
                  </c:pt>
                  <c:pt idx="2">
                    <c:v>Q2</c:v>
                  </c:pt>
                  <c:pt idx="3">
                    <c:v>Q3</c:v>
                  </c:pt>
                  <c:pt idx="4">
                    <c:v>Q4</c:v>
                  </c:pt>
                  <c:pt idx="5">
                    <c:v>Q1</c:v>
                  </c:pt>
                  <c:pt idx="6">
                    <c:v>Q2</c:v>
                  </c:pt>
                  <c:pt idx="7">
                    <c:v>Q3</c:v>
                  </c:pt>
                  <c:pt idx="8">
                    <c:v>Q4</c:v>
                  </c:pt>
                  <c:pt idx="9">
                    <c:v>Q1</c:v>
                  </c:pt>
                  <c:pt idx="10">
                    <c:v>Q2</c:v>
                  </c:pt>
                  <c:pt idx="11">
                    <c:v>Q3</c:v>
                  </c:pt>
                  <c:pt idx="12">
                    <c:v>Q4</c:v>
                  </c:pt>
                  <c:pt idx="13">
                    <c:v>Q1</c:v>
                  </c:pt>
                  <c:pt idx="14">
                    <c:v>Q2</c:v>
                  </c:pt>
                  <c:pt idx="15">
                    <c:v>Q3</c:v>
                  </c:pt>
                  <c:pt idx="16">
                    <c:v>Q4</c:v>
                  </c:pt>
                  <c:pt idx="17">
                    <c:v>Q1</c:v>
                  </c:pt>
                  <c:pt idx="18">
                    <c:v>Q2</c:v>
                  </c:pt>
                  <c:pt idx="19">
                    <c:v>Q3</c:v>
                  </c:pt>
                  <c:pt idx="20">
                    <c:v>Q4</c:v>
                  </c:pt>
                  <c:pt idx="21">
                    <c:v>Q1</c:v>
                  </c:pt>
                </c:lvl>
                <c:lvl>
                  <c:pt idx="0">
                    <c:v>2011</c:v>
                  </c:pt>
                  <c:pt idx="1">
                    <c:v>2012</c:v>
                  </c:pt>
                  <c:pt idx="2">
                    <c:v>2012</c:v>
                  </c:pt>
                  <c:pt idx="3">
                    <c:v>2012</c:v>
                  </c:pt>
                  <c:pt idx="4">
                    <c:v>2012</c:v>
                  </c:pt>
                  <c:pt idx="5">
                    <c:v>2013</c:v>
                  </c:pt>
                  <c:pt idx="6">
                    <c:v>2013</c:v>
                  </c:pt>
                  <c:pt idx="7">
                    <c:v>2013</c:v>
                  </c:pt>
                  <c:pt idx="8">
                    <c:v>2013</c:v>
                  </c:pt>
                  <c:pt idx="9">
                    <c:v>2014</c:v>
                  </c:pt>
                  <c:pt idx="10">
                    <c:v>2014</c:v>
                  </c:pt>
                  <c:pt idx="11">
                    <c:v>2014</c:v>
                  </c:pt>
                  <c:pt idx="12">
                    <c:v>2014</c:v>
                  </c:pt>
                  <c:pt idx="13">
                    <c:v>2015</c:v>
                  </c:pt>
                  <c:pt idx="14">
                    <c:v>2015</c:v>
                  </c:pt>
                  <c:pt idx="15">
                    <c:v>2015</c:v>
                  </c:pt>
                  <c:pt idx="16">
                    <c:v>2015</c:v>
                  </c:pt>
                  <c:pt idx="17">
                    <c:v>2016</c:v>
                  </c:pt>
                  <c:pt idx="18">
                    <c:v>2016</c:v>
                  </c:pt>
                  <c:pt idx="19">
                    <c:v>2016</c:v>
                  </c:pt>
                  <c:pt idx="20">
                    <c:v>2016</c:v>
                  </c:pt>
                  <c:pt idx="21">
                    <c:v>2017</c:v>
                  </c:pt>
                </c:lvl>
              </c:multiLvlStrCache>
            </c:multiLvlStrRef>
          </c:cat>
          <c:val>
            <c:numRef>
              <c:f>'4.8'!$D$31:$Y$31</c:f>
              <c:numCache>
                <c:formatCode>#,##0</c:formatCode>
                <c:ptCount val="22"/>
                <c:pt idx="0">
                  <c:v>7</c:v>
                </c:pt>
                <c:pt idx="1">
                  <c:v>12</c:v>
                </c:pt>
                <c:pt idx="2">
                  <c:v>29</c:v>
                </c:pt>
                <c:pt idx="3">
                  <c:v>51</c:v>
                </c:pt>
                <c:pt idx="4">
                  <c:v>61</c:v>
                </c:pt>
                <c:pt idx="5">
                  <c:v>82</c:v>
                </c:pt>
                <c:pt idx="6">
                  <c:v>115</c:v>
                </c:pt>
                <c:pt idx="7">
                  <c:v>133</c:v>
                </c:pt>
                <c:pt idx="8">
                  <c:v>150</c:v>
                </c:pt>
                <c:pt idx="9">
                  <c:v>176</c:v>
                </c:pt>
                <c:pt idx="10">
                  <c:v>215</c:v>
                </c:pt>
                <c:pt idx="11">
                  <c:v>284</c:v>
                </c:pt>
                <c:pt idx="12">
                  <c:v>370</c:v>
                </c:pt>
                <c:pt idx="13">
                  <c:v>494</c:v>
                </c:pt>
                <c:pt idx="14">
                  <c:v>615</c:v>
                </c:pt>
                <c:pt idx="15">
                  <c:v>715</c:v>
                </c:pt>
                <c:pt idx="16">
                  <c:v>812</c:v>
                </c:pt>
                <c:pt idx="17">
                  <c:v>969</c:v>
                </c:pt>
                <c:pt idx="18">
                  <c:v>1052</c:v>
                </c:pt>
                <c:pt idx="19">
                  <c:v>1190</c:v>
                </c:pt>
                <c:pt idx="20">
                  <c:v>1310</c:v>
                </c:pt>
                <c:pt idx="21">
                  <c:v>1464</c:v>
                </c:pt>
              </c:numCache>
            </c:numRef>
          </c:val>
        </c:ser>
        <c:dLbls>
          <c:showLegendKey val="0"/>
          <c:showVal val="0"/>
          <c:showCatName val="0"/>
          <c:showSerName val="0"/>
          <c:showPercent val="0"/>
          <c:showBubbleSize val="0"/>
        </c:dLbls>
        <c:gapWidth val="50"/>
        <c:axId val="407998992"/>
        <c:axId val="407999384"/>
      </c:barChart>
      <c:catAx>
        <c:axId val="407998992"/>
        <c:scaling>
          <c:orientation val="minMax"/>
        </c:scaling>
        <c:delete val="0"/>
        <c:axPos val="b"/>
        <c:numFmt formatCode="General" sourceLinked="0"/>
        <c:majorTickMark val="out"/>
        <c:minorTickMark val="none"/>
        <c:tickLblPos val="nextTo"/>
        <c:spPr>
          <a:ln>
            <a:noFill/>
          </a:ln>
        </c:spPr>
        <c:crossAx val="407999384"/>
        <c:crosses val="autoZero"/>
        <c:auto val="1"/>
        <c:lblAlgn val="ctr"/>
        <c:lblOffset val="100"/>
        <c:noMultiLvlLbl val="0"/>
      </c:catAx>
      <c:valAx>
        <c:axId val="407999384"/>
        <c:scaling>
          <c:orientation val="minMax"/>
        </c:scaling>
        <c:delete val="0"/>
        <c:axPos val="l"/>
        <c:majorGridlines/>
        <c:numFmt formatCode="#,##0" sourceLinked="1"/>
        <c:majorTickMark val="out"/>
        <c:minorTickMark val="none"/>
        <c:tickLblPos val="nextTo"/>
        <c:crossAx val="407998992"/>
        <c:crosses val="autoZero"/>
        <c:crossBetween val="between"/>
        <c:majorUnit val="200"/>
      </c:valAx>
    </c:plotArea>
    <c:plotVisOnly val="1"/>
    <c:dispBlanksAs val="gap"/>
    <c:showDLblsOverMax val="0"/>
  </c:chart>
  <c:spPr>
    <a:ln>
      <a:noFill/>
    </a:ln>
  </c:spPr>
  <c:printSettings>
    <c:headerFooter/>
    <c:pageMargins b="0.75000000000000622" l="0.70000000000000062" r="0.70000000000000062" t="0.75000000000000622"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b="1" i="0" u="none" strike="noStrike" baseline="0"/>
              <a:t>Emissions intensity of milk production</a:t>
            </a:r>
            <a:endParaRPr lang="en-GB" sz="1100">
              <a:solidFill>
                <a:schemeClr val="tx2"/>
              </a:solidFill>
              <a:latin typeface="+mn-lt"/>
            </a:endParaRPr>
          </a:p>
        </c:rich>
      </c:tx>
      <c:overlay val="0"/>
    </c:title>
    <c:autoTitleDeleted val="0"/>
    <c:plotArea>
      <c:layout/>
      <c:lineChart>
        <c:grouping val="standard"/>
        <c:varyColors val="0"/>
        <c:ser>
          <c:idx val="0"/>
          <c:order val="0"/>
          <c:tx>
            <c:strRef>
              <c:f>'5.1'!$B$31:$C$31</c:f>
              <c:strCache>
                <c:ptCount val="2"/>
                <c:pt idx="0">
                  <c:v>FBS Sample Average</c:v>
                </c:pt>
              </c:strCache>
            </c:strRef>
          </c:tx>
          <c:spPr>
            <a:ln>
              <a:solidFill>
                <a:srgbClr val="17375E"/>
              </a:solidFill>
            </a:ln>
          </c:spPr>
          <c:marker>
            <c:symbol val="none"/>
          </c:marker>
          <c:cat>
            <c:numRef>
              <c:f>('5.1'!$D$30:$P$30,'5.1'!$D$35:$O$35)</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('5.1'!$D$31:$P$31,'5.1'!$D$36:$O$36)</c:f>
              <c:numCache>
                <c:formatCode>0</c:formatCode>
                <c:ptCount val="25"/>
                <c:pt idx="0">
                  <c:v>1904.5262188242427</c:v>
                </c:pt>
                <c:pt idx="1">
                  <c:v>1868.6288112364805</c:v>
                </c:pt>
                <c:pt idx="2">
                  <c:v>1900.8320747230289</c:v>
                </c:pt>
                <c:pt idx="3">
                  <c:v>1900.3030748314204</c:v>
                </c:pt>
                <c:pt idx="4">
                  <c:v>1905.0679823868513</c:v>
                </c:pt>
                <c:pt idx="5">
                  <c:v>1885.7569625213318</c:v>
                </c:pt>
                <c:pt idx="6">
                  <c:v>1889.061441332195</c:v>
                </c:pt>
                <c:pt idx="7">
                  <c:v>1757.6383117133096</c:v>
                </c:pt>
                <c:pt idx="8">
                  <c:v>1732.8419374847301</c:v>
                </c:pt>
                <c:pt idx="9">
                  <c:v>1769.7778568695871</c:v>
                </c:pt>
                <c:pt idx="10">
                  <c:v>1690.6783408508361</c:v>
                </c:pt>
                <c:pt idx="11">
                  <c:v>1622.1505068865467</c:v>
                </c:pt>
                <c:pt idx="12">
                  <c:v>1626.4794511174287</c:v>
                </c:pt>
                <c:pt idx="13">
                  <c:v>1648.5914328787164</c:v>
                </c:pt>
                <c:pt idx="14">
                  <c:v>1597.164403034054</c:v>
                </c:pt>
                <c:pt idx="15">
                  <c:v>1534.3040752206791</c:v>
                </c:pt>
                <c:pt idx="16">
                  <c:v>1432.9640986584359</c:v>
                </c:pt>
                <c:pt idx="17">
                  <c:v>1340.0810941279467</c:v>
                </c:pt>
                <c:pt idx="18">
                  <c:v>1329.5410665447541</c:v>
                </c:pt>
                <c:pt idx="19">
                  <c:v>1360.3286236361093</c:v>
                </c:pt>
                <c:pt idx="20">
                  <c:v>1333.2155161064209</c:v>
                </c:pt>
                <c:pt idx="21">
                  <c:v>1278.1097041408134</c:v>
                </c:pt>
                <c:pt idx="22">
                  <c:v>1275.7282813148561</c:v>
                </c:pt>
                <c:pt idx="23">
                  <c:v>1355.4470973584396</c:v>
                </c:pt>
                <c:pt idx="24">
                  <c:v>1318.417457498429</c:v>
                </c:pt>
              </c:numCache>
            </c:numRef>
          </c:val>
          <c:smooth val="0"/>
        </c:ser>
        <c:ser>
          <c:idx val="1"/>
          <c:order val="1"/>
          <c:tx>
            <c:strRef>
              <c:f>'5.1'!$B$32:$C$32</c:f>
              <c:strCache>
                <c:ptCount val="2"/>
                <c:pt idx="0">
                  <c:v>Population Average</c:v>
                </c:pt>
              </c:strCache>
            </c:strRef>
          </c:tx>
          <c:spPr>
            <a:ln>
              <a:solidFill>
                <a:schemeClr val="tx2">
                  <a:lumMod val="40000"/>
                  <a:lumOff val="60000"/>
                </a:schemeClr>
              </a:solidFill>
            </a:ln>
          </c:spPr>
          <c:marker>
            <c:symbol val="none"/>
          </c:marker>
          <c:cat>
            <c:numRef>
              <c:f>('5.1'!$D$30:$P$30,'5.1'!$D$35:$O$35)</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('5.1'!$D$32:$P$32,'5.1'!$D$37:$O$37)</c:f>
              <c:numCache>
                <c:formatCode>0</c:formatCode>
                <c:ptCount val="25"/>
                <c:pt idx="0">
                  <c:v>1927.395023298162</c:v>
                </c:pt>
                <c:pt idx="1">
                  <c:v>1891.2480938798858</c:v>
                </c:pt>
                <c:pt idx="2">
                  <c:v>1916.0837756501196</c:v>
                </c:pt>
                <c:pt idx="3">
                  <c:v>1916.5851001550366</c:v>
                </c:pt>
                <c:pt idx="4">
                  <c:v>1925.3131007722257</c:v>
                </c:pt>
                <c:pt idx="5">
                  <c:v>1909.9017602933891</c:v>
                </c:pt>
                <c:pt idx="6">
                  <c:v>1925.1820816698885</c:v>
                </c:pt>
                <c:pt idx="7">
                  <c:v>1776.2615958119982</c:v>
                </c:pt>
                <c:pt idx="8">
                  <c:v>1751.6641325049827</c:v>
                </c:pt>
                <c:pt idx="9">
                  <c:v>1793.9723885781113</c:v>
                </c:pt>
                <c:pt idx="10">
                  <c:v>1723.262375808665</c:v>
                </c:pt>
                <c:pt idx="11">
                  <c:v>1649.0164004413273</c:v>
                </c:pt>
                <c:pt idx="12">
                  <c:v>1635.6317146997214</c:v>
                </c:pt>
                <c:pt idx="13">
                  <c:v>1668.847752497426</c:v>
                </c:pt>
                <c:pt idx="14">
                  <c:v>1623.464873580378</c:v>
                </c:pt>
                <c:pt idx="15">
                  <c:v>1550.7149512519857</c:v>
                </c:pt>
                <c:pt idx="16">
                  <c:v>1458.6336824181064</c:v>
                </c:pt>
                <c:pt idx="17">
                  <c:v>1362.5653981289474</c:v>
                </c:pt>
                <c:pt idx="18">
                  <c:v>1353.5719971202079</c:v>
                </c:pt>
                <c:pt idx="19">
                  <c:v>1370.9794809172563</c:v>
                </c:pt>
                <c:pt idx="20">
                  <c:v>1348.6759496480656</c:v>
                </c:pt>
                <c:pt idx="21">
                  <c:v>1280.1355004959905</c:v>
                </c:pt>
                <c:pt idx="22">
                  <c:v>1294.4334809435097</c:v>
                </c:pt>
                <c:pt idx="23">
                  <c:v>1384.1612615318654</c:v>
                </c:pt>
                <c:pt idx="24">
                  <c:v>1336.3785897069595</c:v>
                </c:pt>
              </c:numCache>
            </c:numRef>
          </c:val>
          <c:smooth val="0"/>
        </c:ser>
        <c:dLbls>
          <c:showLegendKey val="0"/>
          <c:showVal val="0"/>
          <c:showCatName val="0"/>
          <c:showSerName val="0"/>
          <c:showPercent val="0"/>
          <c:showBubbleSize val="0"/>
        </c:dLbls>
        <c:smooth val="0"/>
        <c:axId val="408000168"/>
        <c:axId val="407997032"/>
      </c:lineChart>
      <c:catAx>
        <c:axId val="408000168"/>
        <c:scaling>
          <c:orientation val="minMax"/>
        </c:scaling>
        <c:delete val="0"/>
        <c:axPos val="b"/>
        <c:numFmt formatCode="General" sourceLinked="1"/>
        <c:majorTickMark val="out"/>
        <c:minorTickMark val="none"/>
        <c:tickLblPos val="nextTo"/>
        <c:crossAx val="407997032"/>
        <c:crosses val="autoZero"/>
        <c:auto val="1"/>
        <c:lblAlgn val="ctr"/>
        <c:lblOffset val="100"/>
        <c:noMultiLvlLbl val="0"/>
      </c:catAx>
      <c:valAx>
        <c:axId val="407997032"/>
        <c:scaling>
          <c:orientation val="minMax"/>
          <c:max val="2000"/>
          <c:min val="1000"/>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n-GB" sz="1000" b="0" i="0" baseline="0"/>
                  <a:t>(g CO2e/kg ECM (excl. Seq.))</a:t>
                </a:r>
              </a:p>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endParaRPr lang="en-GB" sz="1000" b="0">
                  <a:latin typeface="+mn-lt"/>
                </a:endParaRPr>
              </a:p>
            </c:rich>
          </c:tx>
          <c:overlay val="0"/>
        </c:title>
        <c:numFmt formatCode="0" sourceLinked="1"/>
        <c:majorTickMark val="out"/>
        <c:minorTickMark val="none"/>
        <c:tickLblPos val="nextTo"/>
        <c:crossAx val="408000168"/>
        <c:crosses val="autoZero"/>
        <c:crossBetween val="between"/>
      </c:valAx>
    </c:plotArea>
    <c:plotVisOnly val="1"/>
    <c:dispBlanksAs val="gap"/>
    <c:showDLblsOverMax val="0"/>
  </c:chart>
  <c:spPr>
    <a:ln>
      <a:noFill/>
    </a:ln>
  </c:spPr>
  <c:printSettings>
    <c:headerFooter/>
    <c:pageMargins b="0.75000000000000422" l="0.70000000000000062" r="0.70000000000000062" t="0.75000000000000422"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Area of Forest Service planting</a:t>
            </a:r>
          </a:p>
        </c:rich>
      </c:tx>
      <c:overlay val="0"/>
    </c:title>
    <c:autoTitleDeleted val="0"/>
    <c:plotArea>
      <c:layout/>
      <c:barChart>
        <c:barDir val="col"/>
        <c:grouping val="stacked"/>
        <c:varyColors val="0"/>
        <c:ser>
          <c:idx val="0"/>
          <c:order val="0"/>
          <c:tx>
            <c:strRef>
              <c:f>'5.2'!$B$31</c:f>
              <c:strCache>
                <c:ptCount val="1"/>
                <c:pt idx="0">
                  <c:v>Conifer</c:v>
                </c:pt>
              </c:strCache>
            </c:strRef>
          </c:tx>
          <c:spPr>
            <a:solidFill>
              <a:schemeClr val="tx2"/>
            </a:solidFill>
          </c:spPr>
          <c:invertIfNegative val="0"/>
          <c:cat>
            <c:strRef>
              <c:f>('5.2'!$C$30:$N$30,'5.2'!$C$36:$N$36,'5.2'!$C$42:$N$42,'5.2'!$C$48)</c:f>
              <c:strCache>
                <c:ptCount val="37"/>
                <c:pt idx="0">
                  <c:v>1980/81</c:v>
                </c:pt>
                <c:pt idx="1">
                  <c:v>1981/82</c:v>
                </c:pt>
                <c:pt idx="2">
                  <c:v>1982/83</c:v>
                </c:pt>
                <c:pt idx="3">
                  <c:v>1983/84</c:v>
                </c:pt>
                <c:pt idx="4">
                  <c:v>1984/85</c:v>
                </c:pt>
                <c:pt idx="5">
                  <c:v>1985/86</c:v>
                </c:pt>
                <c:pt idx="6">
                  <c:v>1986/87</c:v>
                </c:pt>
                <c:pt idx="7">
                  <c:v>1987/88</c:v>
                </c:pt>
                <c:pt idx="8">
                  <c:v>1988/89</c:v>
                </c:pt>
                <c:pt idx="9">
                  <c:v>1989/90</c:v>
                </c:pt>
                <c:pt idx="10">
                  <c:v>1990/91</c:v>
                </c:pt>
                <c:pt idx="11">
                  <c:v>1991/92</c:v>
                </c:pt>
                <c:pt idx="12">
                  <c:v>1992/93</c:v>
                </c:pt>
                <c:pt idx="13">
                  <c:v>1993/94</c:v>
                </c:pt>
                <c:pt idx="14">
                  <c:v>1994/95</c:v>
                </c:pt>
                <c:pt idx="15">
                  <c:v>1995/96</c:v>
                </c:pt>
                <c:pt idx="16">
                  <c:v>1996/97</c:v>
                </c:pt>
                <c:pt idx="17">
                  <c:v>1997/98</c:v>
                </c:pt>
                <c:pt idx="18">
                  <c:v>1998/99</c:v>
                </c:pt>
                <c:pt idx="19">
                  <c:v>1999/00</c:v>
                </c:pt>
                <c:pt idx="20">
                  <c:v>2000/01</c:v>
                </c:pt>
                <c:pt idx="21">
                  <c:v>2001/02</c:v>
                </c:pt>
                <c:pt idx="22">
                  <c:v>2002/03</c:v>
                </c:pt>
                <c:pt idx="23">
                  <c:v>2003/04</c:v>
                </c:pt>
                <c:pt idx="24">
                  <c:v>2004/05</c:v>
                </c:pt>
                <c:pt idx="25">
                  <c:v>2005/06</c:v>
                </c:pt>
                <c:pt idx="26">
                  <c:v>2006/07</c:v>
                </c:pt>
                <c:pt idx="27">
                  <c:v>2007/08</c:v>
                </c:pt>
                <c:pt idx="28">
                  <c:v>2008/09</c:v>
                </c:pt>
                <c:pt idx="29">
                  <c:v>2009/10</c:v>
                </c:pt>
                <c:pt idx="30">
                  <c:v>2010/11</c:v>
                </c:pt>
                <c:pt idx="31">
                  <c:v>2011/12</c:v>
                </c:pt>
                <c:pt idx="32">
                  <c:v>2012/13</c:v>
                </c:pt>
                <c:pt idx="33">
                  <c:v>2013/14</c:v>
                </c:pt>
                <c:pt idx="34">
                  <c:v>2014/15</c:v>
                </c:pt>
                <c:pt idx="35">
                  <c:v>2015/16</c:v>
                </c:pt>
                <c:pt idx="36">
                  <c:v>2016/17</c:v>
                </c:pt>
              </c:strCache>
            </c:strRef>
          </c:cat>
          <c:val>
            <c:numRef>
              <c:f>('5.2'!$C$31:$N$31,'5.2'!$C$37:$N$37,'5.2'!$C$43:$M$43,'5.2'!$N$43,'5.2'!$C$49)</c:f>
              <c:numCache>
                <c:formatCode>#,##0</c:formatCode>
                <c:ptCount val="37"/>
                <c:pt idx="0">
                  <c:v>40</c:v>
                </c:pt>
                <c:pt idx="1">
                  <c:v>61</c:v>
                </c:pt>
                <c:pt idx="2">
                  <c:v>11</c:v>
                </c:pt>
                <c:pt idx="3">
                  <c:v>21</c:v>
                </c:pt>
                <c:pt idx="4">
                  <c:v>25</c:v>
                </c:pt>
                <c:pt idx="5">
                  <c:v>19</c:v>
                </c:pt>
                <c:pt idx="6">
                  <c:v>85</c:v>
                </c:pt>
                <c:pt idx="7">
                  <c:v>106</c:v>
                </c:pt>
                <c:pt idx="8">
                  <c:v>45</c:v>
                </c:pt>
                <c:pt idx="9">
                  <c:v>915</c:v>
                </c:pt>
                <c:pt idx="10">
                  <c:v>484</c:v>
                </c:pt>
                <c:pt idx="11">
                  <c:v>312</c:v>
                </c:pt>
                <c:pt idx="12">
                  <c:v>671</c:v>
                </c:pt>
                <c:pt idx="13">
                  <c:v>590</c:v>
                </c:pt>
                <c:pt idx="14">
                  <c:v>275</c:v>
                </c:pt>
                <c:pt idx="15">
                  <c:v>568</c:v>
                </c:pt>
                <c:pt idx="16">
                  <c:v>363</c:v>
                </c:pt>
                <c:pt idx="17">
                  <c:v>265</c:v>
                </c:pt>
                <c:pt idx="18">
                  <c:v>301</c:v>
                </c:pt>
                <c:pt idx="19">
                  <c:v>218</c:v>
                </c:pt>
                <c:pt idx="20">
                  <c:v>181</c:v>
                </c:pt>
                <c:pt idx="21">
                  <c:v>155</c:v>
                </c:pt>
                <c:pt idx="22">
                  <c:v>123</c:v>
                </c:pt>
                <c:pt idx="23">
                  <c:v>68</c:v>
                </c:pt>
                <c:pt idx="24">
                  <c:v>23</c:v>
                </c:pt>
                <c:pt idx="25">
                  <c:v>35</c:v>
                </c:pt>
                <c:pt idx="26">
                  <c:v>44</c:v>
                </c:pt>
                <c:pt idx="27">
                  <c:v>41</c:v>
                </c:pt>
                <c:pt idx="28">
                  <c:v>20</c:v>
                </c:pt>
                <c:pt idx="29">
                  <c:v>3</c:v>
                </c:pt>
                <c:pt idx="30">
                  <c:v>21</c:v>
                </c:pt>
                <c:pt idx="31">
                  <c:v>20</c:v>
                </c:pt>
                <c:pt idx="32">
                  <c:v>6</c:v>
                </c:pt>
                <c:pt idx="33">
                  <c:v>37</c:v>
                </c:pt>
                <c:pt idx="34">
                  <c:v>21</c:v>
                </c:pt>
                <c:pt idx="35">
                  <c:v>2</c:v>
                </c:pt>
                <c:pt idx="36">
                  <c:v>53</c:v>
                </c:pt>
              </c:numCache>
            </c:numRef>
          </c:val>
        </c:ser>
        <c:ser>
          <c:idx val="1"/>
          <c:order val="1"/>
          <c:tx>
            <c:strRef>
              <c:f>'5.2'!$B$32</c:f>
              <c:strCache>
                <c:ptCount val="1"/>
                <c:pt idx="0">
                  <c:v>Broadleaf</c:v>
                </c:pt>
              </c:strCache>
            </c:strRef>
          </c:tx>
          <c:spPr>
            <a:solidFill>
              <a:schemeClr val="accent1"/>
            </a:solidFill>
          </c:spPr>
          <c:invertIfNegative val="0"/>
          <c:cat>
            <c:strRef>
              <c:f>('5.2'!$C$30:$N$30,'5.2'!$C$36:$N$36,'5.2'!$C$42:$N$42,'5.2'!$C$48)</c:f>
              <c:strCache>
                <c:ptCount val="37"/>
                <c:pt idx="0">
                  <c:v>1980/81</c:v>
                </c:pt>
                <c:pt idx="1">
                  <c:v>1981/82</c:v>
                </c:pt>
                <c:pt idx="2">
                  <c:v>1982/83</c:v>
                </c:pt>
                <c:pt idx="3">
                  <c:v>1983/84</c:v>
                </c:pt>
                <c:pt idx="4">
                  <c:v>1984/85</c:v>
                </c:pt>
                <c:pt idx="5">
                  <c:v>1985/86</c:v>
                </c:pt>
                <c:pt idx="6">
                  <c:v>1986/87</c:v>
                </c:pt>
                <c:pt idx="7">
                  <c:v>1987/88</c:v>
                </c:pt>
                <c:pt idx="8">
                  <c:v>1988/89</c:v>
                </c:pt>
                <c:pt idx="9">
                  <c:v>1989/90</c:v>
                </c:pt>
                <c:pt idx="10">
                  <c:v>1990/91</c:v>
                </c:pt>
                <c:pt idx="11">
                  <c:v>1991/92</c:v>
                </c:pt>
                <c:pt idx="12">
                  <c:v>1992/93</c:v>
                </c:pt>
                <c:pt idx="13">
                  <c:v>1993/94</c:v>
                </c:pt>
                <c:pt idx="14">
                  <c:v>1994/95</c:v>
                </c:pt>
                <c:pt idx="15">
                  <c:v>1995/96</c:v>
                </c:pt>
                <c:pt idx="16">
                  <c:v>1996/97</c:v>
                </c:pt>
                <c:pt idx="17">
                  <c:v>1997/98</c:v>
                </c:pt>
                <c:pt idx="18">
                  <c:v>1998/99</c:v>
                </c:pt>
                <c:pt idx="19">
                  <c:v>1999/00</c:v>
                </c:pt>
                <c:pt idx="20">
                  <c:v>2000/01</c:v>
                </c:pt>
                <c:pt idx="21">
                  <c:v>2001/02</c:v>
                </c:pt>
                <c:pt idx="22">
                  <c:v>2002/03</c:v>
                </c:pt>
                <c:pt idx="23">
                  <c:v>2003/04</c:v>
                </c:pt>
                <c:pt idx="24">
                  <c:v>2004/05</c:v>
                </c:pt>
                <c:pt idx="25">
                  <c:v>2005/06</c:v>
                </c:pt>
                <c:pt idx="26">
                  <c:v>2006/07</c:v>
                </c:pt>
                <c:pt idx="27">
                  <c:v>2007/08</c:v>
                </c:pt>
                <c:pt idx="28">
                  <c:v>2008/09</c:v>
                </c:pt>
                <c:pt idx="29">
                  <c:v>2009/10</c:v>
                </c:pt>
                <c:pt idx="30">
                  <c:v>2010/11</c:v>
                </c:pt>
                <c:pt idx="31">
                  <c:v>2011/12</c:v>
                </c:pt>
                <c:pt idx="32">
                  <c:v>2012/13</c:v>
                </c:pt>
                <c:pt idx="33">
                  <c:v>2013/14</c:v>
                </c:pt>
                <c:pt idx="34">
                  <c:v>2014/15</c:v>
                </c:pt>
                <c:pt idx="35">
                  <c:v>2015/16</c:v>
                </c:pt>
                <c:pt idx="36">
                  <c:v>2016/17</c:v>
                </c:pt>
              </c:strCache>
            </c:strRef>
          </c:cat>
          <c:val>
            <c:numRef>
              <c:f>('5.2'!$C$32:$N$32,'5.2'!$C$38:$N$38,'5.2'!$C$44:$M$44,'5.2'!$N$44,'5.2'!$C$50)</c:f>
              <c:numCache>
                <c:formatCode>#,##0</c:formatCode>
                <c:ptCount val="37"/>
                <c:pt idx="0">
                  <c:v>85</c:v>
                </c:pt>
                <c:pt idx="1">
                  <c:v>129</c:v>
                </c:pt>
                <c:pt idx="2">
                  <c:v>22</c:v>
                </c:pt>
                <c:pt idx="3">
                  <c:v>46</c:v>
                </c:pt>
                <c:pt idx="4">
                  <c:v>54</c:v>
                </c:pt>
                <c:pt idx="5">
                  <c:v>42</c:v>
                </c:pt>
                <c:pt idx="6">
                  <c:v>180</c:v>
                </c:pt>
                <c:pt idx="7">
                  <c:v>225</c:v>
                </c:pt>
                <c:pt idx="8">
                  <c:v>95</c:v>
                </c:pt>
                <c:pt idx="9">
                  <c:v>150</c:v>
                </c:pt>
                <c:pt idx="10">
                  <c:v>136</c:v>
                </c:pt>
                <c:pt idx="11">
                  <c:v>154</c:v>
                </c:pt>
                <c:pt idx="12">
                  <c:v>212</c:v>
                </c:pt>
                <c:pt idx="13">
                  <c:v>318</c:v>
                </c:pt>
                <c:pt idx="14">
                  <c:v>324</c:v>
                </c:pt>
                <c:pt idx="15">
                  <c:v>244</c:v>
                </c:pt>
                <c:pt idx="16">
                  <c:v>252</c:v>
                </c:pt>
                <c:pt idx="17">
                  <c:v>254</c:v>
                </c:pt>
                <c:pt idx="18">
                  <c:v>327</c:v>
                </c:pt>
                <c:pt idx="19">
                  <c:v>428</c:v>
                </c:pt>
                <c:pt idx="20">
                  <c:v>407</c:v>
                </c:pt>
                <c:pt idx="21">
                  <c:v>470</c:v>
                </c:pt>
                <c:pt idx="22">
                  <c:v>390</c:v>
                </c:pt>
                <c:pt idx="23">
                  <c:v>346</c:v>
                </c:pt>
                <c:pt idx="24">
                  <c:v>319</c:v>
                </c:pt>
                <c:pt idx="25">
                  <c:v>557</c:v>
                </c:pt>
                <c:pt idx="26">
                  <c:v>505</c:v>
                </c:pt>
                <c:pt idx="27">
                  <c:v>496</c:v>
                </c:pt>
                <c:pt idx="28">
                  <c:v>269</c:v>
                </c:pt>
                <c:pt idx="29">
                  <c:v>211</c:v>
                </c:pt>
                <c:pt idx="30">
                  <c:v>231</c:v>
                </c:pt>
                <c:pt idx="31">
                  <c:v>293</c:v>
                </c:pt>
                <c:pt idx="32">
                  <c:v>247</c:v>
                </c:pt>
                <c:pt idx="33">
                  <c:v>253</c:v>
                </c:pt>
                <c:pt idx="34">
                  <c:v>187</c:v>
                </c:pt>
                <c:pt idx="35">
                  <c:v>52</c:v>
                </c:pt>
                <c:pt idx="36">
                  <c:v>155</c:v>
                </c:pt>
              </c:numCache>
            </c:numRef>
          </c:val>
        </c:ser>
        <c:dLbls>
          <c:showLegendKey val="0"/>
          <c:showVal val="0"/>
          <c:showCatName val="0"/>
          <c:showSerName val="0"/>
          <c:showPercent val="0"/>
          <c:showBubbleSize val="0"/>
        </c:dLbls>
        <c:gapWidth val="50"/>
        <c:overlap val="100"/>
        <c:axId val="408000952"/>
        <c:axId val="407999776"/>
      </c:barChart>
      <c:catAx>
        <c:axId val="408000952"/>
        <c:scaling>
          <c:orientation val="minMax"/>
        </c:scaling>
        <c:delete val="0"/>
        <c:axPos val="b"/>
        <c:numFmt formatCode="General" sourceLinked="0"/>
        <c:majorTickMark val="out"/>
        <c:minorTickMark val="none"/>
        <c:tickLblPos val="nextTo"/>
        <c:crossAx val="407999776"/>
        <c:crosses val="autoZero"/>
        <c:auto val="1"/>
        <c:lblAlgn val="ctr"/>
        <c:lblOffset val="100"/>
        <c:noMultiLvlLbl val="0"/>
      </c:catAx>
      <c:valAx>
        <c:axId val="407999776"/>
        <c:scaling>
          <c:orientation val="minMax"/>
        </c:scaling>
        <c:delete val="0"/>
        <c:axPos val="l"/>
        <c:majorGridlines/>
        <c:title>
          <c:tx>
            <c:rich>
              <a:bodyPr rot="-5400000" vert="horz"/>
              <a:lstStyle/>
              <a:p>
                <a:pPr>
                  <a:defRPr/>
                </a:pPr>
                <a:r>
                  <a:rPr lang="en-GB"/>
                  <a:t>Area planted (hectares)</a:t>
                </a:r>
              </a:p>
            </c:rich>
          </c:tx>
          <c:overlay val="0"/>
        </c:title>
        <c:numFmt formatCode="#,##0" sourceLinked="1"/>
        <c:majorTickMark val="out"/>
        <c:minorTickMark val="none"/>
        <c:tickLblPos val="nextTo"/>
        <c:crossAx val="408000952"/>
        <c:crosses val="autoZero"/>
        <c:crossBetween val="between"/>
      </c:valAx>
    </c:plotArea>
    <c:legend>
      <c:legendPos val="t"/>
      <c:overlay val="0"/>
    </c:legend>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b="1" i="0" baseline="0">
                <a:solidFill>
                  <a:schemeClr val="tx2"/>
                </a:solidFill>
                <a:latin typeface="+mn-lt"/>
              </a:rPr>
              <a:t>Nitrogen input - output ratio: kg of nitrogen per tonne output</a:t>
            </a:r>
            <a:endParaRPr lang="en-GB" sz="1100">
              <a:solidFill>
                <a:srgbClr val="FF0000"/>
              </a:solidFill>
              <a:latin typeface="+mn-lt"/>
            </a:endParaRPr>
          </a:p>
        </c:rich>
      </c:tx>
      <c:overlay val="0"/>
    </c:title>
    <c:autoTitleDeleted val="0"/>
    <c:plotArea>
      <c:layout/>
      <c:lineChart>
        <c:grouping val="standard"/>
        <c:varyColors val="0"/>
        <c:ser>
          <c:idx val="1"/>
          <c:order val="0"/>
          <c:tx>
            <c:strRef>
              <c:f>'5.3'!$B$30</c:f>
              <c:strCache>
                <c:ptCount val="1"/>
                <c:pt idx="0">
                  <c:v>Oats</c:v>
                </c:pt>
              </c:strCache>
            </c:strRef>
          </c:tx>
          <c:spPr>
            <a:ln>
              <a:solidFill>
                <a:schemeClr val="accent1"/>
              </a:solidFill>
              <a:prstDash val="sysDot"/>
            </a:ln>
          </c:spPr>
          <c:marker>
            <c:symbol val="none"/>
          </c:marker>
          <c:cat>
            <c:numRef>
              <c:f>('5.3'!$D$29:$P$29,'5.3'!$D$37:$P$37)</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('5.3'!$D$30:$P$30,'5.3'!$D$38:$P$38)</c:f>
              <c:numCache>
                <c:formatCode>0.0</c:formatCode>
                <c:ptCount val="26"/>
                <c:pt idx="0">
                  <c:v>16.3748572607483</c:v>
                </c:pt>
                <c:pt idx="1">
                  <c:v>16.170258051980326</c:v>
                </c:pt>
                <c:pt idx="2">
                  <c:v>18.103871074027861</c:v>
                </c:pt>
                <c:pt idx="3">
                  <c:v>22.843759640989056</c:v>
                </c:pt>
                <c:pt idx="4">
                  <c:v>18.492384914616494</c:v>
                </c:pt>
                <c:pt idx="5">
                  <c:v>17.416052128549286</c:v>
                </c:pt>
                <c:pt idx="6">
                  <c:v>20.40628690634146</c:v>
                </c:pt>
                <c:pt idx="7">
                  <c:v>19.852252855187658</c:v>
                </c:pt>
                <c:pt idx="8">
                  <c:v>20.258174829387503</c:v>
                </c:pt>
                <c:pt idx="9">
                  <c:v>19.362827586667827</c:v>
                </c:pt>
                <c:pt idx="10">
                  <c:v>23.300492805098727</c:v>
                </c:pt>
                <c:pt idx="11">
                  <c:v>18.062173063465675</c:v>
                </c:pt>
                <c:pt idx="12">
                  <c:v>19.184712396638627</c:v>
                </c:pt>
                <c:pt idx="13">
                  <c:v>17.240716360888566</c:v>
                </c:pt>
                <c:pt idx="14">
                  <c:v>16.735928863324112</c:v>
                </c:pt>
                <c:pt idx="15">
                  <c:v>19.55403556564081</c:v>
                </c:pt>
                <c:pt idx="16">
                  <c:v>15.043081294710795</c:v>
                </c:pt>
                <c:pt idx="17">
                  <c:v>23.534834834085782</c:v>
                </c:pt>
                <c:pt idx="18">
                  <c:v>16.853550680963171</c:v>
                </c:pt>
                <c:pt idx="19">
                  <c:v>15.039096627901028</c:v>
                </c:pt>
                <c:pt idx="20">
                  <c:v>14.323594287308699</c:v>
                </c:pt>
                <c:pt idx="21">
                  <c:v>16.388597002670259</c:v>
                </c:pt>
                <c:pt idx="22">
                  <c:v>16.880805990470918</c:v>
                </c:pt>
                <c:pt idx="23">
                  <c:v>16.843973328470959</c:v>
                </c:pt>
                <c:pt idx="24">
                  <c:v>15.856655319541519</c:v>
                </c:pt>
                <c:pt idx="25">
                  <c:v>16.168452473041825</c:v>
                </c:pt>
              </c:numCache>
            </c:numRef>
          </c:val>
          <c:smooth val="0"/>
        </c:ser>
        <c:ser>
          <c:idx val="2"/>
          <c:order val="1"/>
          <c:tx>
            <c:strRef>
              <c:f>'5.3'!$B$31</c:f>
              <c:strCache>
                <c:ptCount val="1"/>
                <c:pt idx="0">
                  <c:v>Wheat</c:v>
                </c:pt>
              </c:strCache>
            </c:strRef>
          </c:tx>
          <c:spPr>
            <a:ln>
              <a:solidFill>
                <a:schemeClr val="tx2"/>
              </a:solidFill>
            </a:ln>
          </c:spPr>
          <c:marker>
            <c:symbol val="none"/>
          </c:marker>
          <c:cat>
            <c:numRef>
              <c:f>('5.3'!$D$29:$P$29,'5.3'!$D$37:$P$37)</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('5.3'!$D$31:$P$31,'5.3'!$D$39:$P$39)</c:f>
              <c:numCache>
                <c:formatCode>0.0</c:formatCode>
                <c:ptCount val="26"/>
                <c:pt idx="0">
                  <c:v>22.705952048559677</c:v>
                </c:pt>
                <c:pt idx="1">
                  <c:v>24.305859737832293</c:v>
                </c:pt>
                <c:pt idx="2">
                  <c:v>22.050431910284196</c:v>
                </c:pt>
                <c:pt idx="3">
                  <c:v>29.590353355576436</c:v>
                </c:pt>
                <c:pt idx="4">
                  <c:v>24.74942796201195</c:v>
                </c:pt>
                <c:pt idx="5">
                  <c:v>24.78445602796025</c:v>
                </c:pt>
                <c:pt idx="6">
                  <c:v>23.317494910234704</c:v>
                </c:pt>
                <c:pt idx="7">
                  <c:v>25.096074810958282</c:v>
                </c:pt>
                <c:pt idx="8">
                  <c:v>24.172304379976609</c:v>
                </c:pt>
                <c:pt idx="9">
                  <c:v>24.169420988479413</c:v>
                </c:pt>
                <c:pt idx="10">
                  <c:v>22.041454039953209</c:v>
                </c:pt>
                <c:pt idx="11">
                  <c:v>28.810210074522182</c:v>
                </c:pt>
                <c:pt idx="12">
                  <c:v>26.365810179656979</c:v>
                </c:pt>
                <c:pt idx="13">
                  <c:v>23.542485042451723</c:v>
                </c:pt>
                <c:pt idx="14">
                  <c:v>23.12968459022456</c:v>
                </c:pt>
                <c:pt idx="15">
                  <c:v>23.737412005783685</c:v>
                </c:pt>
                <c:pt idx="16">
                  <c:v>25.406338265308424</c:v>
                </c:pt>
                <c:pt idx="17">
                  <c:v>24.440686059668671</c:v>
                </c:pt>
                <c:pt idx="18">
                  <c:v>22.192834985380824</c:v>
                </c:pt>
                <c:pt idx="19">
                  <c:v>24.177601049995754</c:v>
                </c:pt>
                <c:pt idx="20">
                  <c:v>18.927353488247952</c:v>
                </c:pt>
                <c:pt idx="21">
                  <c:v>21.402131600110089</c:v>
                </c:pt>
                <c:pt idx="22">
                  <c:v>27.686069781145395</c:v>
                </c:pt>
                <c:pt idx="23">
                  <c:v>21.624136156267348</c:v>
                </c:pt>
                <c:pt idx="24">
                  <c:v>22.203082144914326</c:v>
                </c:pt>
                <c:pt idx="25">
                  <c:v>22.792302816079442</c:v>
                </c:pt>
              </c:numCache>
            </c:numRef>
          </c:val>
          <c:smooth val="0"/>
        </c:ser>
        <c:ser>
          <c:idx val="3"/>
          <c:order val="2"/>
          <c:tx>
            <c:strRef>
              <c:f>'5.3'!$B$32</c:f>
              <c:strCache>
                <c:ptCount val="1"/>
                <c:pt idx="0">
                  <c:v>Spring barley</c:v>
                </c:pt>
              </c:strCache>
            </c:strRef>
          </c:tx>
          <c:spPr>
            <a:ln>
              <a:solidFill>
                <a:schemeClr val="tx2"/>
              </a:solidFill>
              <a:prstDash val="sysDot"/>
            </a:ln>
          </c:spPr>
          <c:marker>
            <c:symbol val="none"/>
          </c:marker>
          <c:cat>
            <c:numRef>
              <c:f>('5.3'!$D$29:$P$29,'5.3'!$D$37:$P$37)</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('5.3'!$D$32:$P$32,'5.3'!$D$40:$P$40)</c:f>
              <c:numCache>
                <c:formatCode>0.0</c:formatCode>
                <c:ptCount val="26"/>
                <c:pt idx="0">
                  <c:v>14.632048431312349</c:v>
                </c:pt>
                <c:pt idx="1">
                  <c:v>14.793460932515547</c:v>
                </c:pt>
                <c:pt idx="2">
                  <c:v>15.648309334471696</c:v>
                </c:pt>
                <c:pt idx="3">
                  <c:v>21.612387197410687</c:v>
                </c:pt>
                <c:pt idx="4">
                  <c:v>15.587700695984703</c:v>
                </c:pt>
                <c:pt idx="5">
                  <c:v>14.789353118316502</c:v>
                </c:pt>
                <c:pt idx="6">
                  <c:v>15.2508619565278</c:v>
                </c:pt>
                <c:pt idx="7">
                  <c:v>16.543214686712439</c:v>
                </c:pt>
                <c:pt idx="8">
                  <c:v>18.3486122761839</c:v>
                </c:pt>
                <c:pt idx="9">
                  <c:v>17.697243864019502</c:v>
                </c:pt>
                <c:pt idx="10">
                  <c:v>15.307817009021782</c:v>
                </c:pt>
                <c:pt idx="11">
                  <c:v>15.473275128790371</c:v>
                </c:pt>
                <c:pt idx="12">
                  <c:v>24.07836407047218</c:v>
                </c:pt>
                <c:pt idx="13">
                  <c:v>20.128242131047426</c:v>
                </c:pt>
                <c:pt idx="14">
                  <c:v>18.480879242322537</c:v>
                </c:pt>
                <c:pt idx="15">
                  <c:v>21.016573765385424</c:v>
                </c:pt>
                <c:pt idx="16">
                  <c:v>19.210735041900691</c:v>
                </c:pt>
                <c:pt idx="17">
                  <c:v>18.457923465854741</c:v>
                </c:pt>
                <c:pt idx="18">
                  <c:v>18.49705731182852</c:v>
                </c:pt>
                <c:pt idx="19">
                  <c:v>20.337240402549412</c:v>
                </c:pt>
                <c:pt idx="20">
                  <c:v>17.927653072999945</c:v>
                </c:pt>
                <c:pt idx="21">
                  <c:v>16.820702237570938</c:v>
                </c:pt>
                <c:pt idx="22">
                  <c:v>19.29324638544681</c:v>
                </c:pt>
                <c:pt idx="23">
                  <c:v>19.272730578671659</c:v>
                </c:pt>
                <c:pt idx="24">
                  <c:v>18.658093789646305</c:v>
                </c:pt>
                <c:pt idx="25">
                  <c:v>18.973606108939276</c:v>
                </c:pt>
              </c:numCache>
            </c:numRef>
          </c:val>
          <c:smooth val="0"/>
        </c:ser>
        <c:ser>
          <c:idx val="4"/>
          <c:order val="3"/>
          <c:tx>
            <c:strRef>
              <c:f>'5.3'!$B$33</c:f>
              <c:strCache>
                <c:ptCount val="1"/>
                <c:pt idx="0">
                  <c:v>Winter barley</c:v>
                </c:pt>
              </c:strCache>
            </c:strRef>
          </c:tx>
          <c:spPr>
            <a:ln>
              <a:solidFill>
                <a:schemeClr val="tx2">
                  <a:lumMod val="40000"/>
                  <a:lumOff val="60000"/>
                </a:schemeClr>
              </a:solidFill>
            </a:ln>
          </c:spPr>
          <c:marker>
            <c:symbol val="none"/>
          </c:marker>
          <c:cat>
            <c:numRef>
              <c:f>('5.3'!$D$29:$P$29,'5.3'!$D$37:$P$37)</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('5.3'!$D$33:$P$33,'5.3'!$D$41:$P$41)</c:f>
              <c:numCache>
                <c:formatCode>0.0</c:formatCode>
                <c:ptCount val="26"/>
                <c:pt idx="0">
                  <c:v>23.998522683876025</c:v>
                </c:pt>
                <c:pt idx="1">
                  <c:v>20.861966238591911</c:v>
                </c:pt>
                <c:pt idx="2">
                  <c:v>21.928619679038562</c:v>
                </c:pt>
                <c:pt idx="3">
                  <c:v>30.87004314677305</c:v>
                </c:pt>
                <c:pt idx="4">
                  <c:v>23.581605834174553</c:v>
                </c:pt>
                <c:pt idx="5">
                  <c:v>23.951388851734396</c:v>
                </c:pt>
                <c:pt idx="6">
                  <c:v>21.974189854378064</c:v>
                </c:pt>
                <c:pt idx="7">
                  <c:v>23.080630464914123</c:v>
                </c:pt>
                <c:pt idx="8">
                  <c:v>26.51109961905038</c:v>
                </c:pt>
                <c:pt idx="9">
                  <c:v>25.447931869307105</c:v>
                </c:pt>
                <c:pt idx="10">
                  <c:v>19.537752936116348</c:v>
                </c:pt>
                <c:pt idx="11">
                  <c:v>24.311723814231797</c:v>
                </c:pt>
                <c:pt idx="12">
                  <c:v>26.157898687669654</c:v>
                </c:pt>
                <c:pt idx="13">
                  <c:v>27.349616197539685</c:v>
                </c:pt>
                <c:pt idx="14">
                  <c:v>19.342387861023685</c:v>
                </c:pt>
                <c:pt idx="15">
                  <c:v>24.426329956660194</c:v>
                </c:pt>
                <c:pt idx="16">
                  <c:v>22.917394680073436</c:v>
                </c:pt>
                <c:pt idx="17">
                  <c:v>24.682322142708728</c:v>
                </c:pt>
                <c:pt idx="18">
                  <c:v>20.240106725837283</c:v>
                </c:pt>
                <c:pt idx="19">
                  <c:v>22.007650962841101</c:v>
                </c:pt>
                <c:pt idx="20">
                  <c:v>19.912675763365247</c:v>
                </c:pt>
                <c:pt idx="21">
                  <c:v>20.456271306174379</c:v>
                </c:pt>
                <c:pt idx="22">
                  <c:v>25.770489671977749</c:v>
                </c:pt>
                <c:pt idx="23">
                  <c:v>20.657716446210724</c:v>
                </c:pt>
                <c:pt idx="24">
                  <c:v>22.118117453778503</c:v>
                </c:pt>
                <c:pt idx="25">
                  <c:v>20.587667764418836</c:v>
                </c:pt>
              </c:numCache>
            </c:numRef>
          </c:val>
          <c:smooth val="0"/>
        </c:ser>
        <c:ser>
          <c:idx val="5"/>
          <c:order val="4"/>
          <c:tx>
            <c:strRef>
              <c:f>'5.3'!$B$34</c:f>
              <c:strCache>
                <c:ptCount val="1"/>
                <c:pt idx="0">
                  <c:v>Potatoes</c:v>
                </c:pt>
              </c:strCache>
            </c:strRef>
          </c:tx>
          <c:spPr>
            <a:ln>
              <a:solidFill>
                <a:schemeClr val="accent1"/>
              </a:solidFill>
            </a:ln>
          </c:spPr>
          <c:marker>
            <c:symbol val="none"/>
          </c:marker>
          <c:cat>
            <c:numRef>
              <c:f>('5.3'!$D$29:$P$29,'5.3'!$D$37:$P$37)</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('5.3'!$D$34:$P$34,'5.3'!$D$42:$P$42)</c:f>
              <c:numCache>
                <c:formatCode>0.0</c:formatCode>
                <c:ptCount val="26"/>
                <c:pt idx="0">
                  <c:v>3.403745468497092</c:v>
                </c:pt>
                <c:pt idx="1">
                  <c:v>3.1355630795483775</c:v>
                </c:pt>
                <c:pt idx="2">
                  <c:v>3.3512102637402785</c:v>
                </c:pt>
                <c:pt idx="3">
                  <c:v>3.2979104292448853</c:v>
                </c:pt>
                <c:pt idx="4">
                  <c:v>2.6120413078660958</c:v>
                </c:pt>
                <c:pt idx="5">
                  <c:v>2.922562555517024</c:v>
                </c:pt>
                <c:pt idx="6">
                  <c:v>2.6018533909998149</c:v>
                </c:pt>
                <c:pt idx="7">
                  <c:v>2.7810803202978676</c:v>
                </c:pt>
                <c:pt idx="8">
                  <c:v>3.2307591255843811</c:v>
                </c:pt>
                <c:pt idx="9">
                  <c:v>2.3283884089852163</c:v>
                </c:pt>
                <c:pt idx="10">
                  <c:v>2.1370676972270957</c:v>
                </c:pt>
                <c:pt idx="11">
                  <c:v>1.9797241620654193</c:v>
                </c:pt>
                <c:pt idx="12">
                  <c:v>2.6099647903829091</c:v>
                </c:pt>
                <c:pt idx="13">
                  <c:v>2.062057689941649</c:v>
                </c:pt>
                <c:pt idx="14">
                  <c:v>2.5686285908770161</c:v>
                </c:pt>
                <c:pt idx="15">
                  <c:v>2.7671874035021324</c:v>
                </c:pt>
                <c:pt idx="16">
                  <c:v>2.3104571643811131</c:v>
                </c:pt>
                <c:pt idx="17">
                  <c:v>2.6293158253310116</c:v>
                </c:pt>
                <c:pt idx="18">
                  <c:v>3.0674414546997015</c:v>
                </c:pt>
                <c:pt idx="19">
                  <c:v>2.976155506593765</c:v>
                </c:pt>
                <c:pt idx="20">
                  <c:v>2.4722000860321742</c:v>
                </c:pt>
                <c:pt idx="21">
                  <c:v>2.1064527692178019</c:v>
                </c:pt>
                <c:pt idx="22">
                  <c:v>2.8459787210406406</c:v>
                </c:pt>
                <c:pt idx="23">
                  <c:v>3.0869211454432093</c:v>
                </c:pt>
                <c:pt idx="24">
                  <c:v>2.8885269267197007</c:v>
                </c:pt>
                <c:pt idx="25">
                  <c:v>2.4623216940152015</c:v>
                </c:pt>
              </c:numCache>
            </c:numRef>
          </c:val>
          <c:smooth val="0"/>
        </c:ser>
        <c:dLbls>
          <c:showLegendKey val="0"/>
          <c:showVal val="0"/>
          <c:showCatName val="0"/>
          <c:showSerName val="0"/>
          <c:showPercent val="0"/>
          <c:showBubbleSize val="0"/>
        </c:dLbls>
        <c:smooth val="0"/>
        <c:axId val="407994288"/>
        <c:axId val="407994680"/>
      </c:lineChart>
      <c:catAx>
        <c:axId val="407994288"/>
        <c:scaling>
          <c:orientation val="minMax"/>
        </c:scaling>
        <c:delete val="0"/>
        <c:axPos val="b"/>
        <c:numFmt formatCode="General" sourceLinked="1"/>
        <c:majorTickMark val="out"/>
        <c:minorTickMark val="none"/>
        <c:tickLblPos val="nextTo"/>
        <c:crossAx val="407994680"/>
        <c:crosses val="autoZero"/>
        <c:auto val="1"/>
        <c:lblAlgn val="ctr"/>
        <c:lblOffset val="100"/>
        <c:noMultiLvlLbl val="0"/>
      </c:catAx>
      <c:valAx>
        <c:axId val="407994680"/>
        <c:scaling>
          <c:orientation val="minMax"/>
        </c:scaling>
        <c:delete val="0"/>
        <c:axPos val="l"/>
        <c:majorGridlines/>
        <c:title>
          <c:tx>
            <c:rich>
              <a:bodyPr rot="-5400000" vert="horz"/>
              <a:lstStyle/>
              <a:p>
                <a:pPr>
                  <a:defRPr/>
                </a:pPr>
                <a:r>
                  <a:rPr lang="en-GB" sz="1000" b="0" i="0" baseline="0">
                    <a:latin typeface="+mn-lt"/>
                  </a:rPr>
                  <a:t>kg N per tonne of output</a:t>
                </a:r>
                <a:endParaRPr lang="en-GB" sz="1000">
                  <a:latin typeface="+mn-lt"/>
                </a:endParaRPr>
              </a:p>
            </c:rich>
          </c:tx>
          <c:overlay val="0"/>
        </c:title>
        <c:numFmt formatCode="0" sourceLinked="0"/>
        <c:majorTickMark val="out"/>
        <c:minorTickMark val="none"/>
        <c:tickLblPos val="nextTo"/>
        <c:crossAx val="407994288"/>
        <c:crosses val="autoZero"/>
        <c:crossBetween val="between"/>
      </c:valAx>
    </c:plotArea>
    <c:legend>
      <c:legendPos val="t"/>
      <c:overlay val="0"/>
    </c:legend>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b="1" i="0" baseline="0">
                <a:solidFill>
                  <a:schemeClr val="tx2"/>
                </a:solidFill>
                <a:latin typeface="+mn-lt"/>
              </a:rPr>
              <a:t>Nitrogen balance (kg/ha), 3 year rolling average</a:t>
            </a:r>
            <a:endParaRPr lang="en-GB" sz="1100">
              <a:solidFill>
                <a:schemeClr val="tx2"/>
              </a:solidFill>
              <a:latin typeface="+mn-lt"/>
            </a:endParaRPr>
          </a:p>
        </c:rich>
      </c:tx>
      <c:overlay val="0"/>
    </c:title>
    <c:autoTitleDeleted val="0"/>
    <c:plotArea>
      <c:layout/>
      <c:lineChart>
        <c:grouping val="standard"/>
        <c:varyColors val="0"/>
        <c:ser>
          <c:idx val="0"/>
          <c:order val="0"/>
          <c:tx>
            <c:strRef>
              <c:f>'5.4'!$B$31:$C$31</c:f>
              <c:strCache>
                <c:ptCount val="2"/>
                <c:pt idx="0">
                  <c:v>Nitrogen input total</c:v>
                </c:pt>
              </c:strCache>
            </c:strRef>
          </c:tx>
          <c:spPr>
            <a:ln>
              <a:solidFill>
                <a:schemeClr val="accent1"/>
              </a:solidFill>
            </a:ln>
          </c:spPr>
          <c:marker>
            <c:symbol val="none"/>
          </c:marker>
          <c:cat>
            <c:numRef>
              <c:f>('5.4'!$E$30:$O$30,'5.4'!$D$36:$O$36,'5.4'!$D$42:$F$42)</c:f>
              <c:numCache>
                <c:formatCode>General</c:formatCode>
                <c:ptCount val="26"/>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numCache>
            </c:numRef>
          </c:cat>
          <c:val>
            <c:numRef>
              <c:f>('5.4'!$E$31:$O$31,'5.4'!$D$37:$O$37,'5.4'!$D$43:$F$43)</c:f>
              <c:numCache>
                <c:formatCode>0</c:formatCode>
                <c:ptCount val="26"/>
                <c:pt idx="0">
                  <c:v>166.80324122579401</c:v>
                </c:pt>
                <c:pt idx="1">
                  <c:v>169.25557001394014</c:v>
                </c:pt>
                <c:pt idx="2">
                  <c:v>178.33504179451208</c:v>
                </c:pt>
                <c:pt idx="3">
                  <c:v>189.44207405557205</c:v>
                </c:pt>
                <c:pt idx="4">
                  <c:v>196.01280775850685</c:v>
                </c:pt>
                <c:pt idx="5">
                  <c:v>190.98555298449611</c:v>
                </c:pt>
                <c:pt idx="6">
                  <c:v>182.74541081980979</c:v>
                </c:pt>
                <c:pt idx="7">
                  <c:v>180.33819874205932</c:v>
                </c:pt>
                <c:pt idx="8">
                  <c:v>180.90678245171139</c:v>
                </c:pt>
                <c:pt idx="9">
                  <c:v>178.80977031362238</c:v>
                </c:pt>
                <c:pt idx="10">
                  <c:v>175.41990795412414</c:v>
                </c:pt>
                <c:pt idx="11">
                  <c:v>176.52002685053361</c:v>
                </c:pt>
                <c:pt idx="12">
                  <c:v>178.69597084848712</c:v>
                </c:pt>
                <c:pt idx="13">
                  <c:v>176.60927490834771</c:v>
                </c:pt>
                <c:pt idx="14">
                  <c:v>170.31686192484116</c:v>
                </c:pt>
                <c:pt idx="15">
                  <c:v>165.61652569731797</c:v>
                </c:pt>
                <c:pt idx="16">
                  <c:v>161.92383759501416</c:v>
                </c:pt>
                <c:pt idx="17">
                  <c:v>154.08419843267319</c:v>
                </c:pt>
                <c:pt idx="18">
                  <c:v>158.34396082010022</c:v>
                </c:pt>
                <c:pt idx="19">
                  <c:v>156.45793176744672</c:v>
                </c:pt>
                <c:pt idx="20">
                  <c:v>164.72434585185584</c:v>
                </c:pt>
                <c:pt idx="21">
                  <c:v>167.53873311067989</c:v>
                </c:pt>
                <c:pt idx="22">
                  <c:v>171.49344663664891</c:v>
                </c:pt>
                <c:pt idx="23">
                  <c:v>170.14059690051045</c:v>
                </c:pt>
                <c:pt idx="24">
                  <c:v>167.79249439439775</c:v>
                </c:pt>
                <c:pt idx="25">
                  <c:v>168.93550146780592</c:v>
                </c:pt>
              </c:numCache>
            </c:numRef>
          </c:val>
          <c:smooth val="0"/>
        </c:ser>
        <c:ser>
          <c:idx val="1"/>
          <c:order val="1"/>
          <c:tx>
            <c:strRef>
              <c:f>'5.4'!$B$32:$C$32</c:f>
              <c:strCache>
                <c:ptCount val="2"/>
                <c:pt idx="0">
                  <c:v>Nitrogen output total</c:v>
                </c:pt>
              </c:strCache>
            </c:strRef>
          </c:tx>
          <c:spPr>
            <a:ln>
              <a:solidFill>
                <a:schemeClr val="tx2">
                  <a:lumMod val="40000"/>
                  <a:lumOff val="60000"/>
                </a:schemeClr>
              </a:solidFill>
            </a:ln>
          </c:spPr>
          <c:marker>
            <c:symbol val="none"/>
          </c:marker>
          <c:cat>
            <c:numRef>
              <c:f>('5.4'!$E$30:$O$30,'5.4'!$D$36:$O$36,'5.4'!$D$42:$F$42)</c:f>
              <c:numCache>
                <c:formatCode>General</c:formatCode>
                <c:ptCount val="26"/>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numCache>
            </c:numRef>
          </c:cat>
          <c:val>
            <c:numRef>
              <c:f>('5.4'!$E$32:$O$32,'5.4'!$D$38:$O$38,'5.4'!$D$44:$F$44)</c:f>
              <c:numCache>
                <c:formatCode>0</c:formatCode>
                <c:ptCount val="26"/>
                <c:pt idx="0">
                  <c:v>27.587566411535359</c:v>
                </c:pt>
                <c:pt idx="1">
                  <c:v>27.602140200218141</c:v>
                </c:pt>
                <c:pt idx="2">
                  <c:v>27.860637808999424</c:v>
                </c:pt>
                <c:pt idx="3">
                  <c:v>29.072294769895233</c:v>
                </c:pt>
                <c:pt idx="4">
                  <c:v>31.145150381744429</c:v>
                </c:pt>
                <c:pt idx="5">
                  <c:v>32.308108301738137</c:v>
                </c:pt>
                <c:pt idx="6">
                  <c:v>32.518483829361422</c:v>
                </c:pt>
                <c:pt idx="7">
                  <c:v>31.907178181183156</c:v>
                </c:pt>
                <c:pt idx="8">
                  <c:v>31.775972510008959</c:v>
                </c:pt>
                <c:pt idx="9">
                  <c:v>31.443536627616989</c:v>
                </c:pt>
                <c:pt idx="10">
                  <c:v>31.60907804692113</c:v>
                </c:pt>
                <c:pt idx="11">
                  <c:v>31.652844017086384</c:v>
                </c:pt>
                <c:pt idx="12">
                  <c:v>32.413625828535004</c:v>
                </c:pt>
                <c:pt idx="13">
                  <c:v>33.394758493983481</c:v>
                </c:pt>
                <c:pt idx="14">
                  <c:v>34.345860666751229</c:v>
                </c:pt>
                <c:pt idx="15">
                  <c:v>35.179662874545159</c:v>
                </c:pt>
                <c:pt idx="16">
                  <c:v>35.453429964498682</c:v>
                </c:pt>
                <c:pt idx="17">
                  <c:v>35.586464694349246</c:v>
                </c:pt>
                <c:pt idx="18">
                  <c:v>35.847798725227079</c:v>
                </c:pt>
                <c:pt idx="19">
                  <c:v>36.742369113985895</c:v>
                </c:pt>
                <c:pt idx="20">
                  <c:v>37.737714548434475</c:v>
                </c:pt>
                <c:pt idx="21">
                  <c:v>38.088642863006307</c:v>
                </c:pt>
                <c:pt idx="22">
                  <c:v>38.589216819502539</c:v>
                </c:pt>
                <c:pt idx="23">
                  <c:v>39.535598310333917</c:v>
                </c:pt>
                <c:pt idx="24">
                  <c:v>40.504854450569084</c:v>
                </c:pt>
                <c:pt idx="25">
                  <c:v>40.888805853882516</c:v>
                </c:pt>
              </c:numCache>
            </c:numRef>
          </c:val>
          <c:smooth val="0"/>
        </c:ser>
        <c:ser>
          <c:idx val="2"/>
          <c:order val="2"/>
          <c:tx>
            <c:strRef>
              <c:f>'5.4'!$B$33</c:f>
              <c:strCache>
                <c:ptCount val="1"/>
                <c:pt idx="0">
                  <c:v>Nitrogen balance</c:v>
                </c:pt>
              </c:strCache>
            </c:strRef>
          </c:tx>
          <c:spPr>
            <a:ln>
              <a:solidFill>
                <a:schemeClr val="tx2"/>
              </a:solidFill>
            </a:ln>
          </c:spPr>
          <c:marker>
            <c:symbol val="none"/>
          </c:marker>
          <c:cat>
            <c:numRef>
              <c:f>('5.4'!$E$30:$O$30,'5.4'!$D$36:$O$36,'5.4'!$D$42:$F$42)</c:f>
              <c:numCache>
                <c:formatCode>General</c:formatCode>
                <c:ptCount val="26"/>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numCache>
            </c:numRef>
          </c:cat>
          <c:val>
            <c:numRef>
              <c:f>('5.4'!$E$33:$O$33,'5.4'!$D$39:$O$39,'5.4'!$D$45:$F$45)</c:f>
              <c:numCache>
                <c:formatCode>0</c:formatCode>
                <c:ptCount val="26"/>
                <c:pt idx="0">
                  <c:v>139.21567481425865</c:v>
                </c:pt>
                <c:pt idx="1">
                  <c:v>141.653429813722</c:v>
                </c:pt>
                <c:pt idx="2">
                  <c:v>150.47440398551265</c:v>
                </c:pt>
                <c:pt idx="3">
                  <c:v>160.36977928567683</c:v>
                </c:pt>
                <c:pt idx="4">
                  <c:v>164.86765737676242</c:v>
                </c:pt>
                <c:pt idx="5">
                  <c:v>158.67744468275797</c:v>
                </c:pt>
                <c:pt idx="6">
                  <c:v>150.22692699044836</c:v>
                </c:pt>
                <c:pt idx="7">
                  <c:v>148.43102056087616</c:v>
                </c:pt>
                <c:pt idx="8">
                  <c:v>149.13080994170244</c:v>
                </c:pt>
                <c:pt idx="9">
                  <c:v>147.36623368600539</c:v>
                </c:pt>
                <c:pt idx="10">
                  <c:v>143.81082990720301</c:v>
                </c:pt>
                <c:pt idx="11">
                  <c:v>144.86718283344723</c:v>
                </c:pt>
                <c:pt idx="12">
                  <c:v>146.28234501995212</c:v>
                </c:pt>
                <c:pt idx="13">
                  <c:v>143.21451641436423</c:v>
                </c:pt>
                <c:pt idx="14">
                  <c:v>135.97100125808993</c:v>
                </c:pt>
                <c:pt idx="15">
                  <c:v>130.43686282277281</c:v>
                </c:pt>
                <c:pt idx="16">
                  <c:v>126.47040763051548</c:v>
                </c:pt>
                <c:pt idx="17">
                  <c:v>118.49773373832394</c:v>
                </c:pt>
                <c:pt idx="18">
                  <c:v>122.49616209487314</c:v>
                </c:pt>
                <c:pt idx="19">
                  <c:v>119.71556265346084</c:v>
                </c:pt>
                <c:pt idx="20">
                  <c:v>126.98663130342138</c:v>
                </c:pt>
                <c:pt idx="21">
                  <c:v>129.45009024767359</c:v>
                </c:pt>
                <c:pt idx="22">
                  <c:v>132.90422981714636</c:v>
                </c:pt>
                <c:pt idx="23">
                  <c:v>130.60499859017654</c:v>
                </c:pt>
                <c:pt idx="24">
                  <c:v>127.28763994382867</c:v>
                </c:pt>
                <c:pt idx="25">
                  <c:v>128.04669561392342</c:v>
                </c:pt>
              </c:numCache>
            </c:numRef>
          </c:val>
          <c:smooth val="0"/>
        </c:ser>
        <c:dLbls>
          <c:showLegendKey val="0"/>
          <c:showVal val="0"/>
          <c:showCatName val="0"/>
          <c:showSerName val="0"/>
          <c:showPercent val="0"/>
          <c:showBubbleSize val="0"/>
        </c:dLbls>
        <c:smooth val="0"/>
        <c:axId val="408206072"/>
        <c:axId val="408203720"/>
      </c:lineChart>
      <c:catAx>
        <c:axId val="408206072"/>
        <c:scaling>
          <c:orientation val="minMax"/>
        </c:scaling>
        <c:delete val="0"/>
        <c:axPos val="b"/>
        <c:numFmt formatCode="General" sourceLinked="1"/>
        <c:majorTickMark val="out"/>
        <c:minorTickMark val="none"/>
        <c:tickLblPos val="nextTo"/>
        <c:crossAx val="408203720"/>
        <c:crosses val="autoZero"/>
        <c:auto val="1"/>
        <c:lblAlgn val="ctr"/>
        <c:lblOffset val="100"/>
        <c:noMultiLvlLbl val="0"/>
      </c:catAx>
      <c:valAx>
        <c:axId val="408203720"/>
        <c:scaling>
          <c:orientation val="minMax"/>
        </c:scaling>
        <c:delete val="0"/>
        <c:axPos val="l"/>
        <c:majorGridlines/>
        <c:title>
          <c:tx>
            <c:rich>
              <a:bodyPr rot="-5400000" vert="horz"/>
              <a:lstStyle/>
              <a:p>
                <a:pPr>
                  <a:defRPr/>
                </a:pPr>
                <a:r>
                  <a:rPr lang="en-US" sz="1000" b="0" i="0" baseline="0">
                    <a:latin typeface="+mn-lt"/>
                  </a:rPr>
                  <a:t>Nitrogen balance (kg/ha)</a:t>
                </a:r>
                <a:endParaRPr lang="en-GB" sz="1000">
                  <a:latin typeface="+mn-lt"/>
                </a:endParaRPr>
              </a:p>
            </c:rich>
          </c:tx>
          <c:overlay val="0"/>
        </c:title>
        <c:numFmt formatCode="0" sourceLinked="1"/>
        <c:majorTickMark val="out"/>
        <c:minorTickMark val="none"/>
        <c:tickLblPos val="nextTo"/>
        <c:crossAx val="408206072"/>
        <c:crosses val="autoZero"/>
        <c:crossBetween val="between"/>
      </c:valAx>
    </c:plotArea>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GB" sz="1050">
                <a:solidFill>
                  <a:schemeClr val="tx2"/>
                </a:solidFill>
              </a:rPr>
              <a:t>Greenhouse gas emissions from energy supply</a:t>
            </a:r>
            <a:r>
              <a:rPr lang="en-GB" sz="1050" baseline="0">
                <a:solidFill>
                  <a:schemeClr val="tx2"/>
                </a:solidFill>
              </a:rPr>
              <a:t> sector</a:t>
            </a:r>
            <a:endParaRPr lang="en-GB" sz="1050">
              <a:solidFill>
                <a:schemeClr val="tx2"/>
              </a:solidFill>
            </a:endParaRPr>
          </a:p>
        </c:rich>
      </c:tx>
      <c:overlay val="0"/>
    </c:title>
    <c:autoTitleDeleted val="0"/>
    <c:plotArea>
      <c:layout/>
      <c:barChart>
        <c:barDir val="col"/>
        <c:grouping val="clustered"/>
        <c:varyColors val="0"/>
        <c:ser>
          <c:idx val="0"/>
          <c:order val="0"/>
          <c:tx>
            <c:strRef>
              <c:f>'1.1'!$B$35</c:f>
              <c:strCache>
                <c:ptCount val="1"/>
                <c:pt idx="0">
                  <c:v>Power sector emissions</c:v>
                </c:pt>
              </c:strCache>
            </c:strRef>
          </c:tx>
          <c:spPr>
            <a:solidFill>
              <a:srgbClr val="4F81BD"/>
            </a:solidFill>
          </c:spPr>
          <c:invertIfNegative val="0"/>
          <c:cat>
            <c:numRef>
              <c:f>'1.1'!$F$34:$Q$34</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'1.1'!$F$35:$Q$35</c:f>
              <c:numCache>
                <c:formatCode>#,##0</c:formatCode>
                <c:ptCount val="12"/>
                <c:pt idx="0">
                  <c:v>4843.7828518908118</c:v>
                </c:pt>
                <c:pt idx="1">
                  <c:v>5352.5741278422938</c:v>
                </c:pt>
                <c:pt idx="2">
                  <c:v>5739.7936778119511</c:v>
                </c:pt>
                <c:pt idx="3">
                  <c:v>4654.8395950836384</c:v>
                </c:pt>
                <c:pt idx="4">
                  <c:v>4841.1152422016003</c:v>
                </c:pt>
                <c:pt idx="5">
                  <c:v>3687.8592936335976</c:v>
                </c:pt>
                <c:pt idx="6">
                  <c:v>3967.7045743905255</c:v>
                </c:pt>
                <c:pt idx="7">
                  <c:v>3752.3347743486815</c:v>
                </c:pt>
                <c:pt idx="8">
                  <c:v>3879.6601918867286</c:v>
                </c:pt>
                <c:pt idx="9">
                  <c:v>4072.4890237930836</c:v>
                </c:pt>
                <c:pt idx="10">
                  <c:v>3838.2628095705609</c:v>
                </c:pt>
                <c:pt idx="11">
                  <c:v>3834.3717316134948</c:v>
                </c:pt>
              </c:numCache>
            </c:numRef>
          </c:val>
        </c:ser>
        <c:dLbls>
          <c:showLegendKey val="0"/>
          <c:showVal val="0"/>
          <c:showCatName val="0"/>
          <c:showSerName val="0"/>
          <c:showPercent val="0"/>
          <c:showBubbleSize val="0"/>
        </c:dLbls>
        <c:gapWidth val="50"/>
        <c:axId val="405287672"/>
        <c:axId val="405290416"/>
      </c:barChart>
      <c:catAx>
        <c:axId val="405287672"/>
        <c:scaling>
          <c:orientation val="minMax"/>
        </c:scaling>
        <c:delete val="0"/>
        <c:axPos val="b"/>
        <c:numFmt formatCode="General" sourceLinked="1"/>
        <c:majorTickMark val="out"/>
        <c:minorTickMark val="none"/>
        <c:tickLblPos val="nextTo"/>
        <c:crossAx val="405290416"/>
        <c:crosses val="autoZero"/>
        <c:auto val="1"/>
        <c:lblAlgn val="ctr"/>
        <c:lblOffset val="100"/>
        <c:noMultiLvlLbl val="0"/>
      </c:catAx>
      <c:valAx>
        <c:axId val="405290416"/>
        <c:scaling>
          <c:orientation val="minMax"/>
        </c:scaling>
        <c:delete val="0"/>
        <c:axPos val="l"/>
        <c:majorGridlines/>
        <c:title>
          <c:tx>
            <c:rich>
              <a:bodyPr rot="-5400000" vert="horz"/>
              <a:lstStyle/>
              <a:p>
                <a:pPr>
                  <a:defRPr b="0"/>
                </a:pPr>
                <a:r>
                  <a:rPr lang="en-GB" b="0"/>
                  <a:t>ktCO</a:t>
                </a:r>
                <a:r>
                  <a:rPr lang="en-GB" b="0" baseline="-25000"/>
                  <a:t>2</a:t>
                </a:r>
                <a:r>
                  <a:rPr lang="en-GB" b="0"/>
                  <a:t>e</a:t>
                </a:r>
              </a:p>
            </c:rich>
          </c:tx>
          <c:overlay val="0"/>
        </c:title>
        <c:numFmt formatCode="#,##0" sourceLinked="1"/>
        <c:majorTickMark val="out"/>
        <c:minorTickMark val="none"/>
        <c:tickLblPos val="nextTo"/>
        <c:spPr>
          <a:ln>
            <a:solidFill>
              <a:schemeClr val="bg1">
                <a:lumMod val="50000"/>
              </a:schemeClr>
            </a:solidFill>
          </a:ln>
        </c:spPr>
        <c:crossAx val="405287672"/>
        <c:crosses val="autoZero"/>
        <c:crossBetween val="between"/>
        <c:majorUnit val="2000"/>
      </c:valAx>
      <c:spPr>
        <a:ln>
          <a:noFill/>
        </a:ln>
      </c:spPr>
    </c:plotArea>
    <c:plotVisOnly val="1"/>
    <c:dispBlanksAs val="gap"/>
    <c:showDLblsOverMax val="0"/>
  </c:chart>
  <c:spPr>
    <a:ln>
      <a:noFill/>
    </a:ln>
  </c:spPr>
  <c:printSettings>
    <c:headerFooter/>
    <c:pageMargins b="0.75000000000001332" l="0.70000000000000062" r="0.70000000000000062" t="0.7500000000000133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solidFill>
                  <a:schemeClr val="tx2"/>
                </a:solidFill>
              </a:rPr>
              <a:t>Cumulative capacity of anaerobic digestors</a:t>
            </a:r>
          </a:p>
        </c:rich>
      </c:tx>
      <c:overlay val="0"/>
    </c:title>
    <c:autoTitleDeleted val="0"/>
    <c:plotArea>
      <c:layout/>
      <c:barChart>
        <c:barDir val="col"/>
        <c:grouping val="clustered"/>
        <c:varyColors val="0"/>
        <c:ser>
          <c:idx val="0"/>
          <c:order val="0"/>
          <c:tx>
            <c:strRef>
              <c:f>'5.5'!$B$29:$E$29</c:f>
              <c:strCache>
                <c:ptCount val="4"/>
                <c:pt idx="0">
                  <c:v>Cumulative capacity (DNC, kW)</c:v>
                </c:pt>
              </c:strCache>
            </c:strRef>
          </c:tx>
          <c:invertIfNegative val="0"/>
          <c:cat>
            <c:numRef>
              <c:f>'5.5'!$F$28:$K$28</c:f>
              <c:numCache>
                <c:formatCode>General</c:formatCode>
                <c:ptCount val="6"/>
                <c:pt idx="0">
                  <c:v>2011</c:v>
                </c:pt>
                <c:pt idx="1">
                  <c:v>2012</c:v>
                </c:pt>
                <c:pt idx="2">
                  <c:v>2013</c:v>
                </c:pt>
                <c:pt idx="3">
                  <c:v>2014</c:v>
                </c:pt>
                <c:pt idx="4">
                  <c:v>2015</c:v>
                </c:pt>
                <c:pt idx="5">
                  <c:v>2016</c:v>
                </c:pt>
              </c:numCache>
            </c:numRef>
          </c:cat>
          <c:val>
            <c:numRef>
              <c:f>'5.5'!$F$29:$K$29</c:f>
              <c:numCache>
                <c:formatCode>#,##0</c:formatCode>
                <c:ptCount val="6"/>
                <c:pt idx="0">
                  <c:v>575</c:v>
                </c:pt>
                <c:pt idx="1">
                  <c:v>2426</c:v>
                </c:pt>
                <c:pt idx="2">
                  <c:v>3887</c:v>
                </c:pt>
                <c:pt idx="3">
                  <c:v>6930</c:v>
                </c:pt>
                <c:pt idx="4">
                  <c:v>13703.45</c:v>
                </c:pt>
                <c:pt idx="5">
                  <c:v>16515.45</c:v>
                </c:pt>
              </c:numCache>
            </c:numRef>
          </c:val>
        </c:ser>
        <c:dLbls>
          <c:showLegendKey val="0"/>
          <c:showVal val="0"/>
          <c:showCatName val="0"/>
          <c:showSerName val="0"/>
          <c:showPercent val="0"/>
          <c:showBubbleSize val="0"/>
        </c:dLbls>
        <c:gapWidth val="50"/>
        <c:axId val="408205680"/>
        <c:axId val="408201368"/>
      </c:barChart>
      <c:catAx>
        <c:axId val="408205680"/>
        <c:scaling>
          <c:orientation val="minMax"/>
        </c:scaling>
        <c:delete val="0"/>
        <c:axPos val="b"/>
        <c:numFmt formatCode="General" sourceLinked="1"/>
        <c:majorTickMark val="out"/>
        <c:minorTickMark val="none"/>
        <c:tickLblPos val="nextTo"/>
        <c:crossAx val="408201368"/>
        <c:crosses val="autoZero"/>
        <c:auto val="1"/>
        <c:lblAlgn val="ctr"/>
        <c:lblOffset val="100"/>
        <c:noMultiLvlLbl val="0"/>
      </c:catAx>
      <c:valAx>
        <c:axId val="408201368"/>
        <c:scaling>
          <c:orientation val="minMax"/>
        </c:scaling>
        <c:delete val="0"/>
        <c:axPos val="l"/>
        <c:majorGridlines/>
        <c:title>
          <c:tx>
            <c:rich>
              <a:bodyPr rot="-5400000" vert="horz"/>
              <a:lstStyle/>
              <a:p>
                <a:pPr>
                  <a:defRPr/>
                </a:pPr>
                <a:r>
                  <a:rPr lang="en-GB"/>
                  <a:t>Cumulative capacity (kW)</a:t>
                </a:r>
              </a:p>
            </c:rich>
          </c:tx>
          <c:overlay val="0"/>
        </c:title>
        <c:numFmt formatCode="#,##0" sourceLinked="1"/>
        <c:majorTickMark val="out"/>
        <c:minorTickMark val="none"/>
        <c:tickLblPos val="nextTo"/>
        <c:crossAx val="408205680"/>
        <c:crosses val="autoZero"/>
        <c:crossBetween val="between"/>
        <c:majorUnit val="4000"/>
      </c:valAx>
    </c:plotArea>
    <c:plotVisOnly val="1"/>
    <c:dispBlanksAs val="gap"/>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b="1" i="0" baseline="0">
                <a:solidFill>
                  <a:schemeClr val="tx2"/>
                </a:solidFill>
                <a:latin typeface="+mn-lt"/>
              </a:rPr>
              <a:t>Proportion of steers  and heifers achieving desired carcase specification</a:t>
            </a:r>
            <a:endParaRPr lang="en-GB" sz="1100">
              <a:solidFill>
                <a:schemeClr val="tx2"/>
              </a:solidFill>
              <a:latin typeface="+mn-lt"/>
            </a:endParaRPr>
          </a:p>
        </c:rich>
      </c:tx>
      <c:layout/>
      <c:overlay val="0"/>
    </c:title>
    <c:autoTitleDeleted val="0"/>
    <c:plotArea>
      <c:layout/>
      <c:lineChart>
        <c:grouping val="standard"/>
        <c:varyColors val="0"/>
        <c:ser>
          <c:idx val="0"/>
          <c:order val="0"/>
          <c:tx>
            <c:strRef>
              <c:f>'5.6'!$B$32:$C$32</c:f>
              <c:strCache>
                <c:ptCount val="2"/>
                <c:pt idx="0">
                  <c:v>All steers</c:v>
                </c:pt>
              </c:strCache>
            </c:strRef>
          </c:tx>
          <c:spPr>
            <a:ln>
              <a:solidFill>
                <a:schemeClr val="accent1"/>
              </a:solidFill>
            </a:ln>
          </c:spPr>
          <c:marker>
            <c:symbol val="none"/>
          </c:marker>
          <c:cat>
            <c:numRef>
              <c:f>'5.6'!$D$39:$O$39</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'5.6'!$D$32:$O$32</c:f>
              <c:numCache>
                <c:formatCode>0.0</c:formatCode>
                <c:ptCount val="12"/>
                <c:pt idx="0">
                  <c:v>38.9</c:v>
                </c:pt>
                <c:pt idx="1">
                  <c:v>39.9</c:v>
                </c:pt>
                <c:pt idx="2">
                  <c:v>38.1</c:v>
                </c:pt>
                <c:pt idx="3">
                  <c:v>37.700000000000003</c:v>
                </c:pt>
                <c:pt idx="4">
                  <c:v>35.5</c:v>
                </c:pt>
                <c:pt idx="5">
                  <c:v>35.700000000000003</c:v>
                </c:pt>
                <c:pt idx="6">
                  <c:v>27.6</c:v>
                </c:pt>
                <c:pt idx="7">
                  <c:v>25</c:v>
                </c:pt>
                <c:pt idx="8">
                  <c:v>30.4</c:v>
                </c:pt>
                <c:pt idx="9">
                  <c:v>30.2</c:v>
                </c:pt>
                <c:pt idx="10">
                  <c:v>25.1</c:v>
                </c:pt>
                <c:pt idx="11">
                  <c:v>27.7</c:v>
                </c:pt>
              </c:numCache>
            </c:numRef>
          </c:val>
          <c:smooth val="0"/>
        </c:ser>
        <c:ser>
          <c:idx val="1"/>
          <c:order val="1"/>
          <c:tx>
            <c:strRef>
              <c:f>'5.6'!$B$34</c:f>
              <c:strCache>
                <c:ptCount val="1"/>
                <c:pt idx="0">
                  <c:v>Beef origin steers</c:v>
                </c:pt>
              </c:strCache>
            </c:strRef>
          </c:tx>
          <c:spPr>
            <a:ln>
              <a:solidFill>
                <a:schemeClr val="accent1"/>
              </a:solidFill>
              <a:prstDash val="sysDot"/>
            </a:ln>
          </c:spPr>
          <c:marker>
            <c:symbol val="none"/>
          </c:marker>
          <c:cat>
            <c:numRef>
              <c:f>'5.6'!$D$39:$O$39</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'5.6'!$D$34:$O$34</c:f>
              <c:numCache>
                <c:formatCode>0.0</c:formatCode>
                <c:ptCount val="12"/>
                <c:pt idx="0">
                  <c:v>46.9</c:v>
                </c:pt>
                <c:pt idx="1">
                  <c:v>48.6</c:v>
                </c:pt>
                <c:pt idx="2">
                  <c:v>43.1</c:v>
                </c:pt>
                <c:pt idx="3">
                  <c:v>42.3</c:v>
                </c:pt>
                <c:pt idx="4">
                  <c:v>41.6</c:v>
                </c:pt>
                <c:pt idx="5">
                  <c:v>44.1</c:v>
                </c:pt>
                <c:pt idx="6">
                  <c:v>38.6</c:v>
                </c:pt>
                <c:pt idx="7">
                  <c:v>33.799999999999997</c:v>
                </c:pt>
                <c:pt idx="8">
                  <c:v>40.4</c:v>
                </c:pt>
                <c:pt idx="9">
                  <c:v>39.1</c:v>
                </c:pt>
                <c:pt idx="10">
                  <c:v>38.799999999999997</c:v>
                </c:pt>
                <c:pt idx="11">
                  <c:v>35.299999999999997</c:v>
                </c:pt>
              </c:numCache>
            </c:numRef>
          </c:val>
          <c:smooth val="0"/>
        </c:ser>
        <c:ser>
          <c:idx val="2"/>
          <c:order val="2"/>
          <c:tx>
            <c:strRef>
              <c:f>'5.6'!$B$40</c:f>
              <c:strCache>
                <c:ptCount val="1"/>
                <c:pt idx="0">
                  <c:v>All heifers</c:v>
                </c:pt>
              </c:strCache>
            </c:strRef>
          </c:tx>
          <c:spPr>
            <a:ln>
              <a:solidFill>
                <a:schemeClr val="tx2"/>
              </a:solidFill>
            </a:ln>
          </c:spPr>
          <c:marker>
            <c:symbol val="none"/>
          </c:marker>
          <c:cat>
            <c:numRef>
              <c:f>'5.6'!$D$39:$O$39</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'5.6'!$D$40:$O$40</c:f>
              <c:numCache>
                <c:formatCode>0.0</c:formatCode>
                <c:ptCount val="12"/>
                <c:pt idx="0">
                  <c:v>65.7</c:v>
                </c:pt>
                <c:pt idx="1">
                  <c:v>64.099999999999994</c:v>
                </c:pt>
                <c:pt idx="2">
                  <c:v>65.7</c:v>
                </c:pt>
                <c:pt idx="3">
                  <c:v>61.5</c:v>
                </c:pt>
                <c:pt idx="4">
                  <c:v>56.9</c:v>
                </c:pt>
                <c:pt idx="5">
                  <c:v>61.2</c:v>
                </c:pt>
                <c:pt idx="6">
                  <c:v>51</c:v>
                </c:pt>
                <c:pt idx="7">
                  <c:v>48.4</c:v>
                </c:pt>
                <c:pt idx="8">
                  <c:v>48.5</c:v>
                </c:pt>
                <c:pt idx="9">
                  <c:v>49.9</c:v>
                </c:pt>
                <c:pt idx="10">
                  <c:v>47.2</c:v>
                </c:pt>
                <c:pt idx="11">
                  <c:v>45.1</c:v>
                </c:pt>
              </c:numCache>
            </c:numRef>
          </c:val>
          <c:smooth val="0"/>
        </c:ser>
        <c:ser>
          <c:idx val="3"/>
          <c:order val="3"/>
          <c:tx>
            <c:strRef>
              <c:f>'5.6'!$B$42</c:f>
              <c:strCache>
                <c:ptCount val="1"/>
                <c:pt idx="0">
                  <c:v>Beef origin heifers</c:v>
                </c:pt>
              </c:strCache>
            </c:strRef>
          </c:tx>
          <c:spPr>
            <a:ln>
              <a:solidFill>
                <a:schemeClr val="tx2"/>
              </a:solidFill>
              <a:prstDash val="sysDot"/>
            </a:ln>
          </c:spPr>
          <c:marker>
            <c:symbol val="none"/>
          </c:marker>
          <c:cat>
            <c:numRef>
              <c:f>'5.6'!$D$39:$O$39</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'5.6'!$D$42:$O$42</c:f>
              <c:numCache>
                <c:formatCode>0.0</c:formatCode>
                <c:ptCount val="12"/>
                <c:pt idx="0">
                  <c:v>73.3</c:v>
                </c:pt>
                <c:pt idx="1">
                  <c:v>72.3</c:v>
                </c:pt>
                <c:pt idx="2">
                  <c:v>73.099999999999994</c:v>
                </c:pt>
                <c:pt idx="3">
                  <c:v>69.8</c:v>
                </c:pt>
                <c:pt idx="4">
                  <c:v>67</c:v>
                </c:pt>
                <c:pt idx="5">
                  <c:v>70.599999999999994</c:v>
                </c:pt>
                <c:pt idx="6">
                  <c:v>60.7</c:v>
                </c:pt>
                <c:pt idx="7">
                  <c:v>58.2</c:v>
                </c:pt>
                <c:pt idx="8">
                  <c:v>56.7</c:v>
                </c:pt>
                <c:pt idx="9">
                  <c:v>57.9</c:v>
                </c:pt>
                <c:pt idx="10">
                  <c:v>55.4</c:v>
                </c:pt>
                <c:pt idx="11">
                  <c:v>54.9</c:v>
                </c:pt>
              </c:numCache>
            </c:numRef>
          </c:val>
          <c:smooth val="0"/>
        </c:ser>
        <c:dLbls>
          <c:showLegendKey val="0"/>
          <c:showVal val="0"/>
          <c:showCatName val="0"/>
          <c:showSerName val="0"/>
          <c:showPercent val="0"/>
          <c:showBubbleSize val="0"/>
        </c:dLbls>
        <c:smooth val="0"/>
        <c:axId val="408206464"/>
        <c:axId val="408206856"/>
      </c:lineChart>
      <c:catAx>
        <c:axId val="408206464"/>
        <c:scaling>
          <c:orientation val="minMax"/>
        </c:scaling>
        <c:delete val="0"/>
        <c:axPos val="b"/>
        <c:numFmt formatCode="General" sourceLinked="1"/>
        <c:majorTickMark val="out"/>
        <c:minorTickMark val="none"/>
        <c:tickLblPos val="nextTo"/>
        <c:crossAx val="408206856"/>
        <c:crosses val="autoZero"/>
        <c:auto val="1"/>
        <c:lblAlgn val="ctr"/>
        <c:lblOffset val="100"/>
        <c:noMultiLvlLbl val="0"/>
      </c:catAx>
      <c:valAx>
        <c:axId val="408206856"/>
        <c:scaling>
          <c:orientation val="minMax"/>
          <c:max val="80"/>
        </c:scaling>
        <c:delete val="0"/>
        <c:axPos val="l"/>
        <c:majorGridlines/>
        <c:title>
          <c:tx>
            <c:rich>
              <a:bodyPr rot="-5400000" vert="horz"/>
              <a:lstStyle/>
              <a:p>
                <a:pPr>
                  <a:defRPr/>
                </a:pPr>
                <a:r>
                  <a:rPr lang="en-GB"/>
                  <a:t>%</a:t>
                </a:r>
              </a:p>
            </c:rich>
          </c:tx>
          <c:layout/>
          <c:overlay val="0"/>
        </c:title>
        <c:numFmt formatCode="0" sourceLinked="0"/>
        <c:majorTickMark val="out"/>
        <c:minorTickMark val="none"/>
        <c:tickLblPos val="nextTo"/>
        <c:crossAx val="408206464"/>
        <c:crosses val="autoZero"/>
        <c:crossBetween val="between"/>
        <c:majorUnit val="10"/>
      </c:valAx>
    </c:plotArea>
    <c:legend>
      <c:legendPos val="t"/>
      <c:layout/>
      <c:overlay val="0"/>
    </c:legend>
    <c:plotVisOnly val="1"/>
    <c:dispBlanksAs val="gap"/>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b="1" i="0" baseline="0">
                <a:solidFill>
                  <a:schemeClr val="tx2"/>
                </a:solidFill>
                <a:latin typeface="+mn-lt"/>
              </a:rPr>
              <a:t>Average daily carcase gain (kg/day) of steers and heifers slaughtered</a:t>
            </a:r>
            <a:endParaRPr lang="en-GB" sz="1100">
              <a:solidFill>
                <a:schemeClr val="tx2"/>
              </a:solidFill>
              <a:latin typeface="+mn-lt"/>
            </a:endParaRPr>
          </a:p>
        </c:rich>
      </c:tx>
      <c:layout/>
      <c:overlay val="0"/>
    </c:title>
    <c:autoTitleDeleted val="0"/>
    <c:plotArea>
      <c:layout/>
      <c:lineChart>
        <c:grouping val="standard"/>
        <c:varyColors val="0"/>
        <c:ser>
          <c:idx val="0"/>
          <c:order val="0"/>
          <c:tx>
            <c:strRef>
              <c:f>'5.7'!$B$30</c:f>
              <c:strCache>
                <c:ptCount val="1"/>
                <c:pt idx="0">
                  <c:v>All steers</c:v>
                </c:pt>
              </c:strCache>
            </c:strRef>
          </c:tx>
          <c:spPr>
            <a:ln>
              <a:solidFill>
                <a:schemeClr val="accent1"/>
              </a:solidFill>
            </a:ln>
          </c:spPr>
          <c:marker>
            <c:symbol val="none"/>
          </c:marker>
          <c:cat>
            <c:numRef>
              <c:f>'5.7'!$D$37:$O$37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'5.7'!$D$30:$O$30</c:f>
              <c:numCache>
                <c:formatCode>0.00</c:formatCode>
                <c:ptCount val="12"/>
                <c:pt idx="0">
                  <c:v>0.45</c:v>
                </c:pt>
                <c:pt idx="1">
                  <c:v>0.44</c:v>
                </c:pt>
                <c:pt idx="2">
                  <c:v>0.45</c:v>
                </c:pt>
                <c:pt idx="3">
                  <c:v>0.45</c:v>
                </c:pt>
                <c:pt idx="4">
                  <c:v>0.45</c:v>
                </c:pt>
                <c:pt idx="5">
                  <c:v>0.43</c:v>
                </c:pt>
                <c:pt idx="6">
                  <c:v>0.45</c:v>
                </c:pt>
                <c:pt idx="7">
                  <c:v>0.46</c:v>
                </c:pt>
                <c:pt idx="8">
                  <c:v>0.45</c:v>
                </c:pt>
                <c:pt idx="9">
                  <c:v>0.45</c:v>
                </c:pt>
                <c:pt idx="10">
                  <c:v>0.45</c:v>
                </c:pt>
                <c:pt idx="11">
                  <c:v>0.47</c:v>
                </c:pt>
              </c:numCache>
            </c:numRef>
          </c:val>
          <c:smooth val="0"/>
        </c:ser>
        <c:ser>
          <c:idx val="1"/>
          <c:order val="1"/>
          <c:tx>
            <c:strRef>
              <c:f>'5.7'!$B$32</c:f>
              <c:strCache>
                <c:ptCount val="1"/>
                <c:pt idx="0">
                  <c:v>Beef origin steers</c:v>
                </c:pt>
              </c:strCache>
            </c:strRef>
          </c:tx>
          <c:spPr>
            <a:ln>
              <a:solidFill>
                <a:srgbClr val="4F81BD"/>
              </a:solidFill>
              <a:prstDash val="sysDot"/>
            </a:ln>
          </c:spPr>
          <c:marker>
            <c:symbol val="none"/>
          </c:marker>
          <c:cat>
            <c:numRef>
              <c:f>'5.7'!$D$37:$O$37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'5.7'!$D$32:$O$32</c:f>
              <c:numCache>
                <c:formatCode>0.00</c:formatCode>
                <c:ptCount val="12"/>
                <c:pt idx="0">
                  <c:v>0.47</c:v>
                </c:pt>
                <c:pt idx="1">
                  <c:v>0.46</c:v>
                </c:pt>
                <c:pt idx="2">
                  <c:v>0.47</c:v>
                </c:pt>
                <c:pt idx="3">
                  <c:v>0.48</c:v>
                </c:pt>
                <c:pt idx="4">
                  <c:v>0.48</c:v>
                </c:pt>
                <c:pt idx="5">
                  <c:v>0.47</c:v>
                </c:pt>
                <c:pt idx="6">
                  <c:v>0.49</c:v>
                </c:pt>
                <c:pt idx="7">
                  <c:v>0.5</c:v>
                </c:pt>
                <c:pt idx="8">
                  <c:v>0.48</c:v>
                </c:pt>
                <c:pt idx="9">
                  <c:v>0.48</c:v>
                </c:pt>
                <c:pt idx="10">
                  <c:v>0.49</c:v>
                </c:pt>
                <c:pt idx="11">
                  <c:v>0.51</c:v>
                </c:pt>
              </c:numCache>
            </c:numRef>
          </c:val>
          <c:smooth val="0"/>
        </c:ser>
        <c:ser>
          <c:idx val="2"/>
          <c:order val="2"/>
          <c:tx>
            <c:strRef>
              <c:f>'5.7'!$B$38</c:f>
              <c:strCache>
                <c:ptCount val="1"/>
                <c:pt idx="0">
                  <c:v>All heifers</c:v>
                </c:pt>
              </c:strCache>
            </c:strRef>
          </c:tx>
          <c:spPr>
            <a:ln>
              <a:solidFill>
                <a:schemeClr val="tx2"/>
              </a:solidFill>
            </a:ln>
          </c:spPr>
          <c:marker>
            <c:symbol val="none"/>
          </c:marker>
          <c:cat>
            <c:numRef>
              <c:f>'5.7'!$D$37:$O$37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'5.7'!$D$38:$O$38</c:f>
              <c:numCache>
                <c:formatCode>0.00</c:formatCode>
                <c:ptCount val="12"/>
                <c:pt idx="0">
                  <c:v>0.41</c:v>
                </c:pt>
                <c:pt idx="1">
                  <c:v>0.41</c:v>
                </c:pt>
                <c:pt idx="2">
                  <c:v>0.41</c:v>
                </c:pt>
                <c:pt idx="3">
                  <c:v>0.4</c:v>
                </c:pt>
                <c:pt idx="4">
                  <c:v>0.39</c:v>
                </c:pt>
                <c:pt idx="5">
                  <c:v>0.4</c:v>
                </c:pt>
                <c:pt idx="6">
                  <c:v>0.41</c:v>
                </c:pt>
                <c:pt idx="7">
                  <c:v>0.42</c:v>
                </c:pt>
                <c:pt idx="8">
                  <c:v>0.41</c:v>
                </c:pt>
                <c:pt idx="9">
                  <c:v>0.41</c:v>
                </c:pt>
                <c:pt idx="10">
                  <c:v>0.43</c:v>
                </c:pt>
                <c:pt idx="11">
                  <c:v>0.43</c:v>
                </c:pt>
              </c:numCache>
            </c:numRef>
          </c:val>
          <c:smooth val="0"/>
        </c:ser>
        <c:ser>
          <c:idx val="3"/>
          <c:order val="3"/>
          <c:tx>
            <c:strRef>
              <c:f>'5.7'!$B$40</c:f>
              <c:strCache>
                <c:ptCount val="1"/>
                <c:pt idx="0">
                  <c:v>Beef origin heifers</c:v>
                </c:pt>
              </c:strCache>
            </c:strRef>
          </c:tx>
          <c:spPr>
            <a:ln>
              <a:solidFill>
                <a:schemeClr val="tx2"/>
              </a:solidFill>
              <a:prstDash val="sysDot"/>
            </a:ln>
          </c:spPr>
          <c:marker>
            <c:symbol val="none"/>
          </c:marker>
          <c:cat>
            <c:numRef>
              <c:f>'5.7'!$D$37:$O$37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'5.7'!$D$40:$O$40</c:f>
              <c:numCache>
                <c:formatCode>0.00</c:formatCode>
                <c:ptCount val="12"/>
                <c:pt idx="0">
                  <c:v>0.42</c:v>
                </c:pt>
                <c:pt idx="1">
                  <c:v>0.42</c:v>
                </c:pt>
                <c:pt idx="2">
                  <c:v>0.43</c:v>
                </c:pt>
                <c:pt idx="3">
                  <c:v>0.42</c:v>
                </c:pt>
                <c:pt idx="4">
                  <c:v>0.42</c:v>
                </c:pt>
                <c:pt idx="5">
                  <c:v>0.42</c:v>
                </c:pt>
                <c:pt idx="6">
                  <c:v>0.43</c:v>
                </c:pt>
                <c:pt idx="7">
                  <c:v>0.44</c:v>
                </c:pt>
                <c:pt idx="8">
                  <c:v>0.43</c:v>
                </c:pt>
                <c:pt idx="9">
                  <c:v>0.43</c:v>
                </c:pt>
                <c:pt idx="10">
                  <c:v>0.44</c:v>
                </c:pt>
                <c:pt idx="11">
                  <c:v>0.45</c:v>
                </c:pt>
              </c:numCache>
            </c:numRef>
          </c:val>
          <c:smooth val="0"/>
        </c:ser>
        <c:dLbls>
          <c:showLegendKey val="0"/>
          <c:showVal val="0"/>
          <c:showCatName val="0"/>
          <c:showSerName val="0"/>
          <c:showPercent val="0"/>
          <c:showBubbleSize val="0"/>
        </c:dLbls>
        <c:smooth val="0"/>
        <c:axId val="408202936"/>
        <c:axId val="408207248"/>
      </c:lineChart>
      <c:catAx>
        <c:axId val="408202936"/>
        <c:scaling>
          <c:orientation val="minMax"/>
        </c:scaling>
        <c:delete val="0"/>
        <c:axPos val="b"/>
        <c:numFmt formatCode="General" sourceLinked="1"/>
        <c:majorTickMark val="out"/>
        <c:minorTickMark val="none"/>
        <c:tickLblPos val="nextTo"/>
        <c:crossAx val="408207248"/>
        <c:crosses val="autoZero"/>
        <c:auto val="1"/>
        <c:lblAlgn val="ctr"/>
        <c:lblOffset val="100"/>
        <c:noMultiLvlLbl val="0"/>
      </c:catAx>
      <c:valAx>
        <c:axId val="408207248"/>
        <c:scaling>
          <c:orientation val="minMax"/>
          <c:min val="0"/>
        </c:scaling>
        <c:delete val="0"/>
        <c:axPos val="l"/>
        <c:majorGridlines/>
        <c:title>
          <c:tx>
            <c:rich>
              <a:bodyPr rot="-5400000" vert="horz"/>
              <a:lstStyle/>
              <a:p>
                <a:pPr>
                  <a:defRPr/>
                </a:pPr>
                <a:r>
                  <a:rPr lang="en-GB" sz="1000" b="0" i="0" baseline="0">
                    <a:latin typeface="+mn-lt"/>
                  </a:rPr>
                  <a:t>Average daily carcase gain (kg/day)</a:t>
                </a:r>
                <a:endParaRPr lang="en-GB" sz="1000">
                  <a:latin typeface="+mn-lt"/>
                </a:endParaRPr>
              </a:p>
            </c:rich>
          </c:tx>
          <c:layout/>
          <c:overlay val="0"/>
        </c:title>
        <c:numFmt formatCode="0.0" sourceLinked="0"/>
        <c:majorTickMark val="out"/>
        <c:minorTickMark val="none"/>
        <c:tickLblPos val="nextTo"/>
        <c:crossAx val="408202936"/>
        <c:crosses val="autoZero"/>
        <c:crossBetween val="between"/>
      </c:valAx>
    </c:plotArea>
    <c:legend>
      <c:legendPos val="t"/>
      <c:layout/>
      <c:overlay val="0"/>
    </c:legend>
    <c:plotVisOnly val="1"/>
    <c:dispBlanksAs val="gap"/>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Metabolic energy from grass silage</a:t>
            </a:r>
            <a:r>
              <a:rPr lang="en-GB" sz="1100" baseline="0">
                <a:solidFill>
                  <a:schemeClr val="tx2"/>
                </a:solidFill>
              </a:rPr>
              <a:t>, 3 year averages</a:t>
            </a:r>
            <a:endParaRPr lang="en-GB" sz="1100">
              <a:solidFill>
                <a:schemeClr val="tx2"/>
              </a:solidFill>
            </a:endParaRPr>
          </a:p>
        </c:rich>
      </c:tx>
      <c:layout/>
      <c:overlay val="0"/>
    </c:title>
    <c:autoTitleDeleted val="0"/>
    <c:plotArea>
      <c:layout/>
      <c:lineChart>
        <c:grouping val="standard"/>
        <c:varyColors val="0"/>
        <c:ser>
          <c:idx val="0"/>
          <c:order val="0"/>
          <c:marker>
            <c:symbol val="none"/>
          </c:marker>
          <c:cat>
            <c:numRef>
              <c:f>('5.8'!$E$29:$N$29,'5.8'!$E$34:$M$34)</c:f>
              <c:numCache>
                <c:formatCode>General</c:formatCod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numCache>
            </c:numRef>
          </c:cat>
          <c:val>
            <c:numRef>
              <c:f>('5.8'!$E$30:$N$30,'5.8'!$E$35:$M$35)</c:f>
              <c:numCache>
                <c:formatCode>0.00</c:formatCode>
                <c:ptCount val="19"/>
                <c:pt idx="0">
                  <c:v>11.081228414552101</c:v>
                </c:pt>
                <c:pt idx="1">
                  <c:v>10.811244768232475</c:v>
                </c:pt>
                <c:pt idx="2">
                  <c:v>10.672648160700566</c:v>
                </c:pt>
                <c:pt idx="3">
                  <c:v>10.606373428477831</c:v>
                </c:pt>
                <c:pt idx="4">
                  <c:v>10.452553086352969</c:v>
                </c:pt>
                <c:pt idx="5">
                  <c:v>10.344105643897207</c:v>
                </c:pt>
                <c:pt idx="6">
                  <c:v>10.368758214474571</c:v>
                </c:pt>
                <c:pt idx="7">
                  <c:v>10.460358279703904</c:v>
                </c:pt>
                <c:pt idx="8">
                  <c:v>10.571766705770253</c:v>
                </c:pt>
                <c:pt idx="9">
                  <c:v>10.563159818069982</c:v>
                </c:pt>
                <c:pt idx="10">
                  <c:v>10.589567882576608</c:v>
                </c:pt>
                <c:pt idx="11">
                  <c:v>10.578310057523789</c:v>
                </c:pt>
                <c:pt idx="12">
                  <c:v>10.627523162976656</c:v>
                </c:pt>
                <c:pt idx="13">
                  <c:v>10.728193866171859</c:v>
                </c:pt>
                <c:pt idx="14">
                  <c:v>10.733731965578874</c:v>
                </c:pt>
                <c:pt idx="15">
                  <c:v>10.692433358403823</c:v>
                </c:pt>
                <c:pt idx="16">
                  <c:v>10.604280285459192</c:v>
                </c:pt>
                <c:pt idx="17">
                  <c:v>10.721143282199023</c:v>
                </c:pt>
                <c:pt idx="18">
                  <c:v>10.76</c:v>
                </c:pt>
              </c:numCache>
            </c:numRef>
          </c:val>
          <c:smooth val="0"/>
        </c:ser>
        <c:dLbls>
          <c:showLegendKey val="0"/>
          <c:showVal val="0"/>
          <c:showCatName val="0"/>
          <c:showSerName val="0"/>
          <c:showPercent val="0"/>
          <c:showBubbleSize val="0"/>
        </c:dLbls>
        <c:smooth val="0"/>
        <c:axId val="408202544"/>
        <c:axId val="408203328"/>
      </c:lineChart>
      <c:catAx>
        <c:axId val="408202544"/>
        <c:scaling>
          <c:orientation val="minMax"/>
        </c:scaling>
        <c:delete val="0"/>
        <c:axPos val="b"/>
        <c:numFmt formatCode="General" sourceLinked="1"/>
        <c:majorTickMark val="out"/>
        <c:minorTickMark val="none"/>
        <c:tickLblPos val="nextTo"/>
        <c:txPr>
          <a:bodyPr rot="0"/>
          <a:lstStyle/>
          <a:p>
            <a:pPr>
              <a:defRPr/>
            </a:pPr>
            <a:endParaRPr lang="en-US"/>
          </a:p>
        </c:txPr>
        <c:crossAx val="408203328"/>
        <c:crosses val="autoZero"/>
        <c:auto val="1"/>
        <c:lblAlgn val="ctr"/>
        <c:lblOffset val="100"/>
        <c:noMultiLvlLbl val="0"/>
      </c:catAx>
      <c:valAx>
        <c:axId val="408203328"/>
        <c:scaling>
          <c:orientation val="minMax"/>
          <c:min val="0"/>
        </c:scaling>
        <c:delete val="0"/>
        <c:axPos val="l"/>
        <c:majorGridlines/>
        <c:title>
          <c:tx>
            <c:rich>
              <a:bodyPr rot="-5400000" vert="horz"/>
              <a:lstStyle/>
              <a:p>
                <a:pPr>
                  <a:defRPr/>
                </a:pPr>
                <a:r>
                  <a:rPr lang="en-GB" b="0">
                    <a:solidFill>
                      <a:sysClr val="windowText" lastClr="000000"/>
                    </a:solidFill>
                  </a:rPr>
                  <a:t>MJ/kg of dry</a:t>
                </a:r>
                <a:r>
                  <a:rPr lang="en-GB" b="0" baseline="0">
                    <a:solidFill>
                      <a:sysClr val="windowText" lastClr="000000"/>
                    </a:solidFill>
                  </a:rPr>
                  <a:t> matter</a:t>
                </a:r>
                <a:endParaRPr lang="en-GB" b="0">
                  <a:solidFill>
                    <a:sysClr val="windowText" lastClr="000000"/>
                  </a:solidFill>
                </a:endParaRPr>
              </a:p>
            </c:rich>
          </c:tx>
          <c:layout>
            <c:manualLayout>
              <c:xMode val="edge"/>
              <c:yMode val="edge"/>
              <c:x val="1.1574074074074073E-2"/>
              <c:y val="0.28627478856809568"/>
            </c:manualLayout>
          </c:layout>
          <c:overlay val="0"/>
        </c:title>
        <c:numFmt formatCode="0" sourceLinked="0"/>
        <c:majorTickMark val="out"/>
        <c:minorTickMark val="none"/>
        <c:tickLblPos val="nextTo"/>
        <c:crossAx val="408202544"/>
        <c:crosses val="autoZero"/>
        <c:crossBetween val="between"/>
      </c:valAx>
    </c:plotArea>
    <c:plotVisOnly val="1"/>
    <c:dispBlanksAs val="gap"/>
    <c:showDLblsOverMax val="0"/>
  </c:chart>
  <c:spPr>
    <a:ln>
      <a:noFill/>
    </a:ln>
  </c:spPr>
  <c:printSettings>
    <c:headerFooter/>
    <c:pageMargins b="0.75000000000001021" l="0.70000000000000062" r="0.70000000000000062" t="0.750000000000010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2"/>
                </a:solidFill>
              </a:defRPr>
            </a:pPr>
            <a:r>
              <a:rPr lang="en-GB" sz="1100">
                <a:solidFill>
                  <a:schemeClr val="tx2"/>
                </a:solidFill>
              </a:rPr>
              <a:t>Greenhouse gas emissions from waste management per capita</a:t>
            </a:r>
          </a:p>
        </c:rich>
      </c:tx>
      <c:overlay val="0"/>
    </c:title>
    <c:autoTitleDeleted val="0"/>
    <c:plotArea>
      <c:layout/>
      <c:lineChart>
        <c:grouping val="standard"/>
        <c:varyColors val="0"/>
        <c:ser>
          <c:idx val="0"/>
          <c:order val="0"/>
          <c:tx>
            <c:strRef>
              <c:f>'6.1'!$B$43</c:f>
              <c:strCache>
                <c:ptCount val="1"/>
                <c:pt idx="0">
                  <c:v>Waste emissions per capita</c:v>
                </c:pt>
              </c:strCache>
            </c:strRef>
          </c:tx>
          <c:marker>
            <c:symbol val="none"/>
          </c:marker>
          <c:dPt>
            <c:idx val="0"/>
            <c:marker>
              <c:symbol val="diamond"/>
              <c:size val="6"/>
            </c:marker>
            <c:bubble3D val="0"/>
          </c:dPt>
          <c:dPt>
            <c:idx val="5"/>
            <c:marker>
              <c:symbol val="diamond"/>
              <c:size val="6"/>
            </c:marker>
            <c:bubble3D val="0"/>
          </c:dPt>
          <c:cat>
            <c:numRef>
              <c:f>('6.1'!$G$40:$R$40,'6.1'!$G$46:$R$46,'6.1'!$G$52,'6.1'!$H$52)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('6.1'!$G$43:$R$43,'6.1'!$G$49:$R$49,'6.1'!$G$55,'6.1'!$H$55)</c:f>
              <c:numCache>
                <c:formatCode>#,##0</c:formatCode>
                <c:ptCount val="26"/>
                <c:pt idx="0">
                  <c:v>1034.231106288707</c:v>
                </c:pt>
                <c:pt idx="5">
                  <c:v>1064.0162092813018</c:v>
                </c:pt>
                <c:pt idx="8">
                  <c:v>1041.8552638206995</c:v>
                </c:pt>
                <c:pt idx="9">
                  <c:v>1001.9298070223982</c:v>
                </c:pt>
                <c:pt idx="10">
                  <c:v>969.71611283560628</c:v>
                </c:pt>
                <c:pt idx="11">
                  <c:v>936.96951807616017</c:v>
                </c:pt>
                <c:pt idx="12">
                  <c:v>915.0756165200097</c:v>
                </c:pt>
                <c:pt idx="13">
                  <c:v>854.15306479329206</c:v>
                </c:pt>
                <c:pt idx="14">
                  <c:v>793.77365102320096</c:v>
                </c:pt>
                <c:pt idx="15">
                  <c:v>753.107767131934</c:v>
                </c:pt>
                <c:pt idx="16">
                  <c:v>719.57700713721999</c:v>
                </c:pt>
                <c:pt idx="17">
                  <c:v>683.02639151753203</c:v>
                </c:pt>
                <c:pt idx="18">
                  <c:v>618.29264326907219</c:v>
                </c:pt>
                <c:pt idx="19">
                  <c:v>548.53535078270693</c:v>
                </c:pt>
                <c:pt idx="20">
                  <c:v>493.07133176101871</c:v>
                </c:pt>
                <c:pt idx="21">
                  <c:v>449.98722706363935</c:v>
                </c:pt>
                <c:pt idx="22">
                  <c:v>410.91088151880234</c:v>
                </c:pt>
                <c:pt idx="23">
                  <c:v>350.11113163832226</c:v>
                </c:pt>
                <c:pt idx="24">
                  <c:v>306.78798517064303</c:v>
                </c:pt>
                <c:pt idx="25">
                  <c:v>285.16969020121297</c:v>
                </c:pt>
              </c:numCache>
            </c:numRef>
          </c:val>
          <c:smooth val="0"/>
        </c:ser>
        <c:dLbls>
          <c:showLegendKey val="0"/>
          <c:showVal val="0"/>
          <c:showCatName val="0"/>
          <c:showSerName val="0"/>
          <c:showPercent val="0"/>
          <c:showBubbleSize val="0"/>
        </c:dLbls>
        <c:smooth val="0"/>
        <c:axId val="408200584"/>
        <c:axId val="408204896"/>
      </c:lineChart>
      <c:catAx>
        <c:axId val="408200584"/>
        <c:scaling>
          <c:orientation val="minMax"/>
        </c:scaling>
        <c:delete val="0"/>
        <c:axPos val="b"/>
        <c:numFmt formatCode="General" sourceLinked="1"/>
        <c:majorTickMark val="out"/>
        <c:minorTickMark val="none"/>
        <c:tickLblPos val="nextTo"/>
        <c:txPr>
          <a:bodyPr rot="-5400000" vert="horz"/>
          <a:lstStyle/>
          <a:p>
            <a:pPr>
              <a:defRPr sz="1000"/>
            </a:pPr>
            <a:endParaRPr lang="en-US"/>
          </a:p>
        </c:txPr>
        <c:crossAx val="408204896"/>
        <c:crosses val="autoZero"/>
        <c:auto val="1"/>
        <c:lblAlgn val="ctr"/>
        <c:lblOffset val="100"/>
        <c:noMultiLvlLbl val="0"/>
      </c:catAx>
      <c:valAx>
        <c:axId val="408204896"/>
        <c:scaling>
          <c:orientation val="minMax"/>
        </c:scaling>
        <c:delete val="0"/>
        <c:axPos val="l"/>
        <c:majorGridlines>
          <c:spPr>
            <a:ln>
              <a:solidFill>
                <a:sysClr val="windowText" lastClr="000000">
                  <a:lumMod val="65000"/>
                  <a:lumOff val="35000"/>
                </a:sysClr>
              </a:solidFill>
            </a:ln>
          </c:spPr>
        </c:majorGridlines>
        <c:title>
          <c:tx>
            <c:rich>
              <a:bodyPr rot="-5400000" vert="horz"/>
              <a:lstStyle/>
              <a:p>
                <a:pPr>
                  <a:defRPr sz="1000"/>
                </a:pPr>
                <a:r>
                  <a:rPr lang="en-GB" sz="1000" b="0" i="0" baseline="0"/>
                  <a:t>kg CO</a:t>
                </a:r>
                <a:r>
                  <a:rPr lang="en-GB" sz="1000" b="0" i="0" baseline="-25000"/>
                  <a:t>2</a:t>
                </a:r>
                <a:r>
                  <a:rPr lang="en-GB" sz="1000" b="0" i="0" baseline="0"/>
                  <a:t> equivalent per person</a:t>
                </a:r>
                <a:endParaRPr lang="en-GB" sz="1000"/>
              </a:p>
            </c:rich>
          </c:tx>
          <c:overlay val="0"/>
        </c:title>
        <c:numFmt formatCode="#,##0" sourceLinked="1"/>
        <c:majorTickMark val="out"/>
        <c:minorTickMark val="none"/>
        <c:tickLblPos val="nextTo"/>
        <c:spPr>
          <a:ln>
            <a:solidFill>
              <a:schemeClr val="bg1">
                <a:lumMod val="50000"/>
              </a:schemeClr>
            </a:solidFill>
          </a:ln>
        </c:spPr>
        <c:crossAx val="408200584"/>
        <c:crosses val="autoZero"/>
        <c:crossBetween val="between"/>
      </c:valAx>
      <c:spPr>
        <a:ln>
          <a:noFill/>
        </a:ln>
      </c:spPr>
    </c:plotArea>
    <c:plotVisOnly val="1"/>
    <c:dispBlanksAs val="gap"/>
    <c:showDLblsOverMax val="0"/>
  </c:chart>
  <c:spPr>
    <a:ln>
      <a:noFill/>
    </a:ln>
  </c:spPr>
  <c:printSettings>
    <c:headerFooter/>
    <c:pageMargins b="0.75000000000001266" l="0.70000000000000062" r="0.70000000000000062" t="0.75000000000001266"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GB" sz="1100">
                <a:solidFill>
                  <a:schemeClr val="tx2"/>
                </a:solidFill>
              </a:rPr>
              <a:t>Greenhouse gas emissions for waste management sector in Northern</a:t>
            </a:r>
            <a:r>
              <a:rPr lang="en-GB" sz="1100" baseline="0">
                <a:solidFill>
                  <a:schemeClr val="tx2"/>
                </a:solidFill>
              </a:rPr>
              <a:t> Ireland</a:t>
            </a:r>
            <a:endParaRPr lang="en-GB" sz="1100">
              <a:solidFill>
                <a:schemeClr val="tx2"/>
              </a:solidFill>
            </a:endParaRPr>
          </a:p>
        </c:rich>
      </c:tx>
      <c:overlay val="0"/>
    </c:title>
    <c:autoTitleDeleted val="0"/>
    <c:plotArea>
      <c:layout/>
      <c:lineChart>
        <c:grouping val="standard"/>
        <c:varyColors val="0"/>
        <c:ser>
          <c:idx val="0"/>
          <c:order val="0"/>
          <c:tx>
            <c:strRef>
              <c:f>'6.1'!$B$41</c:f>
              <c:strCache>
                <c:ptCount val="1"/>
                <c:pt idx="0">
                  <c:v>Waste management emissions</c:v>
                </c:pt>
              </c:strCache>
            </c:strRef>
          </c:tx>
          <c:marker>
            <c:symbol val="none"/>
          </c:marker>
          <c:dPt>
            <c:idx val="0"/>
            <c:marker>
              <c:symbol val="diamond"/>
              <c:size val="5"/>
            </c:marker>
            <c:bubble3D val="0"/>
          </c:dPt>
          <c:dPt>
            <c:idx val="5"/>
            <c:marker>
              <c:symbol val="diamond"/>
              <c:size val="5"/>
            </c:marker>
            <c:bubble3D val="0"/>
          </c:dPt>
          <c:cat>
            <c:numRef>
              <c:f>('6.1'!$G$40:$R$40,'6.1'!$G$46:$R$46,'6.1'!$G$52,'6.1'!$H$52)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('6.1'!$G$41:$R$41,'6.1'!$G$47:$R$47,'6.1'!$G$53,'6.1'!$H$53)</c:f>
              <c:numCache>
                <c:formatCode>General</c:formatCode>
                <c:ptCount val="26"/>
                <c:pt idx="0" formatCode="#,##0">
                  <c:v>1650.2139820387295</c:v>
                </c:pt>
                <c:pt idx="5" formatCode="#,##0">
                  <c:v>1754.7021152282825</c:v>
                </c:pt>
                <c:pt idx="8" formatCode="#,##0">
                  <c:v>1747.9924641251912</c:v>
                </c:pt>
                <c:pt idx="9" formatCode="#,##0">
                  <c:v>1682.246157569449</c:v>
                </c:pt>
                <c:pt idx="10" formatCode="#,##0">
                  <c:v>1631.9779138000067</c:v>
                </c:pt>
                <c:pt idx="11" formatCode="#,##0">
                  <c:v>1582.3897269687061</c:v>
                </c:pt>
                <c:pt idx="12" formatCode="#,##0">
                  <c:v>1553.3719716136782</c:v>
                </c:pt>
                <c:pt idx="13" formatCode="#,##0">
                  <c:v>1456.2660598396385</c:v>
                </c:pt>
                <c:pt idx="14" formatCode="#,##0">
                  <c:v>1360.5613763471094</c:v>
                </c:pt>
                <c:pt idx="15" formatCode="#,##0">
                  <c:v>1301.1691418301577</c:v>
                </c:pt>
                <c:pt idx="16" formatCode="#,##0">
                  <c:v>1254.3040356419808</c:v>
                </c:pt>
                <c:pt idx="17" formatCode="#,##0">
                  <c:v>1203.2759824877803</c:v>
                </c:pt>
                <c:pt idx="18" formatCode="#,##0">
                  <c:v>1100.0365928574563</c:v>
                </c:pt>
                <c:pt idx="19" formatCode="#,##0">
                  <c:v>983.70654622520419</c:v>
                </c:pt>
                <c:pt idx="20" formatCode="#,##0">
                  <c:v>889.91141091623467</c:v>
                </c:pt>
                <c:pt idx="21" formatCode="#,##0">
                  <c:v>816.41992583164802</c:v>
                </c:pt>
                <c:pt idx="22" formatCode="#,##0">
                  <c:v>749.35105450765957</c:v>
                </c:pt>
                <c:pt idx="23" formatCode="#,##0">
                  <c:v>640.60709033692922</c:v>
                </c:pt>
                <c:pt idx="24" formatCode="#,##0">
                  <c:v>564.64267313059815</c:v>
                </c:pt>
                <c:pt idx="25" formatCode="#,##0">
                  <c:v>528.02618694006014</c:v>
                </c:pt>
              </c:numCache>
            </c:numRef>
          </c:val>
          <c:smooth val="0"/>
        </c:ser>
        <c:dLbls>
          <c:showLegendKey val="0"/>
          <c:showVal val="0"/>
          <c:showCatName val="0"/>
          <c:showSerName val="0"/>
          <c:showPercent val="0"/>
          <c:showBubbleSize val="0"/>
        </c:dLbls>
        <c:smooth val="0"/>
        <c:axId val="409287528"/>
        <c:axId val="409286352"/>
      </c:lineChart>
      <c:catAx>
        <c:axId val="409287528"/>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409286352"/>
        <c:crosses val="autoZero"/>
        <c:auto val="1"/>
        <c:lblAlgn val="ctr"/>
        <c:lblOffset val="100"/>
        <c:noMultiLvlLbl val="0"/>
      </c:catAx>
      <c:valAx>
        <c:axId val="409286352"/>
        <c:scaling>
          <c:orientation val="minMax"/>
        </c:scaling>
        <c:delete val="0"/>
        <c:axPos val="l"/>
        <c:majorGridlines/>
        <c:title>
          <c:tx>
            <c:rich>
              <a:bodyPr rot="-5400000" vert="horz"/>
              <a:lstStyle/>
              <a:p>
                <a:pPr>
                  <a:defRPr/>
                </a:pPr>
                <a:r>
                  <a:rPr lang="en-GB" sz="1000" b="0" i="0" baseline="0"/>
                  <a:t>kt CO</a:t>
                </a:r>
                <a:r>
                  <a:rPr lang="en-GB" sz="1000" b="0" i="0" baseline="-25000"/>
                  <a:t>2</a:t>
                </a:r>
                <a:r>
                  <a:rPr lang="en-GB" sz="1000" b="0" i="0" baseline="0"/>
                  <a:t> equivalent</a:t>
                </a:r>
                <a:endParaRPr lang="en-GB" sz="1000"/>
              </a:p>
            </c:rich>
          </c:tx>
          <c:overlay val="0"/>
        </c:title>
        <c:numFmt formatCode="#,##0" sourceLinked="1"/>
        <c:majorTickMark val="out"/>
        <c:minorTickMark val="none"/>
        <c:tickLblPos val="nextTo"/>
        <c:crossAx val="409287528"/>
        <c:crosses val="autoZero"/>
        <c:crossBetween val="between"/>
        <c:majorUnit val="500"/>
      </c:valAx>
      <c:spPr>
        <a:ln>
          <a:noFill/>
        </a:ln>
      </c:spPr>
    </c:plotArea>
    <c:plotVisOnly val="1"/>
    <c:dispBlanksAs val="gap"/>
    <c:showDLblsOverMax val="0"/>
  </c:chart>
  <c:spPr>
    <a:ln>
      <a:noFill/>
    </a:ln>
  </c:spPr>
  <c:printSettings>
    <c:headerFooter/>
    <c:pageMargins b="0.75000000000001288" l="0.70000000000000062" r="0.70000000000000062" t="0.7500000000000128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solidFill>
                  <a:schemeClr val="tx2"/>
                </a:solidFill>
              </a:rPr>
              <a:t>Mid-year population estimates</a:t>
            </a:r>
          </a:p>
        </c:rich>
      </c:tx>
      <c:layout>
        <c:manualLayout>
          <c:xMode val="edge"/>
          <c:yMode val="edge"/>
          <c:x val="0.27478443743427988"/>
          <c:y val="4.6666666666666683E-2"/>
        </c:manualLayout>
      </c:layout>
      <c:overlay val="0"/>
    </c:title>
    <c:autoTitleDeleted val="0"/>
    <c:plotArea>
      <c:layout>
        <c:manualLayout>
          <c:layoutTarget val="inner"/>
          <c:xMode val="edge"/>
          <c:yMode val="edge"/>
          <c:x val="0.10278737733894068"/>
          <c:y val="0.22355013123359577"/>
          <c:w val="0.88796397878954059"/>
          <c:h val="0.55560577427822655"/>
        </c:manualLayout>
      </c:layout>
      <c:lineChart>
        <c:grouping val="standard"/>
        <c:varyColors val="0"/>
        <c:ser>
          <c:idx val="0"/>
          <c:order val="0"/>
          <c:tx>
            <c:strRef>
              <c:f>'6.1'!$B$42</c:f>
              <c:strCache>
                <c:ptCount val="1"/>
                <c:pt idx="0">
                  <c:v>Mid-year population estimate</c:v>
                </c:pt>
              </c:strCache>
            </c:strRef>
          </c:tx>
          <c:marker>
            <c:symbol val="none"/>
          </c:marker>
          <c:cat>
            <c:numRef>
              <c:f>('6.1'!$G$40:$R$40,'6.1'!$G$46:$R$46,'6.1'!$G$52,'6.1'!$H$52)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('6.1'!$G$42:$R$42,'6.1'!$G$48:$R$48,'6.1'!$G$54,'6.1'!$H$54)</c:f>
              <c:numCache>
                <c:formatCode>#,##0</c:formatCode>
                <c:ptCount val="26"/>
                <c:pt idx="0">
                  <c:v>1595595</c:v>
                </c:pt>
                <c:pt idx="1">
                  <c:v>1607295</c:v>
                </c:pt>
                <c:pt idx="2">
                  <c:v>1623263</c:v>
                </c:pt>
                <c:pt idx="3">
                  <c:v>1635552</c:v>
                </c:pt>
                <c:pt idx="4">
                  <c:v>1643707</c:v>
                </c:pt>
                <c:pt idx="5">
                  <c:v>1649131</c:v>
                </c:pt>
                <c:pt idx="6">
                  <c:v>1661751</c:v>
                </c:pt>
                <c:pt idx="7">
                  <c:v>1671261</c:v>
                </c:pt>
                <c:pt idx="8">
                  <c:v>1677769</c:v>
                </c:pt>
                <c:pt idx="9">
                  <c:v>1679006</c:v>
                </c:pt>
                <c:pt idx="10">
                  <c:v>1682944</c:v>
                </c:pt>
                <c:pt idx="11">
                  <c:v>1688838</c:v>
                </c:pt>
                <c:pt idx="12">
                  <c:v>1697534</c:v>
                </c:pt>
                <c:pt idx="13">
                  <c:v>1704924</c:v>
                </c:pt>
                <c:pt idx="14">
                  <c:v>1714042</c:v>
                </c:pt>
                <c:pt idx="15">
                  <c:v>1727733</c:v>
                </c:pt>
                <c:pt idx="16">
                  <c:v>1743113</c:v>
                </c:pt>
                <c:pt idx="17">
                  <c:v>1761683</c:v>
                </c:pt>
                <c:pt idx="18">
                  <c:v>1779152</c:v>
                </c:pt>
                <c:pt idx="19">
                  <c:v>1793333</c:v>
                </c:pt>
                <c:pt idx="20">
                  <c:v>1804833</c:v>
                </c:pt>
                <c:pt idx="21">
                  <c:v>1814318</c:v>
                </c:pt>
                <c:pt idx="22">
                  <c:v>1823634</c:v>
                </c:pt>
                <c:pt idx="23">
                  <c:v>1829725</c:v>
                </c:pt>
                <c:pt idx="24">
                  <c:v>1840498</c:v>
                </c:pt>
                <c:pt idx="25">
                  <c:v>1851621</c:v>
                </c:pt>
              </c:numCache>
            </c:numRef>
          </c:val>
          <c:smooth val="0"/>
        </c:ser>
        <c:dLbls>
          <c:showLegendKey val="0"/>
          <c:showVal val="0"/>
          <c:showCatName val="0"/>
          <c:showSerName val="0"/>
          <c:showPercent val="0"/>
          <c:showBubbleSize val="0"/>
        </c:dLbls>
        <c:smooth val="0"/>
        <c:axId val="409288312"/>
        <c:axId val="409285176"/>
      </c:lineChart>
      <c:catAx>
        <c:axId val="409288312"/>
        <c:scaling>
          <c:orientation val="minMax"/>
        </c:scaling>
        <c:delete val="0"/>
        <c:axPos val="b"/>
        <c:numFmt formatCode="General" sourceLinked="1"/>
        <c:majorTickMark val="out"/>
        <c:minorTickMark val="none"/>
        <c:tickLblPos val="nextTo"/>
        <c:txPr>
          <a:bodyPr rot="-5400000" vert="horz"/>
          <a:lstStyle/>
          <a:p>
            <a:pPr>
              <a:defRPr sz="1000"/>
            </a:pPr>
            <a:endParaRPr lang="en-US"/>
          </a:p>
        </c:txPr>
        <c:crossAx val="409285176"/>
        <c:crosses val="autoZero"/>
        <c:auto val="1"/>
        <c:lblAlgn val="ctr"/>
        <c:lblOffset val="100"/>
        <c:noMultiLvlLbl val="0"/>
      </c:catAx>
      <c:valAx>
        <c:axId val="409285176"/>
        <c:scaling>
          <c:orientation val="minMax"/>
          <c:min val="0"/>
        </c:scaling>
        <c:delete val="0"/>
        <c:axPos val="l"/>
        <c:majorGridlines/>
        <c:numFmt formatCode="#,##0.0" sourceLinked="0"/>
        <c:majorTickMark val="out"/>
        <c:minorTickMark val="none"/>
        <c:tickLblPos val="nextTo"/>
        <c:crossAx val="409288312"/>
        <c:crosses val="autoZero"/>
        <c:crossBetween val="between"/>
        <c:majorUnit val="500000"/>
        <c:dispUnits>
          <c:builtInUnit val="millions"/>
          <c:dispUnitsLbl>
            <c:tx>
              <c:rich>
                <a:bodyPr/>
                <a:lstStyle/>
                <a:p>
                  <a:pPr>
                    <a:defRPr b="0"/>
                  </a:pPr>
                  <a:r>
                    <a:rPr lang="en-US"/>
                    <a:t>Population (millions)</a:t>
                  </a:r>
                </a:p>
              </c:rich>
            </c:tx>
          </c:dispUnitsLbl>
        </c:dispUnits>
      </c:valAx>
      <c:spPr>
        <a:ln>
          <a:noFill/>
        </a:ln>
      </c:spPr>
    </c:plotArea>
    <c:plotVisOnly val="1"/>
    <c:dispBlanksAs val="gap"/>
    <c:showDLblsOverMax val="0"/>
  </c:chart>
  <c:spPr>
    <a:ln>
      <a:noFill/>
    </a:ln>
  </c:spPr>
  <c:printSettings>
    <c:headerFooter/>
    <c:pageMargins b="0.75000000000001354" l="0.70000000000000062" r="0.70000000000000062" t="0.75000000000001354"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chemeClr val="tx2"/>
                </a:solidFill>
              </a:defRPr>
            </a:pPr>
            <a:r>
              <a:rPr lang="en-GB" sz="1100">
                <a:solidFill>
                  <a:schemeClr val="tx2"/>
                </a:solidFill>
              </a:rPr>
              <a:t>Local authority collected municipal waste arisings, sent for recycling/composting, e</a:t>
            </a:r>
            <a:r>
              <a:rPr lang="en-GB" sz="1100" baseline="0">
                <a:solidFill>
                  <a:schemeClr val="tx2"/>
                </a:solidFill>
              </a:rPr>
              <a:t>nergy recovery </a:t>
            </a:r>
            <a:r>
              <a:rPr lang="en-GB" sz="1100">
                <a:solidFill>
                  <a:schemeClr val="tx2"/>
                </a:solidFill>
              </a:rPr>
              <a:t>and landfill</a:t>
            </a:r>
          </a:p>
        </c:rich>
      </c:tx>
      <c:overlay val="0"/>
    </c:title>
    <c:autoTitleDeleted val="0"/>
    <c:plotArea>
      <c:layout/>
      <c:lineChart>
        <c:grouping val="standard"/>
        <c:varyColors val="0"/>
        <c:ser>
          <c:idx val="0"/>
          <c:order val="0"/>
          <c:tx>
            <c:strRef>
              <c:f>'6.2'!$B$32</c:f>
              <c:strCache>
                <c:ptCount val="1"/>
                <c:pt idx="0">
                  <c:v>LAC municipal waste arisings</c:v>
                </c:pt>
              </c:strCache>
            </c:strRef>
          </c:tx>
          <c:spPr>
            <a:ln>
              <a:solidFill>
                <a:schemeClr val="tx2"/>
              </a:solidFill>
            </a:ln>
          </c:spPr>
          <c:marker>
            <c:symbol val="none"/>
          </c:marker>
          <c:cat>
            <c:strRef>
              <c:f>'6.2'!$H$31:$Q$31</c:f>
              <c:strCache>
                <c:ptCount val="10"/>
                <c:pt idx="0">
                  <c:v>2006/07</c:v>
                </c:pt>
                <c:pt idx="1">
                  <c:v>2007/08</c:v>
                </c:pt>
                <c:pt idx="2">
                  <c:v>2008/09</c:v>
                </c:pt>
                <c:pt idx="3">
                  <c:v>2009/10</c:v>
                </c:pt>
                <c:pt idx="4">
                  <c:v>2010/11</c:v>
                </c:pt>
                <c:pt idx="5">
                  <c:v>2011/12</c:v>
                </c:pt>
                <c:pt idx="6">
                  <c:v>2012/13</c:v>
                </c:pt>
                <c:pt idx="7">
                  <c:v>2013/14</c:v>
                </c:pt>
                <c:pt idx="8">
                  <c:v>2014/15</c:v>
                </c:pt>
                <c:pt idx="9">
                  <c:v>2015/16</c:v>
                </c:pt>
              </c:strCache>
            </c:strRef>
          </c:cat>
          <c:val>
            <c:numRef>
              <c:f>'6.2'!$H$32:$Q$32</c:f>
              <c:numCache>
                <c:formatCode>#,##0</c:formatCode>
                <c:ptCount val="10"/>
                <c:pt idx="0">
                  <c:v>1064090.25</c:v>
                </c:pt>
                <c:pt idx="1">
                  <c:v>1061107.5729999999</c:v>
                </c:pt>
                <c:pt idx="2">
                  <c:v>1017215.0880000001</c:v>
                </c:pt>
                <c:pt idx="3">
                  <c:v>1004020.2129999999</c:v>
                </c:pt>
                <c:pt idx="4">
                  <c:v>985175.85100000002</c:v>
                </c:pt>
                <c:pt idx="5">
                  <c:v>949491.34299999999</c:v>
                </c:pt>
                <c:pt idx="6">
                  <c:v>913546.27499999991</c:v>
                </c:pt>
                <c:pt idx="7">
                  <c:v>924412.21600000001</c:v>
                </c:pt>
                <c:pt idx="8">
                  <c:v>951422.66400000011</c:v>
                </c:pt>
                <c:pt idx="9">
                  <c:v>969156.95500000007</c:v>
                </c:pt>
              </c:numCache>
            </c:numRef>
          </c:val>
          <c:smooth val="0"/>
        </c:ser>
        <c:ser>
          <c:idx val="1"/>
          <c:order val="1"/>
          <c:tx>
            <c:strRef>
              <c:f>'6.2'!$B$33</c:f>
              <c:strCache>
                <c:ptCount val="1"/>
                <c:pt idx="0">
                  <c:v>LAC municipal waste sent for recycling (inc. composting)</c:v>
                </c:pt>
              </c:strCache>
            </c:strRef>
          </c:tx>
          <c:spPr>
            <a:ln>
              <a:solidFill>
                <a:schemeClr val="tx2">
                  <a:lumMod val="60000"/>
                  <a:lumOff val="40000"/>
                </a:schemeClr>
              </a:solidFill>
            </a:ln>
          </c:spPr>
          <c:marker>
            <c:symbol val="none"/>
          </c:marker>
          <c:cat>
            <c:strRef>
              <c:f>'6.2'!$H$31:$Q$31</c:f>
              <c:strCache>
                <c:ptCount val="10"/>
                <c:pt idx="0">
                  <c:v>2006/07</c:v>
                </c:pt>
                <c:pt idx="1">
                  <c:v>2007/08</c:v>
                </c:pt>
                <c:pt idx="2">
                  <c:v>2008/09</c:v>
                </c:pt>
                <c:pt idx="3">
                  <c:v>2009/10</c:v>
                </c:pt>
                <c:pt idx="4">
                  <c:v>2010/11</c:v>
                </c:pt>
                <c:pt idx="5">
                  <c:v>2011/12</c:v>
                </c:pt>
                <c:pt idx="6">
                  <c:v>2012/13</c:v>
                </c:pt>
                <c:pt idx="7">
                  <c:v>2013/14</c:v>
                </c:pt>
                <c:pt idx="8">
                  <c:v>2014/15</c:v>
                </c:pt>
                <c:pt idx="9">
                  <c:v>2015/16</c:v>
                </c:pt>
              </c:strCache>
            </c:strRef>
          </c:cat>
          <c:val>
            <c:numRef>
              <c:f>'6.2'!$H$33:$Q$33</c:f>
              <c:numCache>
                <c:formatCode>#,##0</c:formatCode>
                <c:ptCount val="10"/>
                <c:pt idx="0">
                  <c:v>271730.48699999996</c:v>
                </c:pt>
                <c:pt idx="1">
                  <c:v>306241.78200000001</c:v>
                </c:pt>
                <c:pt idx="2">
                  <c:v>321457.30799999996</c:v>
                </c:pt>
                <c:pt idx="3">
                  <c:v>332391.92099999997</c:v>
                </c:pt>
                <c:pt idx="4">
                  <c:v>349928.65600000002</c:v>
                </c:pt>
                <c:pt idx="5">
                  <c:v>364320.22499999998</c:v>
                </c:pt>
                <c:pt idx="6">
                  <c:v>353961.37099999998</c:v>
                </c:pt>
                <c:pt idx="7">
                  <c:v>375682.59400000004</c:v>
                </c:pt>
                <c:pt idx="8">
                  <c:v>392961.78399999999</c:v>
                </c:pt>
                <c:pt idx="9">
                  <c:v>404732.09600000002</c:v>
                </c:pt>
              </c:numCache>
            </c:numRef>
          </c:val>
          <c:smooth val="0"/>
        </c:ser>
        <c:ser>
          <c:idx val="3"/>
          <c:order val="2"/>
          <c:tx>
            <c:strRef>
              <c:f>'6.2'!$B$34</c:f>
              <c:strCache>
                <c:ptCount val="1"/>
                <c:pt idx="0">
                  <c:v>LAC municipal waste sent for energy recovery</c:v>
                </c:pt>
              </c:strCache>
            </c:strRef>
          </c:tx>
          <c:spPr>
            <a:ln>
              <a:solidFill>
                <a:schemeClr val="tx2">
                  <a:lumMod val="40000"/>
                  <a:lumOff val="60000"/>
                </a:schemeClr>
              </a:solidFill>
            </a:ln>
          </c:spPr>
          <c:marker>
            <c:symbol val="none"/>
          </c:marker>
          <c:cat>
            <c:strRef>
              <c:f>'6.2'!$H$31:$Q$31</c:f>
              <c:strCache>
                <c:ptCount val="10"/>
                <c:pt idx="0">
                  <c:v>2006/07</c:v>
                </c:pt>
                <c:pt idx="1">
                  <c:v>2007/08</c:v>
                </c:pt>
                <c:pt idx="2">
                  <c:v>2008/09</c:v>
                </c:pt>
                <c:pt idx="3">
                  <c:v>2009/10</c:v>
                </c:pt>
                <c:pt idx="4">
                  <c:v>2010/11</c:v>
                </c:pt>
                <c:pt idx="5">
                  <c:v>2011/12</c:v>
                </c:pt>
                <c:pt idx="6">
                  <c:v>2012/13</c:v>
                </c:pt>
                <c:pt idx="7">
                  <c:v>2013/14</c:v>
                </c:pt>
                <c:pt idx="8">
                  <c:v>2014/15</c:v>
                </c:pt>
                <c:pt idx="9">
                  <c:v>2015/16</c:v>
                </c:pt>
              </c:strCache>
            </c:strRef>
          </c:cat>
          <c:val>
            <c:numRef>
              <c:f>'6.2'!$H$34:$Q$34</c:f>
              <c:numCache>
                <c:formatCode>#,##0</c:formatCode>
                <c:ptCount val="10"/>
                <c:pt idx="0">
                  <c:v>0</c:v>
                </c:pt>
                <c:pt idx="1">
                  <c:v>0</c:v>
                </c:pt>
                <c:pt idx="2">
                  <c:v>0</c:v>
                </c:pt>
                <c:pt idx="3">
                  <c:v>4051.6760000000004</c:v>
                </c:pt>
                <c:pt idx="4">
                  <c:v>14074.762000000002</c:v>
                </c:pt>
                <c:pt idx="5">
                  <c:v>27589.797000000002</c:v>
                </c:pt>
                <c:pt idx="6">
                  <c:v>63043.096999999994</c:v>
                </c:pt>
                <c:pt idx="7">
                  <c:v>93381.537000000011</c:v>
                </c:pt>
                <c:pt idx="8">
                  <c:v>141835.34699999995</c:v>
                </c:pt>
                <c:pt idx="9">
                  <c:v>170912.90699999998</c:v>
                </c:pt>
              </c:numCache>
            </c:numRef>
          </c:val>
          <c:smooth val="0"/>
        </c:ser>
        <c:ser>
          <c:idx val="2"/>
          <c:order val="3"/>
          <c:tx>
            <c:strRef>
              <c:f>'6.2'!$B$35</c:f>
              <c:strCache>
                <c:ptCount val="1"/>
                <c:pt idx="0">
                  <c:v>LAC municipal waste landfilled</c:v>
                </c:pt>
              </c:strCache>
            </c:strRef>
          </c:tx>
          <c:spPr>
            <a:ln>
              <a:solidFill>
                <a:schemeClr val="accent1"/>
              </a:solidFill>
            </a:ln>
          </c:spPr>
          <c:marker>
            <c:symbol val="none"/>
          </c:marker>
          <c:cat>
            <c:strRef>
              <c:f>'6.2'!$H$31:$Q$31</c:f>
              <c:strCache>
                <c:ptCount val="10"/>
                <c:pt idx="0">
                  <c:v>2006/07</c:v>
                </c:pt>
                <c:pt idx="1">
                  <c:v>2007/08</c:v>
                </c:pt>
                <c:pt idx="2">
                  <c:v>2008/09</c:v>
                </c:pt>
                <c:pt idx="3">
                  <c:v>2009/10</c:v>
                </c:pt>
                <c:pt idx="4">
                  <c:v>2010/11</c:v>
                </c:pt>
                <c:pt idx="5">
                  <c:v>2011/12</c:v>
                </c:pt>
                <c:pt idx="6">
                  <c:v>2012/13</c:v>
                </c:pt>
                <c:pt idx="7">
                  <c:v>2013/14</c:v>
                </c:pt>
                <c:pt idx="8">
                  <c:v>2014/15</c:v>
                </c:pt>
                <c:pt idx="9">
                  <c:v>2015/16</c:v>
                </c:pt>
              </c:strCache>
            </c:strRef>
          </c:cat>
          <c:val>
            <c:numRef>
              <c:f>'6.2'!$H$35:$Q$35</c:f>
              <c:numCache>
                <c:formatCode>#,##0</c:formatCode>
                <c:ptCount val="10"/>
                <c:pt idx="0">
                  <c:v>786951.27800000005</c:v>
                </c:pt>
                <c:pt idx="1">
                  <c:v>749228.42799999996</c:v>
                </c:pt>
                <c:pt idx="2">
                  <c:v>694904.00399999996</c:v>
                </c:pt>
                <c:pt idx="3">
                  <c:v>663697.28199999989</c:v>
                </c:pt>
                <c:pt idx="4">
                  <c:v>618531.06700000004</c:v>
                </c:pt>
                <c:pt idx="5">
                  <c:v>551471.85400000005</c:v>
                </c:pt>
                <c:pt idx="6">
                  <c:v>489437.27399999998</c:v>
                </c:pt>
                <c:pt idx="7">
                  <c:v>448990.005</c:v>
                </c:pt>
                <c:pt idx="8">
                  <c:v>412754.68200000003</c:v>
                </c:pt>
                <c:pt idx="9">
                  <c:v>390256.027</c:v>
                </c:pt>
              </c:numCache>
            </c:numRef>
          </c:val>
          <c:smooth val="0"/>
        </c:ser>
        <c:dLbls>
          <c:showLegendKey val="0"/>
          <c:showVal val="0"/>
          <c:showCatName val="0"/>
          <c:showSerName val="0"/>
          <c:showPercent val="0"/>
          <c:showBubbleSize val="0"/>
        </c:dLbls>
        <c:smooth val="0"/>
        <c:axId val="409284000"/>
        <c:axId val="409281648"/>
      </c:lineChart>
      <c:catAx>
        <c:axId val="409284000"/>
        <c:scaling>
          <c:orientation val="minMax"/>
        </c:scaling>
        <c:delete val="0"/>
        <c:axPos val="b"/>
        <c:numFmt formatCode="General" sourceLinked="0"/>
        <c:majorTickMark val="out"/>
        <c:minorTickMark val="none"/>
        <c:tickLblPos val="nextTo"/>
        <c:crossAx val="409281648"/>
        <c:crosses val="autoZero"/>
        <c:auto val="1"/>
        <c:lblAlgn val="ctr"/>
        <c:lblOffset val="100"/>
        <c:noMultiLvlLbl val="0"/>
      </c:catAx>
      <c:valAx>
        <c:axId val="409281648"/>
        <c:scaling>
          <c:orientation val="minMax"/>
        </c:scaling>
        <c:delete val="0"/>
        <c:axPos val="l"/>
        <c:majorGridlines/>
        <c:numFmt formatCode="#,##0" sourceLinked="1"/>
        <c:majorTickMark val="out"/>
        <c:minorTickMark val="none"/>
        <c:tickLblPos val="nextTo"/>
        <c:crossAx val="409284000"/>
        <c:crosses val="autoZero"/>
        <c:crossBetween val="between"/>
        <c:dispUnits>
          <c:builtInUnit val="thousands"/>
          <c:dispUnitsLbl>
            <c:tx>
              <c:rich>
                <a:bodyPr/>
                <a:lstStyle/>
                <a:p>
                  <a:pPr>
                    <a:defRPr b="0"/>
                  </a:pPr>
                  <a:r>
                    <a:rPr lang="en-GB"/>
                    <a:t>Thousands of tonnes</a:t>
                  </a:r>
                </a:p>
              </c:rich>
            </c:tx>
          </c:dispUnitsLbl>
        </c:dispUnits>
      </c:valAx>
      <c:spPr>
        <a:ln>
          <a:noFill/>
        </a:ln>
      </c:spPr>
    </c:plotArea>
    <c:plotVisOnly val="1"/>
    <c:dispBlanksAs val="gap"/>
    <c:showDLblsOverMax val="0"/>
  </c:chart>
  <c:spPr>
    <a:ln>
      <a:noFill/>
    </a:ln>
  </c:spPr>
  <c:printSettings>
    <c:headerFooter/>
    <c:pageMargins b="0.75000000000001255" l="0.70000000000000062" r="0.70000000000000062" t="0.7500000000000125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Ratio of greenhouse</a:t>
            </a:r>
            <a:r>
              <a:rPr lang="en-GB" sz="1100" baseline="0">
                <a:solidFill>
                  <a:schemeClr val="tx2"/>
                </a:solidFill>
              </a:rPr>
              <a:t> gas emissions to gross value added</a:t>
            </a:r>
          </a:p>
        </c:rich>
      </c:tx>
      <c:overlay val="0"/>
    </c:title>
    <c:autoTitleDeleted val="0"/>
    <c:plotArea>
      <c:layout/>
      <c:lineChart>
        <c:grouping val="standard"/>
        <c:varyColors val="0"/>
        <c:ser>
          <c:idx val="0"/>
          <c:order val="0"/>
          <c:marker>
            <c:symbol val="diamond"/>
            <c:size val="8"/>
          </c:marker>
          <c:cat>
            <c:numRef>
              <c:f>('7.1'!$G$41:$N$41,'7.1'!$G$47:$N$47,'7.1'!$G$53,'7.1'!$H$53)</c:f>
              <c:numCache>
                <c:formatCode>General</c:formatCode>
                <c:ptCount val="1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numCache>
            </c:numRef>
          </c:cat>
          <c:val>
            <c:numRef>
              <c:f>('7.1'!$G$44:$N$44,'7.1'!$G$50:$N$50,'7.1'!$G$56,'7.1'!$H$56)</c:f>
              <c:numCache>
                <c:formatCode>0.00</c:formatCode>
                <c:ptCount val="18"/>
                <c:pt idx="0">
                  <c:v>1.2951332913561353</c:v>
                </c:pt>
                <c:pt idx="1">
                  <c:v>1.2634486459028049</c:v>
                </c:pt>
                <c:pt idx="2">
                  <c:v>1.1661875165384854</c:v>
                </c:pt>
                <c:pt idx="3">
                  <c:v>1.1430401249392874</c:v>
                </c:pt>
                <c:pt idx="4">
                  <c:v>1.0155430593292438</c:v>
                </c:pt>
                <c:pt idx="5">
                  <c:v>0.93534361506519381</c:v>
                </c:pt>
                <c:pt idx="6">
                  <c:v>0.89334936108013097</c:v>
                </c:pt>
                <c:pt idx="7">
                  <c:v>0.85385663777596743</c:v>
                </c:pt>
                <c:pt idx="8">
                  <c:v>0.81030613093738901</c:v>
                </c:pt>
                <c:pt idx="9">
                  <c:v>0.71406197410216221</c:v>
                </c:pt>
                <c:pt idx="10">
                  <c:v>0.71014708592915365</c:v>
                </c:pt>
                <c:pt idx="11">
                  <c:v>0.6811026468368423</c:v>
                </c:pt>
                <c:pt idx="12">
                  <c:v>0.70808460973666087</c:v>
                </c:pt>
                <c:pt idx="13">
                  <c:v>0.66134051725339904</c:v>
                </c:pt>
                <c:pt idx="14">
                  <c:v>0.65293134717619083</c:v>
                </c:pt>
                <c:pt idx="15">
                  <c:v>0.6366325045482577</c:v>
                </c:pt>
                <c:pt idx="16">
                  <c:v>0.60914156901477201</c:v>
                </c:pt>
                <c:pt idx="17">
                  <c:v>0.60077571385048012</c:v>
                </c:pt>
              </c:numCache>
            </c:numRef>
          </c:val>
          <c:smooth val="0"/>
        </c:ser>
        <c:dLbls>
          <c:showLegendKey val="0"/>
          <c:showVal val="0"/>
          <c:showCatName val="0"/>
          <c:showSerName val="0"/>
          <c:showPercent val="0"/>
          <c:showBubbleSize val="0"/>
        </c:dLbls>
        <c:marker val="1"/>
        <c:smooth val="0"/>
        <c:axId val="409288704"/>
        <c:axId val="409286744"/>
      </c:lineChart>
      <c:catAx>
        <c:axId val="409288704"/>
        <c:scaling>
          <c:orientation val="minMax"/>
        </c:scaling>
        <c:delete val="0"/>
        <c:axPos val="b"/>
        <c:numFmt formatCode="General" sourceLinked="1"/>
        <c:majorTickMark val="out"/>
        <c:minorTickMark val="none"/>
        <c:tickLblPos val="nextTo"/>
        <c:crossAx val="409286744"/>
        <c:crosses val="autoZero"/>
        <c:auto val="1"/>
        <c:lblAlgn val="ctr"/>
        <c:lblOffset val="100"/>
        <c:noMultiLvlLbl val="0"/>
      </c:catAx>
      <c:valAx>
        <c:axId val="409286744"/>
        <c:scaling>
          <c:orientation val="minMax"/>
        </c:scaling>
        <c:delete val="0"/>
        <c:axPos val="l"/>
        <c:majorGridlines/>
        <c:title>
          <c:tx>
            <c:rich>
              <a:bodyPr rot="-5400000" vert="horz"/>
              <a:lstStyle/>
              <a:p>
                <a:pPr>
                  <a:defRPr/>
                </a:pPr>
                <a:r>
                  <a:rPr lang="en-GB" sz="1000" b="0" i="0" u="none" strike="noStrike" baseline="0"/>
                  <a:t>kgCO</a:t>
                </a:r>
                <a:r>
                  <a:rPr lang="en-GB" sz="1000" b="0" i="0" u="none" strike="noStrike" baseline="-25000"/>
                  <a:t>2</a:t>
                </a:r>
                <a:r>
                  <a:rPr lang="en-GB" sz="1000" b="0" i="0" u="none" strike="noStrike" baseline="0"/>
                  <a:t>e per £</a:t>
                </a:r>
                <a:endParaRPr lang="en-GB"/>
              </a:p>
            </c:rich>
          </c:tx>
          <c:overlay val="0"/>
        </c:title>
        <c:numFmt formatCode="#,##0.0" sourceLinked="0"/>
        <c:majorTickMark val="out"/>
        <c:minorTickMark val="none"/>
        <c:tickLblPos val="nextTo"/>
        <c:crossAx val="409288704"/>
        <c:crosses val="autoZero"/>
        <c:crossBetween val="between"/>
      </c:valAx>
      <c:spPr>
        <a:ln>
          <a:solidFill>
            <a:schemeClr val="bg1">
              <a:lumMod val="65000"/>
            </a:schemeClr>
          </a:solidFill>
        </a:ln>
      </c:spPr>
    </c:plotArea>
    <c:plotVisOnly val="1"/>
    <c:dispBlanksAs val="gap"/>
    <c:showDLblsOverMax val="0"/>
  </c:chart>
  <c:spPr>
    <a:ln>
      <a:noFill/>
    </a:ln>
  </c:spPr>
  <c:printSettings>
    <c:headerFooter/>
    <c:pageMargins b="0.75000000000001221" l="0.70000000000000062" r="0.70000000000000062" t="0.75000000000001221"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solidFill>
                  <a:schemeClr val="tx2"/>
                </a:solidFill>
              </a:rPr>
              <a:t>Greenhouse gas</a:t>
            </a:r>
            <a:r>
              <a:rPr lang="en-GB" sz="1100" baseline="0">
                <a:solidFill>
                  <a:schemeClr val="tx2"/>
                </a:solidFill>
              </a:rPr>
              <a:t> emissions</a:t>
            </a:r>
            <a:endParaRPr lang="en-GB" sz="1100">
              <a:solidFill>
                <a:schemeClr val="tx2"/>
              </a:solidFill>
            </a:endParaRPr>
          </a:p>
        </c:rich>
      </c:tx>
      <c:overlay val="0"/>
    </c:title>
    <c:autoTitleDeleted val="0"/>
    <c:plotArea>
      <c:layout/>
      <c:barChart>
        <c:barDir val="col"/>
        <c:grouping val="clustered"/>
        <c:varyColors val="0"/>
        <c:ser>
          <c:idx val="0"/>
          <c:order val="0"/>
          <c:tx>
            <c:strRef>
              <c:f>'7.1'!$B$42</c:f>
              <c:strCache>
                <c:ptCount val="1"/>
                <c:pt idx="0">
                  <c:v>Greenhouse gas (GHG) emissions</c:v>
                </c:pt>
              </c:strCache>
            </c:strRef>
          </c:tx>
          <c:spPr>
            <a:solidFill>
              <a:srgbClr val="4F81BD"/>
            </a:solidFill>
          </c:spPr>
          <c:invertIfNegative val="0"/>
          <c:cat>
            <c:numRef>
              <c:f>('7.1'!$G$41:$N$41,'7.1'!$G$47:$N$47,'7.1'!$G$53,'7.1'!$H$53)</c:f>
              <c:numCache>
                <c:formatCode>General</c:formatCode>
                <c:ptCount val="1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numCache>
            </c:numRef>
          </c:cat>
          <c:val>
            <c:numRef>
              <c:f>('7.1'!$G$42:$N$42,'7.1'!$G$48:$N$48,'7.1'!$G$54,'7.1'!$H$54)</c:f>
              <c:numCache>
                <c:formatCode>#,##0</c:formatCode>
                <c:ptCount val="18"/>
                <c:pt idx="0">
                  <c:v>25350.939045004994</c:v>
                </c:pt>
                <c:pt idx="1">
                  <c:v>25799.621349335277</c:v>
                </c:pt>
                <c:pt idx="2">
                  <c:v>25525.51236199437</c:v>
                </c:pt>
                <c:pt idx="3">
                  <c:v>25777.840897630809</c:v>
                </c:pt>
                <c:pt idx="4">
                  <c:v>23414.360775895046</c:v>
                </c:pt>
                <c:pt idx="5">
                  <c:v>23515.473826354038</c:v>
                </c:pt>
                <c:pt idx="6">
                  <c:v>23297.657987608734</c:v>
                </c:pt>
                <c:pt idx="7">
                  <c:v>23966.048109095853</c:v>
                </c:pt>
                <c:pt idx="8">
                  <c:v>24336.734336573543</c:v>
                </c:pt>
                <c:pt idx="9">
                  <c:v>23142.748580651078</c:v>
                </c:pt>
                <c:pt idx="10">
                  <c:v>22731.09807350628</c:v>
                </c:pt>
                <c:pt idx="11">
                  <c:v>21104.646614886395</c:v>
                </c:pt>
                <c:pt idx="12">
                  <c:v>21975.405863177271</c:v>
                </c:pt>
                <c:pt idx="13">
                  <c:v>20757.494815032434</c:v>
                </c:pt>
                <c:pt idx="14">
                  <c:v>20996.966262491944</c:v>
                </c:pt>
                <c:pt idx="15">
                  <c:v>21083.358653124651</c:v>
                </c:pt>
                <c:pt idx="16">
                  <c:v>20551.827396989393</c:v>
                </c:pt>
                <c:pt idx="17">
                  <c:v>20672.69231359502</c:v>
                </c:pt>
              </c:numCache>
            </c:numRef>
          </c:val>
        </c:ser>
        <c:dLbls>
          <c:showLegendKey val="0"/>
          <c:showVal val="0"/>
          <c:showCatName val="0"/>
          <c:showSerName val="0"/>
          <c:showPercent val="0"/>
          <c:showBubbleSize val="0"/>
        </c:dLbls>
        <c:gapWidth val="50"/>
        <c:overlap val="14"/>
        <c:axId val="409282040"/>
        <c:axId val="409282432"/>
      </c:barChart>
      <c:catAx>
        <c:axId val="409282040"/>
        <c:scaling>
          <c:orientation val="minMax"/>
        </c:scaling>
        <c:delete val="0"/>
        <c:axPos val="b"/>
        <c:numFmt formatCode="General" sourceLinked="1"/>
        <c:majorTickMark val="out"/>
        <c:minorTickMark val="none"/>
        <c:tickLblPos val="nextTo"/>
        <c:crossAx val="409282432"/>
        <c:crosses val="autoZero"/>
        <c:auto val="1"/>
        <c:lblAlgn val="ctr"/>
        <c:lblOffset val="100"/>
        <c:noMultiLvlLbl val="0"/>
      </c:catAx>
      <c:valAx>
        <c:axId val="409282432"/>
        <c:scaling>
          <c:orientation val="minMax"/>
        </c:scaling>
        <c:delete val="0"/>
        <c:axPos val="l"/>
        <c:majorGridlines/>
        <c:title>
          <c:tx>
            <c:rich>
              <a:bodyPr rot="-5400000" vert="horz"/>
              <a:lstStyle/>
              <a:p>
                <a:pPr>
                  <a:defRPr b="0"/>
                </a:pPr>
                <a:r>
                  <a:rPr lang="en-GB" b="0"/>
                  <a:t>ktCO2e</a:t>
                </a:r>
              </a:p>
            </c:rich>
          </c:tx>
          <c:overlay val="0"/>
        </c:title>
        <c:numFmt formatCode="#,##0" sourceLinked="1"/>
        <c:majorTickMark val="out"/>
        <c:minorTickMark val="none"/>
        <c:tickLblPos val="nextTo"/>
        <c:crossAx val="409282040"/>
        <c:crosses val="autoZero"/>
        <c:crossBetween val="between"/>
        <c:majorUnit val="10000"/>
      </c:valAx>
      <c:spPr>
        <a:ln>
          <a:noFill/>
        </a:ln>
      </c:spPr>
    </c:plotArea>
    <c:plotVisOnly val="1"/>
    <c:dispBlanksAs val="gap"/>
    <c:showDLblsOverMax val="0"/>
  </c:chart>
  <c:spPr>
    <a:ln>
      <a:noFill/>
    </a:ln>
  </c:spPr>
  <c:printSettings>
    <c:headerFooter/>
    <c:pageMargins b="0.75000000000001243" l="0.70000000000000062" r="0.70000000000000062" t="0.7500000000000124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Electricity generated by fuel type</a:t>
            </a:r>
            <a:r>
              <a:rPr lang="en-GB" sz="1100" baseline="0">
                <a:solidFill>
                  <a:schemeClr val="tx2"/>
                </a:solidFill>
              </a:rPr>
              <a:t> in Northern Ireland</a:t>
            </a:r>
          </a:p>
        </c:rich>
      </c:tx>
      <c:overlay val="0"/>
    </c:title>
    <c:autoTitleDeleted val="0"/>
    <c:plotArea>
      <c:layout/>
      <c:lineChart>
        <c:grouping val="standard"/>
        <c:varyColors val="0"/>
        <c:ser>
          <c:idx val="1"/>
          <c:order val="0"/>
          <c:tx>
            <c:strRef>
              <c:f>'1.2'!$B$29</c:f>
              <c:strCache>
                <c:ptCount val="1"/>
                <c:pt idx="0">
                  <c:v>Coal</c:v>
                </c:pt>
              </c:strCache>
            </c:strRef>
          </c:tx>
          <c:spPr>
            <a:ln>
              <a:solidFill>
                <a:schemeClr val="tx2">
                  <a:lumMod val="75000"/>
                </a:schemeClr>
              </a:solidFill>
            </a:ln>
          </c:spPr>
          <c:marker>
            <c:symbol val="none"/>
          </c:marker>
          <c:cat>
            <c:numRef>
              <c:f>'1.2'!$E$28:$P$28</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'1.2'!$E$29:$P$29</c:f>
              <c:numCache>
                <c:formatCode>#,##0</c:formatCode>
                <c:ptCount val="12"/>
                <c:pt idx="0">
                  <c:v>2752.9495778900005</c:v>
                </c:pt>
                <c:pt idx="1">
                  <c:v>2488.10422758</c:v>
                </c:pt>
                <c:pt idx="2">
                  <c:v>2736.5897128222687</c:v>
                </c:pt>
                <c:pt idx="3">
                  <c:v>1887.1967909375312</c:v>
                </c:pt>
                <c:pt idx="4">
                  <c:v>2076.9890490231328</c:v>
                </c:pt>
                <c:pt idx="5">
                  <c:v>1401.92614327666</c:v>
                </c:pt>
                <c:pt idx="6">
                  <c:v>1858.1764082414038</c:v>
                </c:pt>
                <c:pt idx="7">
                  <c:v>1449.7210187636122</c:v>
                </c:pt>
                <c:pt idx="8">
                  <c:v>2406.2630305657663</c:v>
                </c:pt>
                <c:pt idx="9">
                  <c:v>2645.1431182548063</c:v>
                </c:pt>
                <c:pt idx="10">
                  <c:v>2198</c:v>
                </c:pt>
                <c:pt idx="11">
                  <c:v>2148</c:v>
                </c:pt>
              </c:numCache>
            </c:numRef>
          </c:val>
          <c:smooth val="0"/>
        </c:ser>
        <c:ser>
          <c:idx val="2"/>
          <c:order val="1"/>
          <c:tx>
            <c:strRef>
              <c:f>'1.2'!$B$30</c:f>
              <c:strCache>
                <c:ptCount val="1"/>
                <c:pt idx="0">
                  <c:v>Oil</c:v>
                </c:pt>
              </c:strCache>
            </c:strRef>
          </c:tx>
          <c:spPr>
            <a:ln>
              <a:solidFill>
                <a:schemeClr val="tx2">
                  <a:lumMod val="60000"/>
                  <a:lumOff val="40000"/>
                </a:schemeClr>
              </a:solidFill>
            </a:ln>
          </c:spPr>
          <c:marker>
            <c:symbol val="none"/>
          </c:marker>
          <c:cat>
            <c:numRef>
              <c:f>'1.2'!$E$28:$P$28</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'1.2'!$E$30:$P$30</c:f>
              <c:numCache>
                <c:formatCode>#,##0</c:formatCode>
                <c:ptCount val="12"/>
                <c:pt idx="0">
                  <c:v>387.54835857827243</c:v>
                </c:pt>
                <c:pt idx="1">
                  <c:v>366.50370562376798</c:v>
                </c:pt>
                <c:pt idx="2">
                  <c:v>321.95867024916549</c:v>
                </c:pt>
                <c:pt idx="3">
                  <c:v>197.31184274924669</c:v>
                </c:pt>
                <c:pt idx="4">
                  <c:v>369.72015212623364</c:v>
                </c:pt>
                <c:pt idx="5">
                  <c:v>111.810097799636</c:v>
                </c:pt>
                <c:pt idx="6">
                  <c:v>107.81464352563215</c:v>
                </c:pt>
                <c:pt idx="7">
                  <c:v>87.492038397739194</c:v>
                </c:pt>
                <c:pt idx="8">
                  <c:v>80.162611169635966</c:v>
                </c:pt>
                <c:pt idx="9">
                  <c:v>58.0102836725396</c:v>
                </c:pt>
                <c:pt idx="10">
                  <c:v>62</c:v>
                </c:pt>
                <c:pt idx="11">
                  <c:v>64</c:v>
                </c:pt>
              </c:numCache>
            </c:numRef>
          </c:val>
          <c:smooth val="0"/>
        </c:ser>
        <c:ser>
          <c:idx val="3"/>
          <c:order val="2"/>
          <c:tx>
            <c:strRef>
              <c:f>'1.2'!$B$31</c:f>
              <c:strCache>
                <c:ptCount val="1"/>
                <c:pt idx="0">
                  <c:v>Natural gas</c:v>
                </c:pt>
              </c:strCache>
            </c:strRef>
          </c:tx>
          <c:spPr>
            <a:ln>
              <a:solidFill>
                <a:schemeClr val="tx2">
                  <a:lumMod val="40000"/>
                  <a:lumOff val="60000"/>
                </a:schemeClr>
              </a:solidFill>
            </a:ln>
          </c:spPr>
          <c:marker>
            <c:symbol val="none"/>
          </c:marker>
          <c:cat>
            <c:numRef>
              <c:f>'1.2'!$E$28:$P$28</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'1.2'!$E$31:$P$31</c:f>
              <c:numCache>
                <c:formatCode>#,##0</c:formatCode>
                <c:ptCount val="12"/>
                <c:pt idx="0">
                  <c:v>4119.37246074</c:v>
                </c:pt>
                <c:pt idx="1">
                  <c:v>6494.327220581361</c:v>
                </c:pt>
                <c:pt idx="2">
                  <c:v>6837.3887068329386</c:v>
                </c:pt>
                <c:pt idx="3">
                  <c:v>6611.2087025239998</c:v>
                </c:pt>
                <c:pt idx="4">
                  <c:v>6568.3521318071043</c:v>
                </c:pt>
                <c:pt idx="5">
                  <c:v>5674.3505924160881</c:v>
                </c:pt>
                <c:pt idx="6">
                  <c:v>4884.0865721949167</c:v>
                </c:pt>
                <c:pt idx="7">
                  <c:v>5396.6907592464777</c:v>
                </c:pt>
                <c:pt idx="8">
                  <c:v>3732.4786297964788</c:v>
                </c:pt>
                <c:pt idx="9">
                  <c:v>3559.6566407424793</c:v>
                </c:pt>
                <c:pt idx="10">
                  <c:v>3783.8248719113699</c:v>
                </c:pt>
                <c:pt idx="11">
                  <c:v>4159.8032631172628</c:v>
                </c:pt>
              </c:numCache>
            </c:numRef>
          </c:val>
          <c:smooth val="0"/>
        </c:ser>
        <c:ser>
          <c:idx val="4"/>
          <c:order val="3"/>
          <c:tx>
            <c:strRef>
              <c:f>'1.2'!$B$32</c:f>
              <c:strCache>
                <c:ptCount val="1"/>
                <c:pt idx="0">
                  <c:v>Renewables</c:v>
                </c:pt>
              </c:strCache>
            </c:strRef>
          </c:tx>
          <c:spPr>
            <a:ln>
              <a:solidFill>
                <a:schemeClr val="tx2">
                  <a:lumMod val="20000"/>
                  <a:lumOff val="80000"/>
                </a:schemeClr>
              </a:solidFill>
            </a:ln>
          </c:spPr>
          <c:marker>
            <c:symbol val="none"/>
          </c:marker>
          <c:cat>
            <c:numRef>
              <c:f>'1.2'!$E$28:$P$28</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'1.2'!$E$32:$P$32</c:f>
              <c:numCache>
                <c:formatCode>#,##0</c:formatCode>
                <c:ptCount val="12"/>
                <c:pt idx="0">
                  <c:v>152.6</c:v>
                </c:pt>
                <c:pt idx="1">
                  <c:v>271.3</c:v>
                </c:pt>
                <c:pt idx="2">
                  <c:v>350.1</c:v>
                </c:pt>
                <c:pt idx="3">
                  <c:v>399.64099999999996</c:v>
                </c:pt>
                <c:pt idx="4">
                  <c:v>605.99959779999995</c:v>
                </c:pt>
                <c:pt idx="5">
                  <c:v>817.73301413192723</c:v>
                </c:pt>
                <c:pt idx="6">
                  <c:v>766.27668763149484</c:v>
                </c:pt>
                <c:pt idx="7">
                  <c:v>1002.9322084305335</c:v>
                </c:pt>
                <c:pt idx="8">
                  <c:v>1176.7277746950567</c:v>
                </c:pt>
                <c:pt idx="9">
                  <c:v>1515.1899672125592</c:v>
                </c:pt>
                <c:pt idx="10">
                  <c:v>1694.5934575023869</c:v>
                </c:pt>
                <c:pt idx="11">
                  <c:v>2236.9066119507011</c:v>
                </c:pt>
              </c:numCache>
            </c:numRef>
          </c:val>
          <c:smooth val="0"/>
        </c:ser>
        <c:dLbls>
          <c:showLegendKey val="0"/>
          <c:showVal val="0"/>
          <c:showCatName val="0"/>
          <c:showSerName val="0"/>
          <c:showPercent val="0"/>
          <c:showBubbleSize val="0"/>
        </c:dLbls>
        <c:smooth val="0"/>
        <c:axId val="405288064"/>
        <c:axId val="405283752"/>
      </c:lineChart>
      <c:catAx>
        <c:axId val="405288064"/>
        <c:scaling>
          <c:orientation val="minMax"/>
        </c:scaling>
        <c:delete val="0"/>
        <c:axPos val="b"/>
        <c:numFmt formatCode="General" sourceLinked="1"/>
        <c:majorTickMark val="out"/>
        <c:minorTickMark val="none"/>
        <c:tickLblPos val="nextTo"/>
        <c:crossAx val="405283752"/>
        <c:crosses val="autoZero"/>
        <c:auto val="1"/>
        <c:lblAlgn val="ctr"/>
        <c:lblOffset val="100"/>
        <c:noMultiLvlLbl val="0"/>
      </c:catAx>
      <c:valAx>
        <c:axId val="405283752"/>
        <c:scaling>
          <c:orientation val="minMax"/>
        </c:scaling>
        <c:delete val="0"/>
        <c:axPos val="l"/>
        <c:majorGridlines/>
        <c:title>
          <c:tx>
            <c:rich>
              <a:bodyPr rot="-5400000" vert="horz"/>
              <a:lstStyle/>
              <a:p>
                <a:pPr>
                  <a:defRPr b="0"/>
                </a:pPr>
                <a:r>
                  <a:rPr lang="en-GB" b="0"/>
                  <a:t>GWh</a:t>
                </a:r>
              </a:p>
            </c:rich>
          </c:tx>
          <c:overlay val="0"/>
        </c:title>
        <c:numFmt formatCode="#,##0" sourceLinked="1"/>
        <c:majorTickMark val="out"/>
        <c:minorTickMark val="none"/>
        <c:tickLblPos val="nextTo"/>
        <c:crossAx val="405288064"/>
        <c:crosses val="autoZero"/>
        <c:crossBetween val="between"/>
        <c:majorUnit val="2000"/>
      </c:valAx>
      <c:spPr>
        <a:ln>
          <a:noFill/>
        </a:ln>
      </c:spPr>
    </c:plotArea>
    <c:plotVisOnly val="1"/>
    <c:dispBlanksAs val="gap"/>
    <c:showDLblsOverMax val="0"/>
  </c:chart>
  <c:spPr>
    <a:ln>
      <a:noFill/>
    </a:ln>
  </c:spPr>
  <c:printSettings>
    <c:headerFooter/>
    <c:pageMargins b="0.75000000000001243" l="0.70000000000000062" r="0.70000000000000062" t="0.75000000000001243"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solidFill>
                  <a:schemeClr val="tx2"/>
                </a:solidFill>
              </a:rPr>
              <a:t>Gross value added</a:t>
            </a:r>
          </a:p>
        </c:rich>
      </c:tx>
      <c:overlay val="0"/>
    </c:title>
    <c:autoTitleDeleted val="0"/>
    <c:plotArea>
      <c:layout/>
      <c:barChart>
        <c:barDir val="col"/>
        <c:grouping val="clustered"/>
        <c:varyColors val="0"/>
        <c:ser>
          <c:idx val="1"/>
          <c:order val="0"/>
          <c:tx>
            <c:strRef>
              <c:f>'7.1'!$B$43</c:f>
              <c:strCache>
                <c:ptCount val="1"/>
                <c:pt idx="0">
                  <c:v>Gross value added</c:v>
                </c:pt>
              </c:strCache>
            </c:strRef>
          </c:tx>
          <c:spPr>
            <a:solidFill>
              <a:srgbClr val="4F81BD"/>
            </a:solidFill>
          </c:spPr>
          <c:invertIfNegative val="0"/>
          <c:cat>
            <c:numRef>
              <c:f>('7.1'!$G$41:$N$41,'7.1'!$G$47:$N$47,'7.1'!$G$53,'7.1'!$H$53)</c:f>
              <c:numCache>
                <c:formatCode>General</c:formatCode>
                <c:ptCount val="1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numCache>
            </c:numRef>
          </c:cat>
          <c:val>
            <c:numRef>
              <c:f>('7.1'!$G$43:$N$43,'7.1'!$G$49:$N$49,'7.1'!$G$55,'7.1'!$H$55)</c:f>
              <c:numCache>
                <c:formatCode>#,##0</c:formatCode>
                <c:ptCount val="18"/>
                <c:pt idx="0">
                  <c:v>19574</c:v>
                </c:pt>
                <c:pt idx="1">
                  <c:v>20420</c:v>
                </c:pt>
                <c:pt idx="2">
                  <c:v>21888</c:v>
                </c:pt>
                <c:pt idx="3">
                  <c:v>22552</c:v>
                </c:pt>
                <c:pt idx="4">
                  <c:v>23056</c:v>
                </c:pt>
                <c:pt idx="5">
                  <c:v>25141</c:v>
                </c:pt>
                <c:pt idx="6">
                  <c:v>26079</c:v>
                </c:pt>
                <c:pt idx="7">
                  <c:v>28068</c:v>
                </c:pt>
                <c:pt idx="8">
                  <c:v>30034</c:v>
                </c:pt>
                <c:pt idx="9">
                  <c:v>32410</c:v>
                </c:pt>
                <c:pt idx="10">
                  <c:v>32009</c:v>
                </c:pt>
                <c:pt idx="11">
                  <c:v>30986</c:v>
                </c:pt>
                <c:pt idx="12">
                  <c:v>31035</c:v>
                </c:pt>
                <c:pt idx="13">
                  <c:v>31387</c:v>
                </c:pt>
                <c:pt idx="14">
                  <c:v>32158</c:v>
                </c:pt>
                <c:pt idx="15">
                  <c:v>33117</c:v>
                </c:pt>
                <c:pt idx="16">
                  <c:v>33739</c:v>
                </c:pt>
                <c:pt idx="17">
                  <c:v>34410</c:v>
                </c:pt>
              </c:numCache>
            </c:numRef>
          </c:val>
        </c:ser>
        <c:dLbls>
          <c:showLegendKey val="0"/>
          <c:showVal val="0"/>
          <c:showCatName val="0"/>
          <c:showSerName val="0"/>
          <c:showPercent val="0"/>
          <c:showBubbleSize val="0"/>
        </c:dLbls>
        <c:gapWidth val="50"/>
        <c:axId val="409283216"/>
        <c:axId val="409283608"/>
      </c:barChart>
      <c:catAx>
        <c:axId val="40928321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409283608"/>
        <c:crosses val="autoZero"/>
        <c:auto val="1"/>
        <c:lblAlgn val="ctr"/>
        <c:lblOffset val="100"/>
        <c:noMultiLvlLbl val="0"/>
      </c:catAx>
      <c:valAx>
        <c:axId val="409283608"/>
        <c:scaling>
          <c:orientation val="minMax"/>
          <c:min val="0"/>
        </c:scaling>
        <c:delete val="0"/>
        <c:axPos val="l"/>
        <c:majorGridlines/>
        <c:numFmt formatCode="#,##0" sourceLinked="0"/>
        <c:majorTickMark val="out"/>
        <c:minorTickMark val="none"/>
        <c:tickLblPos val="nextTo"/>
        <c:crossAx val="409283216"/>
        <c:crosses val="autoZero"/>
        <c:crossBetween val="between"/>
        <c:majorUnit val="10000"/>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Greenhouse gas emissions per capita</a:t>
            </a:r>
          </a:p>
        </c:rich>
      </c:tx>
      <c:overlay val="0"/>
    </c:title>
    <c:autoTitleDeleted val="0"/>
    <c:plotArea>
      <c:layout/>
      <c:lineChart>
        <c:grouping val="standard"/>
        <c:varyColors val="0"/>
        <c:ser>
          <c:idx val="0"/>
          <c:order val="0"/>
          <c:spPr>
            <a:ln>
              <a:solidFill>
                <a:srgbClr val="4F81BD"/>
              </a:solidFill>
            </a:ln>
          </c:spPr>
          <c:marker>
            <c:symbol val="diamond"/>
            <c:size val="7"/>
            <c:spPr>
              <a:solidFill>
                <a:srgbClr val="4F81BD"/>
              </a:solidFill>
            </c:spPr>
          </c:marker>
          <c:cat>
            <c:numRef>
              <c:f>('7.2'!$G$41:$R$41,'7.2'!$G$47:$R$47,'7.2'!$G$53,'7.2'!$H$53)</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('7.2'!$G$44:$R$44,'7.2'!$G$50:$R$50,'7.2'!$G$56,'7.2'!$H$56)</c:f>
              <c:numCache>
                <c:formatCode>0.0</c:formatCode>
                <c:ptCount val="26"/>
                <c:pt idx="0">
                  <c:v>15.748671977367634</c:v>
                </c:pt>
                <c:pt idx="5">
                  <c:v>15.691876723216671</c:v>
                </c:pt>
                <c:pt idx="8">
                  <c:v>15.109910270725585</c:v>
                </c:pt>
                <c:pt idx="9">
                  <c:v>15.366009025182327</c:v>
                </c:pt>
                <c:pt idx="10">
                  <c:v>15.167178683304002</c:v>
                </c:pt>
                <c:pt idx="11">
                  <c:v>15.263655186365304</c:v>
                </c:pt>
                <c:pt idx="12">
                  <c:v>13.793161595523298</c:v>
                </c:pt>
                <c:pt idx="13">
                  <c:v>13.792681566072176</c:v>
                </c:pt>
                <c:pt idx="14">
                  <c:v>13.592232855209344</c:v>
                </c:pt>
                <c:pt idx="15">
                  <c:v>13.871384125380398</c:v>
                </c:pt>
                <c:pt idx="16">
                  <c:v>13.961650413124991</c:v>
                </c:pt>
                <c:pt idx="17">
                  <c:v>13.136726971112894</c:v>
                </c:pt>
                <c:pt idx="18">
                  <c:v>12.776366535015715</c:v>
                </c:pt>
                <c:pt idx="19">
                  <c:v>11.768392493132282</c:v>
                </c:pt>
                <c:pt idx="20">
                  <c:v>12.175866611025658</c:v>
                </c:pt>
                <c:pt idx="21">
                  <c:v>11.440935279831008</c:v>
                </c:pt>
                <c:pt idx="22">
                  <c:v>11.51380499732509</c:v>
                </c:pt>
                <c:pt idx="23">
                  <c:v>11.522692564797799</c:v>
                </c:pt>
                <c:pt idx="24">
                  <c:v>11.166449187659749</c:v>
                </c:pt>
                <c:pt idx="25">
                  <c:v>11.164645634066053</c:v>
                </c:pt>
              </c:numCache>
            </c:numRef>
          </c:val>
          <c:smooth val="0"/>
        </c:ser>
        <c:dLbls>
          <c:showLegendKey val="0"/>
          <c:showVal val="0"/>
          <c:showCatName val="0"/>
          <c:showSerName val="0"/>
          <c:showPercent val="0"/>
          <c:showBubbleSize val="0"/>
        </c:dLbls>
        <c:marker val="1"/>
        <c:smooth val="0"/>
        <c:axId val="409284784"/>
        <c:axId val="409285568"/>
      </c:lineChart>
      <c:catAx>
        <c:axId val="409284784"/>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409285568"/>
        <c:crosses val="autoZero"/>
        <c:auto val="1"/>
        <c:lblAlgn val="ctr"/>
        <c:lblOffset val="100"/>
        <c:noMultiLvlLbl val="0"/>
      </c:catAx>
      <c:valAx>
        <c:axId val="409285568"/>
        <c:scaling>
          <c:orientation val="minMax"/>
        </c:scaling>
        <c:delete val="0"/>
        <c:axPos val="l"/>
        <c:majorGridlines/>
        <c:title>
          <c:tx>
            <c:rich>
              <a:bodyPr rot="-5400000" vert="horz"/>
              <a:lstStyle/>
              <a:p>
                <a:pPr>
                  <a:defRPr/>
                </a:pPr>
                <a:r>
                  <a:rPr lang="en-GB" sz="1000" b="0" i="0" u="none" strike="noStrike" baseline="0"/>
                  <a:t>tonnes CO</a:t>
                </a:r>
                <a:r>
                  <a:rPr lang="en-GB" sz="1000" b="0" i="0" u="none" strike="noStrike" baseline="-25000"/>
                  <a:t>2</a:t>
                </a:r>
                <a:r>
                  <a:rPr lang="en-GB" sz="1000" b="0" i="0" u="none" strike="noStrike" baseline="0"/>
                  <a:t> equivalent per person</a:t>
                </a:r>
                <a:endParaRPr lang="en-GB"/>
              </a:p>
            </c:rich>
          </c:tx>
          <c:layout>
            <c:manualLayout>
              <c:xMode val="edge"/>
              <c:yMode val="edge"/>
              <c:x val="1.3888888888889271E-2"/>
              <c:y val="0.16661125692621759"/>
            </c:manualLayout>
          </c:layout>
          <c:overlay val="0"/>
        </c:title>
        <c:numFmt formatCode="0" sourceLinked="0"/>
        <c:majorTickMark val="out"/>
        <c:minorTickMark val="none"/>
        <c:tickLblPos val="nextTo"/>
        <c:crossAx val="409284784"/>
        <c:crosses val="autoZero"/>
        <c:crossBetween val="between"/>
      </c:valAx>
      <c:spPr>
        <a:ln>
          <a:noFill/>
        </a:ln>
      </c:spPr>
    </c:plotArea>
    <c:plotVisOnly val="1"/>
    <c:dispBlanksAs val="gap"/>
    <c:showDLblsOverMax val="0"/>
  </c:chart>
  <c:spPr>
    <a:ln>
      <a:noFill/>
    </a:ln>
  </c:spPr>
  <c:printSettings>
    <c:headerFooter/>
    <c:pageMargins b="0.75000000000001221" l="0.70000000000000062" r="0.70000000000000062" t="0.75000000000001221"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a:solidFill>
                <a:schemeClr val="tx2"/>
              </a:solidFill>
            </a:defRPr>
          </a:pPr>
          <a:endParaRPr lang="en-US"/>
        </a:p>
      </c:txPr>
    </c:title>
    <c:autoTitleDeleted val="0"/>
    <c:plotArea>
      <c:layout/>
      <c:lineChart>
        <c:grouping val="standard"/>
        <c:varyColors val="0"/>
        <c:ser>
          <c:idx val="3"/>
          <c:order val="0"/>
          <c:tx>
            <c:strRef>
              <c:f>'7.2'!$B$42</c:f>
              <c:strCache>
                <c:ptCount val="1"/>
                <c:pt idx="0">
                  <c:v>Greenhouse gas emissions</c:v>
                </c:pt>
              </c:strCache>
            </c:strRef>
          </c:tx>
          <c:spPr>
            <a:ln>
              <a:solidFill>
                <a:schemeClr val="accent1"/>
              </a:solidFill>
            </a:ln>
          </c:spPr>
          <c:marker>
            <c:symbol val="none"/>
          </c:marker>
          <c:dPt>
            <c:idx val="0"/>
            <c:marker>
              <c:symbol val="diamond"/>
              <c:size val="5"/>
              <c:spPr>
                <a:solidFill>
                  <a:schemeClr val="accent1"/>
                </a:solidFill>
                <a:ln>
                  <a:solidFill>
                    <a:schemeClr val="accent1"/>
                  </a:solidFill>
                </a:ln>
              </c:spPr>
            </c:marker>
            <c:bubble3D val="0"/>
          </c:dPt>
          <c:dPt>
            <c:idx val="5"/>
            <c:marker>
              <c:symbol val="diamond"/>
              <c:size val="5"/>
              <c:spPr>
                <a:solidFill>
                  <a:schemeClr val="accent1"/>
                </a:solidFill>
                <a:ln>
                  <a:solidFill>
                    <a:srgbClr val="4F81BD"/>
                  </a:solidFill>
                </a:ln>
              </c:spPr>
            </c:marker>
            <c:bubble3D val="0"/>
          </c:dPt>
          <c:cat>
            <c:numRef>
              <c:f>('7.2'!$G$41:$R$41,'7.2'!$G$47:$R$47,'7.2'!$G$53,'7.2'!$H$53)</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('7.2'!$G$42:$R$42,'7.2'!$G$48:$R$48,'7.2'!$G$54,'7.2'!$H$54)</c:f>
              <c:numCache>
                <c:formatCode>#,##0</c:formatCode>
                <c:ptCount val="26"/>
                <c:pt idx="0">
                  <c:v>25128.502263727907</c:v>
                </c:pt>
                <c:pt idx="5">
                  <c:v>25877.960352435031</c:v>
                </c:pt>
                <c:pt idx="8">
                  <c:v>25350.939045004994</c:v>
                </c:pt>
                <c:pt idx="9">
                  <c:v>25799.621349335277</c:v>
                </c:pt>
                <c:pt idx="10">
                  <c:v>25525.51236199437</c:v>
                </c:pt>
                <c:pt idx="11">
                  <c:v>25777.840897630809</c:v>
                </c:pt>
                <c:pt idx="12">
                  <c:v>23414.360775895046</c:v>
                </c:pt>
                <c:pt idx="13">
                  <c:v>23515.473826354038</c:v>
                </c:pt>
                <c:pt idx="14">
                  <c:v>23297.657987608734</c:v>
                </c:pt>
                <c:pt idx="15">
                  <c:v>23966.048109095853</c:v>
                </c:pt>
                <c:pt idx="16">
                  <c:v>24336.734336573543</c:v>
                </c:pt>
                <c:pt idx="17">
                  <c:v>23142.748580651078</c:v>
                </c:pt>
                <c:pt idx="18">
                  <c:v>22731.09807350628</c:v>
                </c:pt>
                <c:pt idx="19">
                  <c:v>21104.646614886395</c:v>
                </c:pt>
                <c:pt idx="20">
                  <c:v>21975.405863177271</c:v>
                </c:pt>
                <c:pt idx="21">
                  <c:v>20757.494815032434</c:v>
                </c:pt>
                <c:pt idx="22">
                  <c:v>20996.966262491944</c:v>
                </c:pt>
                <c:pt idx="23">
                  <c:v>21083.358653124651</c:v>
                </c:pt>
                <c:pt idx="24">
                  <c:v>20551.827396989393</c:v>
                </c:pt>
                <c:pt idx="25">
                  <c:v>20672.69231359502</c:v>
                </c:pt>
              </c:numCache>
            </c:numRef>
          </c:val>
          <c:smooth val="0"/>
        </c:ser>
        <c:dLbls>
          <c:showLegendKey val="0"/>
          <c:showVal val="0"/>
          <c:showCatName val="0"/>
          <c:showSerName val="0"/>
          <c:showPercent val="0"/>
          <c:showBubbleSize val="0"/>
        </c:dLbls>
        <c:smooth val="0"/>
        <c:axId val="437537056"/>
        <c:axId val="437535096"/>
      </c:lineChart>
      <c:catAx>
        <c:axId val="43753705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437535096"/>
        <c:crosses val="autoZero"/>
        <c:auto val="1"/>
        <c:lblAlgn val="ctr"/>
        <c:lblOffset val="100"/>
        <c:noMultiLvlLbl val="0"/>
      </c:catAx>
      <c:valAx>
        <c:axId val="437535096"/>
        <c:scaling>
          <c:orientation val="minMax"/>
        </c:scaling>
        <c:delete val="0"/>
        <c:axPos val="l"/>
        <c:majorGridlines/>
        <c:title>
          <c:tx>
            <c:rich>
              <a:bodyPr rot="-5400000" vert="horz"/>
              <a:lstStyle/>
              <a:p>
                <a:pPr>
                  <a:defRPr/>
                </a:pPr>
                <a:r>
                  <a:rPr lang="en-GB" sz="1000" b="0" i="0" baseline="0">
                    <a:latin typeface="+mn-lt"/>
                  </a:rPr>
                  <a:t>kt CO</a:t>
                </a:r>
                <a:r>
                  <a:rPr lang="en-GB" sz="1000" b="0" i="0" baseline="-25000">
                    <a:latin typeface="+mn-lt"/>
                  </a:rPr>
                  <a:t>2</a:t>
                </a:r>
                <a:r>
                  <a:rPr lang="en-GB" sz="1000" b="0" i="0" baseline="0">
                    <a:latin typeface="+mn-lt"/>
                  </a:rPr>
                  <a:t> equivalent</a:t>
                </a:r>
                <a:endParaRPr lang="en-GB" sz="1000" b="1" i="0" baseline="0">
                  <a:latin typeface="+mn-lt"/>
                </a:endParaRPr>
              </a:p>
            </c:rich>
          </c:tx>
          <c:overlay val="0"/>
        </c:title>
        <c:numFmt formatCode="#,##0" sourceLinked="1"/>
        <c:majorTickMark val="out"/>
        <c:minorTickMark val="none"/>
        <c:tickLblPos val="nextTo"/>
        <c:crossAx val="437537056"/>
        <c:crosses val="autoZero"/>
        <c:crossBetween val="between"/>
        <c:majorUnit val="10000"/>
      </c:valAx>
    </c:plotArea>
    <c:plotVisOnly val="1"/>
    <c:dispBlanksAs val="gap"/>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solidFill>
                  <a:schemeClr val="tx2"/>
                </a:solidFill>
              </a:rPr>
              <a:t>Mid-year population estimates</a:t>
            </a:r>
          </a:p>
        </c:rich>
      </c:tx>
      <c:overlay val="0"/>
    </c:title>
    <c:autoTitleDeleted val="0"/>
    <c:plotArea>
      <c:layout/>
      <c:lineChart>
        <c:grouping val="standard"/>
        <c:varyColors val="0"/>
        <c:ser>
          <c:idx val="0"/>
          <c:order val="0"/>
          <c:tx>
            <c:strRef>
              <c:f>'7.2'!$B$43</c:f>
              <c:strCache>
                <c:ptCount val="1"/>
                <c:pt idx="0">
                  <c:v>Mid-year population estimate</c:v>
                </c:pt>
              </c:strCache>
            </c:strRef>
          </c:tx>
          <c:marker>
            <c:symbol val="none"/>
          </c:marker>
          <c:cat>
            <c:numRef>
              <c:f>('7.2'!$G$41:$R$41,'7.2'!$G$47:$R$47,'7.2'!$G$53,'7.2'!$H$53)</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('7.2'!$G$43:$R$43,'7.2'!$G$49:$R$49,'7.2'!$G$55,'7.2'!$H$55)</c:f>
              <c:numCache>
                <c:formatCode>#,##0</c:formatCode>
                <c:ptCount val="26"/>
                <c:pt idx="0">
                  <c:v>1595595</c:v>
                </c:pt>
                <c:pt idx="1">
                  <c:v>1607295</c:v>
                </c:pt>
                <c:pt idx="2">
                  <c:v>1623263</c:v>
                </c:pt>
                <c:pt idx="3">
                  <c:v>1635552</c:v>
                </c:pt>
                <c:pt idx="4">
                  <c:v>1643707</c:v>
                </c:pt>
                <c:pt idx="5">
                  <c:v>1649131</c:v>
                </c:pt>
                <c:pt idx="6">
                  <c:v>1661751</c:v>
                </c:pt>
                <c:pt idx="7">
                  <c:v>1671261</c:v>
                </c:pt>
                <c:pt idx="8">
                  <c:v>1677769</c:v>
                </c:pt>
                <c:pt idx="9">
                  <c:v>1679006</c:v>
                </c:pt>
                <c:pt idx="10">
                  <c:v>1682944</c:v>
                </c:pt>
                <c:pt idx="11">
                  <c:v>1688838</c:v>
                </c:pt>
                <c:pt idx="12">
                  <c:v>1697534</c:v>
                </c:pt>
                <c:pt idx="13">
                  <c:v>1704924</c:v>
                </c:pt>
                <c:pt idx="14">
                  <c:v>1714042</c:v>
                </c:pt>
                <c:pt idx="15">
                  <c:v>1727733</c:v>
                </c:pt>
                <c:pt idx="16">
                  <c:v>1743113</c:v>
                </c:pt>
                <c:pt idx="17">
                  <c:v>1761683</c:v>
                </c:pt>
                <c:pt idx="18">
                  <c:v>1779152</c:v>
                </c:pt>
                <c:pt idx="19">
                  <c:v>1793333</c:v>
                </c:pt>
                <c:pt idx="20">
                  <c:v>1804833</c:v>
                </c:pt>
                <c:pt idx="21">
                  <c:v>1814318</c:v>
                </c:pt>
                <c:pt idx="22">
                  <c:v>1823634</c:v>
                </c:pt>
                <c:pt idx="23">
                  <c:v>1829725</c:v>
                </c:pt>
                <c:pt idx="24">
                  <c:v>1840498</c:v>
                </c:pt>
                <c:pt idx="25">
                  <c:v>1851621</c:v>
                </c:pt>
              </c:numCache>
            </c:numRef>
          </c:val>
          <c:smooth val="0"/>
        </c:ser>
        <c:dLbls>
          <c:showLegendKey val="0"/>
          <c:showVal val="0"/>
          <c:showCatName val="0"/>
          <c:showSerName val="0"/>
          <c:showPercent val="0"/>
          <c:showBubbleSize val="0"/>
        </c:dLbls>
        <c:smooth val="0"/>
        <c:axId val="437537448"/>
        <c:axId val="437534704"/>
      </c:lineChart>
      <c:catAx>
        <c:axId val="437537448"/>
        <c:scaling>
          <c:orientation val="minMax"/>
        </c:scaling>
        <c:delete val="0"/>
        <c:axPos val="b"/>
        <c:numFmt formatCode="General" sourceLinked="1"/>
        <c:majorTickMark val="out"/>
        <c:minorTickMark val="none"/>
        <c:tickLblPos val="nextTo"/>
        <c:crossAx val="437534704"/>
        <c:crosses val="autoZero"/>
        <c:auto val="1"/>
        <c:lblAlgn val="ctr"/>
        <c:lblOffset val="100"/>
        <c:noMultiLvlLbl val="0"/>
      </c:catAx>
      <c:valAx>
        <c:axId val="437534704"/>
        <c:scaling>
          <c:orientation val="minMax"/>
          <c:min val="0"/>
        </c:scaling>
        <c:delete val="0"/>
        <c:axPos val="l"/>
        <c:majorGridlines/>
        <c:title>
          <c:tx>
            <c:rich>
              <a:bodyPr rot="-5400000" vert="horz"/>
              <a:lstStyle/>
              <a:p>
                <a:pPr>
                  <a:defRPr/>
                </a:pPr>
                <a:r>
                  <a:rPr lang="en-US" sz="1000" b="0" i="0" baseline="0">
                    <a:latin typeface="+mn-lt"/>
                  </a:rPr>
                  <a:t>Population (millions)</a:t>
                </a:r>
                <a:endParaRPr lang="en-GB" sz="1000">
                  <a:latin typeface="+mn-lt"/>
                </a:endParaRPr>
              </a:p>
            </c:rich>
          </c:tx>
          <c:overlay val="0"/>
        </c:title>
        <c:numFmt formatCode="#,##0.0" sourceLinked="0"/>
        <c:majorTickMark val="out"/>
        <c:minorTickMark val="none"/>
        <c:tickLblPos val="nextTo"/>
        <c:crossAx val="437537448"/>
        <c:crosses val="autoZero"/>
        <c:crossBetween val="between"/>
        <c:dispUnits>
          <c:builtInUnit val="millions"/>
        </c:dispUnits>
      </c:valAx>
    </c:plotArea>
    <c:plotVisOnly val="1"/>
    <c:dispBlanksAs val="gap"/>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GB" sz="1100">
                <a:solidFill>
                  <a:schemeClr val="tx2"/>
                </a:solidFill>
              </a:rPr>
              <a:t>Residential greenhouse gas emissions per household</a:t>
            </a:r>
          </a:p>
        </c:rich>
      </c:tx>
      <c:overlay val="0"/>
    </c:title>
    <c:autoTitleDeleted val="0"/>
    <c:plotArea>
      <c:layout/>
      <c:lineChart>
        <c:grouping val="standard"/>
        <c:varyColors val="0"/>
        <c:ser>
          <c:idx val="0"/>
          <c:order val="0"/>
          <c:cat>
            <c:numRef>
              <c:f>'2.1'!$F$28:$M$28</c:f>
              <c:numCache>
                <c:formatCode>General</c:formatCode>
                <c:ptCount val="8"/>
                <c:pt idx="0">
                  <c:v>2008</c:v>
                </c:pt>
                <c:pt idx="1">
                  <c:v>2009</c:v>
                </c:pt>
                <c:pt idx="2">
                  <c:v>2010</c:v>
                </c:pt>
                <c:pt idx="3">
                  <c:v>2011</c:v>
                </c:pt>
                <c:pt idx="4">
                  <c:v>2012</c:v>
                </c:pt>
                <c:pt idx="5">
                  <c:v>2013</c:v>
                </c:pt>
                <c:pt idx="6">
                  <c:v>2014</c:v>
                </c:pt>
                <c:pt idx="7">
                  <c:v>2015</c:v>
                </c:pt>
              </c:numCache>
            </c:numRef>
          </c:cat>
          <c:val>
            <c:numRef>
              <c:f>'2.1'!$F$31:$M$31</c:f>
              <c:numCache>
                <c:formatCode>0.00</c:formatCode>
                <c:ptCount val="8"/>
                <c:pt idx="0">
                  <c:v>3.767413767559562</c:v>
                </c:pt>
                <c:pt idx="1">
                  <c:v>3.7407905314962266</c:v>
                </c:pt>
                <c:pt idx="2">
                  <c:v>4.2019570638772423</c:v>
                </c:pt>
                <c:pt idx="3">
                  <c:v>3.3900119402480549</c:v>
                </c:pt>
                <c:pt idx="4">
                  <c:v>3.4365498612576553</c:v>
                </c:pt>
                <c:pt idx="5">
                  <c:v>3.7026564169639617</c:v>
                </c:pt>
                <c:pt idx="6">
                  <c:v>3.2358615074874084</c:v>
                </c:pt>
                <c:pt idx="7">
                  <c:v>3.1585734774167897</c:v>
                </c:pt>
              </c:numCache>
            </c:numRef>
          </c:val>
          <c:smooth val="0"/>
        </c:ser>
        <c:dLbls>
          <c:showLegendKey val="0"/>
          <c:showVal val="0"/>
          <c:showCatName val="0"/>
          <c:showSerName val="0"/>
          <c:showPercent val="0"/>
          <c:showBubbleSize val="0"/>
        </c:dLbls>
        <c:marker val="1"/>
        <c:smooth val="0"/>
        <c:axId val="405288456"/>
        <c:axId val="405289632"/>
      </c:lineChart>
      <c:catAx>
        <c:axId val="405288456"/>
        <c:scaling>
          <c:orientation val="minMax"/>
        </c:scaling>
        <c:delete val="0"/>
        <c:axPos val="b"/>
        <c:numFmt formatCode="General" sourceLinked="1"/>
        <c:majorTickMark val="out"/>
        <c:minorTickMark val="none"/>
        <c:tickLblPos val="nextTo"/>
        <c:crossAx val="405289632"/>
        <c:crosses val="autoZero"/>
        <c:auto val="1"/>
        <c:lblAlgn val="ctr"/>
        <c:lblOffset val="100"/>
        <c:noMultiLvlLbl val="0"/>
      </c:catAx>
      <c:valAx>
        <c:axId val="405289632"/>
        <c:scaling>
          <c:orientation val="minMax"/>
        </c:scaling>
        <c:delete val="0"/>
        <c:axPos val="l"/>
        <c:majorGridlines/>
        <c:title>
          <c:tx>
            <c:rich>
              <a:bodyPr rot="-5400000" vert="horz"/>
              <a:lstStyle/>
              <a:p>
                <a:pPr>
                  <a:defRPr/>
                </a:pPr>
                <a:r>
                  <a:rPr lang="en-GB"/>
                  <a:t>tonnes of CO</a:t>
                </a:r>
                <a:r>
                  <a:rPr lang="en-GB" baseline="-25000"/>
                  <a:t>2</a:t>
                </a:r>
                <a:r>
                  <a:rPr lang="en-GB"/>
                  <a:t> equivalent</a:t>
                </a:r>
              </a:p>
            </c:rich>
          </c:tx>
          <c:overlay val="0"/>
        </c:title>
        <c:numFmt formatCode="0" sourceLinked="0"/>
        <c:majorTickMark val="out"/>
        <c:minorTickMark val="none"/>
        <c:tickLblPos val="nextTo"/>
        <c:crossAx val="405288456"/>
        <c:crosses val="autoZero"/>
        <c:crossBetween val="between"/>
        <c:majorUnit val="1"/>
      </c:valAx>
      <c:spPr>
        <a:ln>
          <a:noFill/>
        </a:ln>
      </c:spPr>
    </c:plotArea>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GB" sz="1100">
                <a:solidFill>
                  <a:schemeClr val="tx2"/>
                </a:solidFill>
              </a:rPr>
              <a:t>Residential greenhouse gas emissions</a:t>
            </a:r>
          </a:p>
        </c:rich>
      </c:tx>
      <c:overlay val="0"/>
    </c:title>
    <c:autoTitleDeleted val="0"/>
    <c:plotArea>
      <c:layout/>
      <c:lineChart>
        <c:grouping val="standard"/>
        <c:varyColors val="0"/>
        <c:ser>
          <c:idx val="0"/>
          <c:order val="0"/>
          <c:tx>
            <c:strRef>
              <c:f>'2.1'!$B$29</c:f>
              <c:strCache>
                <c:ptCount val="1"/>
                <c:pt idx="0">
                  <c:v>Residential emissions</c:v>
                </c:pt>
              </c:strCache>
            </c:strRef>
          </c:tx>
          <c:cat>
            <c:numRef>
              <c:f>'2.1'!$F$28:$M$28</c:f>
              <c:numCache>
                <c:formatCode>General</c:formatCode>
                <c:ptCount val="8"/>
                <c:pt idx="0">
                  <c:v>2008</c:v>
                </c:pt>
                <c:pt idx="1">
                  <c:v>2009</c:v>
                </c:pt>
                <c:pt idx="2">
                  <c:v>2010</c:v>
                </c:pt>
                <c:pt idx="3">
                  <c:v>2011</c:v>
                </c:pt>
                <c:pt idx="4">
                  <c:v>2012</c:v>
                </c:pt>
                <c:pt idx="5">
                  <c:v>2013</c:v>
                </c:pt>
                <c:pt idx="6">
                  <c:v>2014</c:v>
                </c:pt>
                <c:pt idx="7">
                  <c:v>2015</c:v>
                </c:pt>
              </c:numCache>
            </c:numRef>
          </c:cat>
          <c:val>
            <c:numRef>
              <c:f>'2.1'!$F$29:$M$29</c:f>
              <c:numCache>
                <c:formatCode>#,##0</c:formatCode>
                <c:ptCount val="8"/>
                <c:pt idx="0">
                  <c:v>2743.9619108780989</c:v>
                </c:pt>
                <c:pt idx="1">
                  <c:v>2768.5515907792942</c:v>
                </c:pt>
                <c:pt idx="2">
                  <c:v>3152.9342809232248</c:v>
                </c:pt>
                <c:pt idx="3">
                  <c:v>2565.0423645528699</c:v>
                </c:pt>
                <c:pt idx="4">
                  <c:v>2606.6918007611566</c:v>
                </c:pt>
                <c:pt idx="5">
                  <c:v>2822.7016061903914</c:v>
                </c:pt>
                <c:pt idx="6">
                  <c:v>2483.1289318926724</c:v>
                </c:pt>
                <c:pt idx="7">
                  <c:v>2435.6802413608411</c:v>
                </c:pt>
              </c:numCache>
            </c:numRef>
          </c:val>
          <c:smooth val="0"/>
        </c:ser>
        <c:dLbls>
          <c:showLegendKey val="0"/>
          <c:showVal val="0"/>
          <c:showCatName val="0"/>
          <c:showSerName val="0"/>
          <c:showPercent val="0"/>
          <c:showBubbleSize val="0"/>
        </c:dLbls>
        <c:marker val="1"/>
        <c:smooth val="0"/>
        <c:axId val="405286104"/>
        <c:axId val="405286496"/>
      </c:lineChart>
      <c:catAx>
        <c:axId val="405286104"/>
        <c:scaling>
          <c:orientation val="minMax"/>
        </c:scaling>
        <c:delete val="0"/>
        <c:axPos val="b"/>
        <c:numFmt formatCode="General" sourceLinked="1"/>
        <c:majorTickMark val="out"/>
        <c:minorTickMark val="none"/>
        <c:tickLblPos val="nextTo"/>
        <c:crossAx val="405286496"/>
        <c:crosses val="autoZero"/>
        <c:auto val="1"/>
        <c:lblAlgn val="ctr"/>
        <c:lblOffset val="100"/>
        <c:noMultiLvlLbl val="0"/>
      </c:catAx>
      <c:valAx>
        <c:axId val="405286496"/>
        <c:scaling>
          <c:orientation val="minMax"/>
        </c:scaling>
        <c:delete val="0"/>
        <c:axPos val="l"/>
        <c:majorGridlines/>
        <c:title>
          <c:tx>
            <c:rich>
              <a:bodyPr rot="-5400000" vert="horz"/>
              <a:lstStyle/>
              <a:p>
                <a:pPr>
                  <a:defRPr/>
                </a:pPr>
                <a:r>
                  <a:rPr lang="en-GB"/>
                  <a:t>ktCO2e</a:t>
                </a:r>
              </a:p>
            </c:rich>
          </c:tx>
          <c:overlay val="0"/>
        </c:title>
        <c:numFmt formatCode="0" sourceLinked="0"/>
        <c:majorTickMark val="out"/>
        <c:minorTickMark val="none"/>
        <c:tickLblPos val="nextTo"/>
        <c:crossAx val="405286104"/>
        <c:crosses val="autoZero"/>
        <c:crossBetween val="between"/>
        <c:majorUnit val="1000"/>
      </c:valAx>
      <c:spPr>
        <a:ln>
          <a:noFill/>
        </a:ln>
      </c:spPr>
    </c:plotArea>
    <c:plotVisOnly val="1"/>
    <c:dispBlanksAs val="gap"/>
    <c:showDLblsOverMax val="0"/>
  </c:chart>
  <c:spPr>
    <a:ln>
      <a:noFill/>
    </a:ln>
  </c:spPr>
  <c:printSettings>
    <c:headerFooter/>
    <c:pageMargins b="0.75000000000000422" l="0.70000000000000062" r="0.70000000000000062" t="0.750000000000004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GB" sz="1100">
                <a:solidFill>
                  <a:schemeClr val="tx2"/>
                </a:solidFill>
              </a:rPr>
              <a:t>Housing</a:t>
            </a:r>
            <a:r>
              <a:rPr lang="en-GB" sz="1100" baseline="0">
                <a:solidFill>
                  <a:schemeClr val="tx2"/>
                </a:solidFill>
              </a:rPr>
              <a:t> stock</a:t>
            </a:r>
            <a:endParaRPr lang="en-GB" sz="1100">
              <a:solidFill>
                <a:schemeClr val="tx2"/>
              </a:solidFill>
            </a:endParaRPr>
          </a:p>
        </c:rich>
      </c:tx>
      <c:overlay val="0"/>
    </c:title>
    <c:autoTitleDeleted val="0"/>
    <c:plotArea>
      <c:layout/>
      <c:lineChart>
        <c:grouping val="standard"/>
        <c:varyColors val="0"/>
        <c:ser>
          <c:idx val="0"/>
          <c:order val="0"/>
          <c:tx>
            <c:strRef>
              <c:f>'2.1'!$B$30</c:f>
              <c:strCache>
                <c:ptCount val="1"/>
                <c:pt idx="0">
                  <c:v>Housing stock</c:v>
                </c:pt>
              </c:strCache>
            </c:strRef>
          </c:tx>
          <c:cat>
            <c:numRef>
              <c:f>'2.1'!$F$28:$M$28</c:f>
              <c:numCache>
                <c:formatCode>General</c:formatCode>
                <c:ptCount val="8"/>
                <c:pt idx="0">
                  <c:v>2008</c:v>
                </c:pt>
                <c:pt idx="1">
                  <c:v>2009</c:v>
                </c:pt>
                <c:pt idx="2">
                  <c:v>2010</c:v>
                </c:pt>
                <c:pt idx="3">
                  <c:v>2011</c:v>
                </c:pt>
                <c:pt idx="4">
                  <c:v>2012</c:v>
                </c:pt>
                <c:pt idx="5">
                  <c:v>2013</c:v>
                </c:pt>
                <c:pt idx="6">
                  <c:v>2014</c:v>
                </c:pt>
                <c:pt idx="7">
                  <c:v>2015</c:v>
                </c:pt>
              </c:numCache>
            </c:numRef>
          </c:cat>
          <c:val>
            <c:numRef>
              <c:f>'2.1'!$F$30:$M$30</c:f>
              <c:numCache>
                <c:formatCode>#,##0</c:formatCode>
                <c:ptCount val="8"/>
                <c:pt idx="0">
                  <c:v>728341</c:v>
                </c:pt>
                <c:pt idx="1">
                  <c:v>740098</c:v>
                </c:pt>
                <c:pt idx="2">
                  <c:v>750349</c:v>
                </c:pt>
                <c:pt idx="3">
                  <c:v>756647</c:v>
                </c:pt>
                <c:pt idx="4">
                  <c:v>758520</c:v>
                </c:pt>
                <c:pt idx="5">
                  <c:v>762345</c:v>
                </c:pt>
                <c:pt idx="6">
                  <c:v>767378</c:v>
                </c:pt>
                <c:pt idx="7">
                  <c:v>771133</c:v>
                </c:pt>
              </c:numCache>
            </c:numRef>
          </c:val>
          <c:smooth val="0"/>
        </c:ser>
        <c:dLbls>
          <c:showLegendKey val="0"/>
          <c:showVal val="0"/>
          <c:showCatName val="0"/>
          <c:showSerName val="0"/>
          <c:showPercent val="0"/>
          <c:showBubbleSize val="0"/>
        </c:dLbls>
        <c:marker val="1"/>
        <c:smooth val="0"/>
        <c:axId val="405842120"/>
        <c:axId val="405842512"/>
      </c:lineChart>
      <c:catAx>
        <c:axId val="405842120"/>
        <c:scaling>
          <c:orientation val="minMax"/>
        </c:scaling>
        <c:delete val="0"/>
        <c:axPos val="b"/>
        <c:numFmt formatCode="General" sourceLinked="1"/>
        <c:majorTickMark val="out"/>
        <c:minorTickMark val="none"/>
        <c:tickLblPos val="nextTo"/>
        <c:crossAx val="405842512"/>
        <c:crosses val="autoZero"/>
        <c:auto val="1"/>
        <c:lblAlgn val="ctr"/>
        <c:lblOffset val="100"/>
        <c:noMultiLvlLbl val="0"/>
      </c:catAx>
      <c:valAx>
        <c:axId val="405842512"/>
        <c:scaling>
          <c:orientation val="minMax"/>
          <c:min val="700000"/>
        </c:scaling>
        <c:delete val="0"/>
        <c:axPos val="l"/>
        <c:majorGridlines/>
        <c:numFmt formatCode="0" sourceLinked="0"/>
        <c:majorTickMark val="out"/>
        <c:minorTickMark val="none"/>
        <c:tickLblPos val="nextTo"/>
        <c:crossAx val="405842120"/>
        <c:crosses val="autoZero"/>
        <c:crossBetween val="between"/>
        <c:dispUnits>
          <c:builtInUnit val="thousands"/>
          <c:dispUnitsLbl>
            <c:layout>
              <c:manualLayout>
                <c:xMode val="edge"/>
                <c:yMode val="edge"/>
                <c:x val="3.1394263748895326E-2"/>
                <c:y val="0.19665522756410578"/>
              </c:manualLayout>
            </c:layout>
            <c:tx>
              <c:rich>
                <a:bodyPr anchor="t" anchorCtr="1"/>
                <a:lstStyle/>
                <a:p>
                  <a:pPr>
                    <a:defRPr/>
                  </a:pPr>
                  <a:r>
                    <a:rPr lang="en-GB"/>
                    <a:t> Households (thousands)</a:t>
                  </a:r>
                </a:p>
              </c:rich>
            </c:tx>
          </c:dispUnitsLbl>
        </c:dispUnits>
      </c:valAx>
      <c:spPr>
        <a:ln>
          <a:noFill/>
        </a:ln>
      </c:spPr>
    </c:plotArea>
    <c:plotVisOnly val="1"/>
    <c:dispBlanksAs val="gap"/>
    <c:showDLblsOverMax val="0"/>
  </c:chart>
  <c:spPr>
    <a:ln>
      <a:noFill/>
    </a:ln>
  </c:spPr>
  <c:printSettings>
    <c:headerFooter/>
    <c:pageMargins b="0.75000000000000444" l="0.70000000000000062" r="0.70000000000000062" t="0.750000000000004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solidFill>
                  <a:schemeClr val="tx2"/>
                </a:solidFill>
              </a:rPr>
              <a:t>Proportion of housing stock with energy efficiency measure</a:t>
            </a:r>
            <a:endParaRPr lang="en-GB" sz="1100" baseline="0">
              <a:solidFill>
                <a:schemeClr val="tx2"/>
              </a:solidFill>
            </a:endParaRPr>
          </a:p>
        </c:rich>
      </c:tx>
      <c:overlay val="0"/>
    </c:title>
    <c:autoTitleDeleted val="0"/>
    <c:plotArea>
      <c:layout/>
      <c:lineChart>
        <c:grouping val="standard"/>
        <c:varyColors val="0"/>
        <c:ser>
          <c:idx val="0"/>
          <c:order val="0"/>
          <c:tx>
            <c:strRef>
              <c:f>'2.2'!$B$32</c:f>
              <c:strCache>
                <c:ptCount val="1"/>
                <c:pt idx="0">
                  <c:v>Full Cavity Wall Insulation</c:v>
                </c:pt>
              </c:strCache>
            </c:strRef>
          </c:tx>
          <c:spPr>
            <a:ln>
              <a:solidFill>
                <a:schemeClr val="tx2">
                  <a:lumMod val="60000"/>
                  <a:lumOff val="40000"/>
                </a:schemeClr>
              </a:solidFill>
            </a:ln>
            <a:effectLst>
              <a:outerShdw dist="50800" sx="1000" sy="1000" algn="ctr" rotWithShape="0">
                <a:srgbClr val="000000"/>
              </a:outerShdw>
            </a:effectLst>
          </c:spPr>
          <c:marker>
            <c:symbol val="none"/>
          </c:marker>
          <c:dLbls>
            <c:dLbl>
              <c:idx val="0"/>
              <c:layout>
                <c:manualLayout>
                  <c:x val="0.55762586805556025"/>
                  <c:y val="-3.9528611111111112E-2"/>
                </c:manualLayout>
              </c:layout>
              <c:tx>
                <c:rich>
                  <a:bodyPr/>
                  <a:lstStyle/>
                  <a:p>
                    <a:r>
                      <a:rPr lang="en-US" b="1">
                        <a:solidFill>
                          <a:schemeClr val="tx2">
                            <a:lumMod val="60000"/>
                            <a:lumOff val="40000"/>
                          </a:schemeClr>
                        </a:solidFill>
                      </a:rPr>
                      <a:t>Full cavity wall insulation</a:t>
                    </a:r>
                  </a:p>
                </c:rich>
              </c:tx>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'2.2'!$E$31:$I$31</c:f>
              <c:numCache>
                <c:formatCode>General</c:formatCode>
                <c:ptCount val="5"/>
                <c:pt idx="0">
                  <c:v>2001</c:v>
                </c:pt>
                <c:pt idx="1">
                  <c:v>2004</c:v>
                </c:pt>
                <c:pt idx="2">
                  <c:v>2006</c:v>
                </c:pt>
                <c:pt idx="3">
                  <c:v>2009</c:v>
                </c:pt>
                <c:pt idx="4">
                  <c:v>2011</c:v>
                </c:pt>
              </c:numCache>
            </c:numRef>
          </c:cat>
          <c:val>
            <c:numRef>
              <c:f>'2.2'!$E$32:$I$32</c:f>
              <c:numCache>
                <c:formatCode>0%</c:formatCode>
                <c:ptCount val="5"/>
                <c:pt idx="0">
                  <c:v>0.5</c:v>
                </c:pt>
                <c:pt idx="1">
                  <c:v>0.59799999999999998</c:v>
                </c:pt>
                <c:pt idx="2">
                  <c:v>0.61599999999999999</c:v>
                </c:pt>
                <c:pt idx="3">
                  <c:v>0.64500000000000002</c:v>
                </c:pt>
                <c:pt idx="4">
                  <c:v>0.66200000000000003</c:v>
                </c:pt>
              </c:numCache>
            </c:numRef>
          </c:val>
          <c:smooth val="0"/>
        </c:ser>
        <c:ser>
          <c:idx val="4"/>
          <c:order val="1"/>
          <c:tx>
            <c:strRef>
              <c:f>'2.2'!$B$33</c:f>
              <c:strCache>
                <c:ptCount val="1"/>
                <c:pt idx="0">
                  <c:v>Loft Insulation</c:v>
                </c:pt>
              </c:strCache>
            </c:strRef>
          </c:tx>
          <c:spPr>
            <a:ln>
              <a:solidFill>
                <a:schemeClr val="accent1"/>
              </a:solidFill>
            </a:ln>
          </c:spPr>
          <c:marker>
            <c:symbol val="none"/>
          </c:marker>
          <c:dLbls>
            <c:dLbl>
              <c:idx val="0"/>
              <c:layout>
                <c:manualLayout>
                  <c:x val="-1.5810874704491724E-2"/>
                  <c:y val="5.2308691095592719E-2"/>
                </c:manualLayout>
              </c:layout>
              <c:tx>
                <c:rich>
                  <a:bodyPr/>
                  <a:lstStyle/>
                  <a:p>
                    <a:r>
                      <a:rPr lang="en-US" b="1">
                        <a:solidFill>
                          <a:schemeClr val="accent1"/>
                        </a:solidFill>
                      </a:rPr>
                      <a:t>Loft insulation</a:t>
                    </a:r>
                  </a:p>
                </c:rich>
              </c:tx>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chemeClr val="accent1"/>
                    </a:solidFill>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numRef>
              <c:f>'2.2'!$E$31:$I$31</c:f>
              <c:numCache>
                <c:formatCode>General</c:formatCode>
                <c:ptCount val="5"/>
                <c:pt idx="0">
                  <c:v>2001</c:v>
                </c:pt>
                <c:pt idx="1">
                  <c:v>2004</c:v>
                </c:pt>
                <c:pt idx="2">
                  <c:v>2006</c:v>
                </c:pt>
                <c:pt idx="3">
                  <c:v>2009</c:v>
                </c:pt>
                <c:pt idx="4">
                  <c:v>2011</c:v>
                </c:pt>
              </c:numCache>
            </c:numRef>
          </c:cat>
          <c:val>
            <c:numRef>
              <c:f>'2.2'!$E$33:$I$33</c:f>
              <c:numCache>
                <c:formatCode>0%</c:formatCode>
                <c:ptCount val="5"/>
                <c:pt idx="0">
                  <c:v>0.94</c:v>
                </c:pt>
                <c:pt idx="1">
                  <c:v>0.94699999999999995</c:v>
                </c:pt>
                <c:pt idx="2">
                  <c:v>0.94699999999999995</c:v>
                </c:pt>
                <c:pt idx="3">
                  <c:v>0.95499999999999996</c:v>
                </c:pt>
                <c:pt idx="4">
                  <c:v>0.95899999999999996</c:v>
                </c:pt>
              </c:numCache>
            </c:numRef>
          </c:val>
          <c:smooth val="0"/>
        </c:ser>
        <c:ser>
          <c:idx val="1"/>
          <c:order val="2"/>
          <c:tx>
            <c:strRef>
              <c:f>'2.2'!$B$34</c:f>
              <c:strCache>
                <c:ptCount val="1"/>
                <c:pt idx="0">
                  <c:v>Full Double Glazing</c:v>
                </c:pt>
              </c:strCache>
            </c:strRef>
          </c:tx>
          <c:spPr>
            <a:ln>
              <a:solidFill>
                <a:schemeClr val="tx2"/>
              </a:solidFill>
            </a:ln>
          </c:spPr>
          <c:marker>
            <c:symbol val="none"/>
          </c:marker>
          <c:dLbls>
            <c:dLbl>
              <c:idx val="0"/>
              <c:layout>
                <c:manualLayout>
                  <c:x val="8.3480729166666726E-2"/>
                  <c:y val="-0.17941055555555571"/>
                </c:manualLayout>
              </c:layout>
              <c:tx>
                <c:rich>
                  <a:bodyPr/>
                  <a:lstStyle/>
                  <a:p>
                    <a:pPr>
                      <a:defRPr>
                        <a:solidFill>
                          <a:schemeClr val="tx2"/>
                        </a:solidFill>
                      </a:defRPr>
                    </a:pPr>
                    <a:r>
                      <a:rPr lang="en-US" b="1">
                        <a:solidFill>
                          <a:schemeClr val="tx2"/>
                        </a:solidFill>
                      </a:rPr>
                      <a:t>Full double glazing</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0"/>
              </c:ext>
            </c:extLst>
          </c:dLbls>
          <c:cat>
            <c:numRef>
              <c:f>'2.2'!$E$31:$I$31</c:f>
              <c:numCache>
                <c:formatCode>General</c:formatCode>
                <c:ptCount val="5"/>
                <c:pt idx="0">
                  <c:v>2001</c:v>
                </c:pt>
                <c:pt idx="1">
                  <c:v>2004</c:v>
                </c:pt>
                <c:pt idx="2">
                  <c:v>2006</c:v>
                </c:pt>
                <c:pt idx="3">
                  <c:v>2009</c:v>
                </c:pt>
                <c:pt idx="4">
                  <c:v>2011</c:v>
                </c:pt>
              </c:numCache>
            </c:numRef>
          </c:cat>
          <c:val>
            <c:numRef>
              <c:f>'2.2'!$E$34:$I$34</c:f>
              <c:numCache>
                <c:formatCode>0%</c:formatCode>
                <c:ptCount val="5"/>
                <c:pt idx="0">
                  <c:v>0.47</c:v>
                </c:pt>
                <c:pt idx="1">
                  <c:v>0.61299999999999999</c:v>
                </c:pt>
                <c:pt idx="2">
                  <c:v>0.67500000000000004</c:v>
                </c:pt>
                <c:pt idx="3">
                  <c:v>0.76600000000000001</c:v>
                </c:pt>
                <c:pt idx="4">
                  <c:v>0.80500000000000005</c:v>
                </c:pt>
              </c:numCache>
            </c:numRef>
          </c:val>
          <c:smooth val="0"/>
        </c:ser>
        <c:dLbls>
          <c:showLegendKey val="0"/>
          <c:showVal val="0"/>
          <c:showCatName val="0"/>
          <c:showSerName val="0"/>
          <c:showPercent val="0"/>
          <c:showBubbleSize val="0"/>
        </c:dLbls>
        <c:smooth val="0"/>
        <c:axId val="405837024"/>
        <c:axId val="405839768"/>
      </c:lineChart>
      <c:catAx>
        <c:axId val="405837024"/>
        <c:scaling>
          <c:orientation val="minMax"/>
        </c:scaling>
        <c:delete val="0"/>
        <c:axPos val="b"/>
        <c:numFmt formatCode="General" sourceLinked="1"/>
        <c:majorTickMark val="none"/>
        <c:minorTickMark val="none"/>
        <c:tickLblPos val="nextTo"/>
        <c:crossAx val="405839768"/>
        <c:crosses val="autoZero"/>
        <c:auto val="1"/>
        <c:lblAlgn val="ctr"/>
        <c:lblOffset val="100"/>
        <c:noMultiLvlLbl val="0"/>
      </c:catAx>
      <c:valAx>
        <c:axId val="405839768"/>
        <c:scaling>
          <c:orientation val="minMax"/>
          <c:max val="1"/>
        </c:scaling>
        <c:delete val="0"/>
        <c:axPos val="l"/>
        <c:majorGridlines/>
        <c:numFmt formatCode="0%" sourceLinked="1"/>
        <c:majorTickMark val="none"/>
        <c:minorTickMark val="none"/>
        <c:tickLblPos val="nextTo"/>
        <c:crossAx val="405837024"/>
        <c:crosses val="autoZero"/>
        <c:crossBetween val="between"/>
        <c:majorUnit val="0.2"/>
      </c:valAx>
      <c:spPr>
        <a:ln>
          <a:noFill/>
        </a:ln>
      </c:spPr>
    </c:plotArea>
    <c:plotVisOnly val="1"/>
    <c:dispBlanksAs val="gap"/>
    <c:showDLblsOverMax val="0"/>
  </c:chart>
  <c:spPr>
    <a:noFill/>
    <a:ln>
      <a:noFill/>
    </a:ln>
  </c:spPr>
  <c:printSettings>
    <c:headerFooter/>
    <c:pageMargins b="0.75000000000001443" l="0.70000000000000062" r="0.70000000000000062" t="0.7500000000000144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solidFill>
                  <a:schemeClr val="tx2"/>
                </a:solidFill>
              </a:rPr>
              <a:t>Percentage</a:t>
            </a:r>
            <a:r>
              <a:rPr lang="en-US" sz="1100" baseline="0">
                <a:solidFill>
                  <a:schemeClr val="tx2"/>
                </a:solidFill>
              </a:rPr>
              <a:t> </a:t>
            </a:r>
            <a:r>
              <a:rPr lang="en-US" sz="1100">
                <a:solidFill>
                  <a:schemeClr val="tx2"/>
                </a:solidFill>
              </a:rPr>
              <a:t>of dwellings within each SAP rating band, 2011</a:t>
            </a:r>
          </a:p>
        </c:rich>
      </c:tx>
      <c:overlay val="0"/>
    </c:title>
    <c:autoTitleDeleted val="0"/>
    <c:plotArea>
      <c:layout/>
      <c:barChart>
        <c:barDir val="col"/>
        <c:grouping val="clustered"/>
        <c:varyColors val="0"/>
        <c:ser>
          <c:idx val="0"/>
          <c:order val="0"/>
          <c:tx>
            <c:strRef>
              <c:f>'2.3'!$D$32</c:f>
              <c:strCache>
                <c:ptCount val="1"/>
                <c:pt idx="0">
                  <c:v>2011</c:v>
                </c:pt>
              </c:strCache>
            </c:strRef>
          </c:tx>
          <c:spPr>
            <a:solidFill>
              <a:srgbClr val="4F81BD"/>
            </a:solidFill>
          </c:spPr>
          <c:invertIfNegative val="0"/>
          <c:cat>
            <c:strRef>
              <c:f>'2.3'!$B$33:$B$36</c:f>
              <c:strCache>
                <c:ptCount val="4"/>
                <c:pt idx="0">
                  <c:v>Band A-C (68+)</c:v>
                </c:pt>
                <c:pt idx="1">
                  <c:v>Band D (55-68)</c:v>
                </c:pt>
                <c:pt idx="2">
                  <c:v>Band E (39-54)</c:v>
                </c:pt>
                <c:pt idx="3">
                  <c:v>Band F-G (1-38)</c:v>
                </c:pt>
              </c:strCache>
            </c:strRef>
          </c:cat>
          <c:val>
            <c:numRef>
              <c:f>'2.3'!$D$33:$D$36</c:f>
              <c:numCache>
                <c:formatCode>0%</c:formatCode>
                <c:ptCount val="4"/>
                <c:pt idx="0">
                  <c:v>0.28999999999999998</c:v>
                </c:pt>
                <c:pt idx="1">
                  <c:v>0.41</c:v>
                </c:pt>
                <c:pt idx="2">
                  <c:v>0.217</c:v>
                </c:pt>
                <c:pt idx="3">
                  <c:v>8.3000000000000004E-2</c:v>
                </c:pt>
              </c:numCache>
            </c:numRef>
          </c:val>
        </c:ser>
        <c:dLbls>
          <c:showLegendKey val="0"/>
          <c:showVal val="0"/>
          <c:showCatName val="0"/>
          <c:showSerName val="0"/>
          <c:showPercent val="0"/>
          <c:showBubbleSize val="0"/>
        </c:dLbls>
        <c:gapWidth val="50"/>
        <c:axId val="405840944"/>
        <c:axId val="405839376"/>
      </c:barChart>
      <c:catAx>
        <c:axId val="405840944"/>
        <c:scaling>
          <c:orientation val="minMax"/>
        </c:scaling>
        <c:delete val="0"/>
        <c:axPos val="b"/>
        <c:title>
          <c:tx>
            <c:rich>
              <a:bodyPr/>
              <a:lstStyle/>
              <a:p>
                <a:pPr>
                  <a:defRPr/>
                </a:pPr>
                <a:r>
                  <a:rPr lang="en-GB" b="0"/>
                  <a:t>SAP rating band</a:t>
                </a:r>
              </a:p>
            </c:rich>
          </c:tx>
          <c:overlay val="0"/>
        </c:title>
        <c:numFmt formatCode="General" sourceLinked="0"/>
        <c:majorTickMark val="none"/>
        <c:minorTickMark val="none"/>
        <c:tickLblPos val="nextTo"/>
        <c:crossAx val="405839376"/>
        <c:crosses val="autoZero"/>
        <c:auto val="1"/>
        <c:lblAlgn val="ctr"/>
        <c:lblOffset val="100"/>
        <c:noMultiLvlLbl val="0"/>
      </c:catAx>
      <c:valAx>
        <c:axId val="405839376"/>
        <c:scaling>
          <c:orientation val="minMax"/>
          <c:max val="0.5"/>
        </c:scaling>
        <c:delete val="0"/>
        <c:axPos val="l"/>
        <c:majorGridlines/>
        <c:numFmt formatCode="0%" sourceLinked="0"/>
        <c:majorTickMark val="none"/>
        <c:minorTickMark val="none"/>
        <c:tickLblPos val="nextTo"/>
        <c:crossAx val="405840944"/>
        <c:crosses val="autoZero"/>
        <c:crossBetween val="between"/>
        <c:majorUnit val="0.1"/>
      </c:valAx>
      <c:spPr>
        <a:ln>
          <a:solidFill>
            <a:schemeClr val="bg1">
              <a:lumMod val="50000"/>
            </a:schemeClr>
          </a:solidFill>
        </a:ln>
      </c:spPr>
    </c:plotArea>
    <c:plotVisOnly val="1"/>
    <c:dispBlanksAs val="gap"/>
    <c:showDLblsOverMax val="0"/>
  </c:chart>
  <c:spPr>
    <a:ln>
      <a:noFill/>
    </a:ln>
  </c:spPr>
  <c:printSettings>
    <c:headerFooter/>
    <c:pageMargins b="0.75000000000001377" l="0.70000000000000062" r="0.70000000000000062" t="0.75000000000001377"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http://www.daera-ni.gov.uk/" TargetMode="Externa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33</xdr:row>
      <xdr:rowOff>0</xdr:rowOff>
    </xdr:to>
    <xdr:sp macro="" textlink="">
      <xdr:nvSpPr>
        <xdr:cNvPr id="2" name="AutoShape 127"/>
        <xdr:cNvSpPr>
          <a:spLocks noChangeAspect="1" noChangeArrowheads="1"/>
        </xdr:cNvSpPr>
      </xdr:nvSpPr>
      <xdr:spPr bwMode="auto">
        <a:xfrm>
          <a:off x="0" y="190500"/>
          <a:ext cx="0" cy="6467475"/>
        </a:xfrm>
        <a:prstGeom prst="rect">
          <a:avLst/>
        </a:prstGeom>
        <a:noFill/>
        <a:ln w="9525">
          <a:noFill/>
          <a:miter lim="800000"/>
          <a:headEnd/>
          <a:tailEnd/>
        </a:ln>
      </xdr:spPr>
    </xdr:sp>
    <xdr:clientData/>
  </xdr:twoCellAnchor>
  <xdr:twoCellAnchor>
    <xdr:from>
      <xdr:col>0</xdr:col>
      <xdr:colOff>0</xdr:colOff>
      <xdr:row>1</xdr:row>
      <xdr:rowOff>57150</xdr:rowOff>
    </xdr:from>
    <xdr:to>
      <xdr:col>0</xdr:col>
      <xdr:colOff>0</xdr:colOff>
      <xdr:row>3</xdr:row>
      <xdr:rowOff>28575</xdr:rowOff>
    </xdr:to>
    <xdr:sp macro="" textlink="">
      <xdr:nvSpPr>
        <xdr:cNvPr id="3" name="Rectangle 134"/>
        <xdr:cNvSpPr>
          <a:spLocks noChangeArrowheads="1"/>
        </xdr:cNvSpPr>
      </xdr:nvSpPr>
      <xdr:spPr bwMode="auto">
        <a:xfrm>
          <a:off x="0" y="247650"/>
          <a:ext cx="0" cy="504825"/>
        </a:xfrm>
        <a:prstGeom prst="rect">
          <a:avLst/>
        </a:prstGeom>
        <a:noFill/>
        <a:ln w="9525">
          <a:noFill/>
          <a:miter lim="800000"/>
          <a:headEnd/>
          <a:tailEnd/>
        </a:ln>
      </xdr:spPr>
      <xdr:txBody>
        <a:bodyPr wrap="none" lIns="0" tIns="0" rIns="0" bIns="0" anchor="t" upright="1">
          <a:noAutofit/>
        </a:bodyPr>
        <a:lstStyle/>
        <a:p>
          <a:pPr algn="l" rtl="0">
            <a:defRPr sz="1000"/>
          </a:pPr>
          <a:r>
            <a:rPr lang="en-GB" sz="2200" b="1" i="0" strike="noStrike">
              <a:solidFill>
                <a:srgbClr val="FFFFFF"/>
              </a:solidFill>
              <a:latin typeface="Arial"/>
              <a:cs typeface="Arial"/>
            </a:rPr>
            <a:t> </a:t>
          </a:r>
        </a:p>
      </xdr:txBody>
    </xdr:sp>
    <xdr:clientData/>
  </xdr:twoCellAnchor>
  <xdr:twoCellAnchor>
    <xdr:from>
      <xdr:col>0</xdr:col>
      <xdr:colOff>0</xdr:colOff>
      <xdr:row>5</xdr:row>
      <xdr:rowOff>0</xdr:rowOff>
    </xdr:from>
    <xdr:to>
      <xdr:col>0</xdr:col>
      <xdr:colOff>0</xdr:colOff>
      <xdr:row>6</xdr:row>
      <xdr:rowOff>38100</xdr:rowOff>
    </xdr:to>
    <xdr:sp macro="" textlink="">
      <xdr:nvSpPr>
        <xdr:cNvPr id="4" name="Rectangle 139"/>
        <xdr:cNvSpPr>
          <a:spLocks noChangeArrowheads="1"/>
        </xdr:cNvSpPr>
      </xdr:nvSpPr>
      <xdr:spPr bwMode="auto">
        <a:xfrm>
          <a:off x="0" y="1247775"/>
          <a:ext cx="0" cy="190500"/>
        </a:xfrm>
        <a:prstGeom prst="rect">
          <a:avLst/>
        </a:prstGeom>
        <a:noFill/>
        <a:ln w="9525">
          <a:noFill/>
          <a:miter lim="800000"/>
          <a:headEnd/>
          <a:tailEnd/>
        </a:ln>
      </xdr:spPr>
      <xdr:txBody>
        <a:bodyPr wrap="none" lIns="0" tIns="0" rIns="0" bIns="0" anchor="t" upright="1">
          <a:noAutofit/>
        </a:bodyPr>
        <a:lstStyle/>
        <a:p>
          <a:pPr algn="l" rtl="0">
            <a:defRPr sz="1000"/>
          </a:pPr>
          <a:r>
            <a:rPr lang="en-GB" sz="2200" b="1" i="0" strike="noStrike">
              <a:solidFill>
                <a:srgbClr val="FFFFFF"/>
              </a:solidFill>
              <a:latin typeface="Arial"/>
              <a:cs typeface="Arial"/>
            </a:rPr>
            <a:t> </a:t>
          </a:r>
        </a:p>
      </xdr:txBody>
    </xdr:sp>
    <xdr:clientData/>
  </xdr:twoCellAnchor>
  <xdr:twoCellAnchor>
    <xdr:from>
      <xdr:col>0</xdr:col>
      <xdr:colOff>0</xdr:colOff>
      <xdr:row>5</xdr:row>
      <xdr:rowOff>0</xdr:rowOff>
    </xdr:from>
    <xdr:to>
      <xdr:col>0</xdr:col>
      <xdr:colOff>0</xdr:colOff>
      <xdr:row>6</xdr:row>
      <xdr:rowOff>38100</xdr:rowOff>
    </xdr:to>
    <xdr:sp macro="" textlink="">
      <xdr:nvSpPr>
        <xdr:cNvPr id="5" name="Rectangle 140"/>
        <xdr:cNvSpPr>
          <a:spLocks noChangeArrowheads="1"/>
        </xdr:cNvSpPr>
      </xdr:nvSpPr>
      <xdr:spPr bwMode="auto">
        <a:xfrm>
          <a:off x="0" y="1247775"/>
          <a:ext cx="0" cy="190500"/>
        </a:xfrm>
        <a:prstGeom prst="rect">
          <a:avLst/>
        </a:prstGeom>
        <a:noFill/>
        <a:ln w="9525">
          <a:noFill/>
          <a:miter lim="800000"/>
          <a:headEnd/>
          <a:tailEnd/>
        </a:ln>
      </xdr:spPr>
      <xdr:txBody>
        <a:bodyPr wrap="none" lIns="0" tIns="0" rIns="0" bIns="0" anchor="t" upright="1">
          <a:noAutofit/>
        </a:bodyPr>
        <a:lstStyle/>
        <a:p>
          <a:pPr algn="l" rtl="0">
            <a:defRPr sz="1000"/>
          </a:pPr>
          <a:r>
            <a:rPr lang="en-GB" sz="2200" b="1" i="0" strike="noStrike">
              <a:solidFill>
                <a:srgbClr val="FFFFFF"/>
              </a:solidFill>
              <a:latin typeface="Arial"/>
              <a:cs typeface="Arial"/>
            </a:rPr>
            <a:t> </a:t>
          </a:r>
        </a:p>
      </xdr:txBody>
    </xdr:sp>
    <xdr:clientData/>
  </xdr:twoCellAnchor>
  <xdr:twoCellAnchor>
    <xdr:from>
      <xdr:col>16</xdr:col>
      <xdr:colOff>47683</xdr:colOff>
      <xdr:row>1</xdr:row>
      <xdr:rowOff>68042</xdr:rowOff>
    </xdr:from>
    <xdr:to>
      <xdr:col>20</xdr:col>
      <xdr:colOff>745133</xdr:colOff>
      <xdr:row>4</xdr:row>
      <xdr:rowOff>166477</xdr:rowOff>
    </xdr:to>
    <xdr:pic>
      <xdr:nvPicPr>
        <xdr:cNvPr id="6" name="Picture 6" descr="A4 DAERA Logo process.png">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00540" y="258542"/>
          <a:ext cx="3908736" cy="982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321162</xdr:colOff>
      <xdr:row>35</xdr:row>
      <xdr:rowOff>54406</xdr:rowOff>
    </xdr:from>
    <xdr:to>
      <xdr:col>20</xdr:col>
      <xdr:colOff>872723</xdr:colOff>
      <xdr:row>40</xdr:row>
      <xdr:rowOff>108859</xdr:rowOff>
    </xdr:to>
    <xdr:pic>
      <xdr:nvPicPr>
        <xdr:cNvPr id="7" name="Picture 6"/>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989162" y="7266192"/>
          <a:ext cx="2347704" cy="1074988"/>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0.80953</cdr:x>
      <cdr:y>0.33945</cdr:y>
    </cdr:from>
    <cdr:to>
      <cdr:x>0.80989</cdr:x>
      <cdr:y>0.65665</cdr:y>
    </cdr:to>
    <cdr:cxnSp macro="">
      <cdr:nvCxnSpPr>
        <cdr:cNvPr id="2" name="Straight Arrow Connector 1"/>
        <cdr:cNvCxnSpPr/>
      </cdr:nvCxnSpPr>
      <cdr:spPr>
        <a:xfrm xmlns:a="http://schemas.openxmlformats.org/drawingml/2006/main" flipH="1">
          <a:off x="4662920" y="1222036"/>
          <a:ext cx="2049" cy="1141896"/>
        </a:xfrm>
        <a:prstGeom xmlns:a="http://schemas.openxmlformats.org/drawingml/2006/main" prst="straightConnector1">
          <a:avLst/>
        </a:prstGeom>
        <a:ln xmlns:a="http://schemas.openxmlformats.org/drawingml/2006/main">
          <a:solidFill>
            <a:srgbClr val="868686"/>
          </a:solidFill>
          <a:prstDash val="dash"/>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twoCellAnchor>
    <xdr:from>
      <xdr:col>0</xdr:col>
      <xdr:colOff>761999</xdr:colOff>
      <xdr:row>5</xdr:row>
      <xdr:rowOff>0</xdr:rowOff>
    </xdr:from>
    <xdr:to>
      <xdr:col>8</xdr:col>
      <xdr:colOff>425999</xdr:colOff>
      <xdr:row>23</xdr:row>
      <xdr:rowOff>171000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11</xdr:col>
      <xdr:colOff>318000</xdr:colOff>
      <xdr:row>15</xdr:row>
      <xdr:rowOff>127500</xdr:rowOff>
    </xdr:to>
    <xdr:grpSp>
      <xdr:nvGrpSpPr>
        <xdr:cNvPr id="115" name="Group 114"/>
        <xdr:cNvGrpSpPr/>
      </xdr:nvGrpSpPr>
      <xdr:grpSpPr>
        <a:xfrm>
          <a:off x="7620000" y="1983441"/>
          <a:ext cx="1080000" cy="1080000"/>
          <a:chOff x="7086603" y="1876425"/>
          <a:chExt cx="900000" cy="900000"/>
        </a:xfrm>
      </xdr:grpSpPr>
      <xdr:sp macro="" textlink="">
        <xdr:nvSpPr>
          <xdr:cNvPr id="116" name="Flowchart: Alternate Process 115"/>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7" name="Down Arrow 116"/>
          <xdr:cNvSpPr/>
        </xdr:nvSpPr>
        <xdr:spPr>
          <a:xfrm rot="10800000">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8" name="TextBox 117"/>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3pps</a:t>
            </a:r>
          </a:p>
          <a:p>
            <a:pPr algn="ctr"/>
            <a:endParaRPr lang="en-GB" sz="1100" b="1"/>
          </a:p>
        </xdr:txBody>
      </xdr:sp>
    </xdr:grpSp>
    <xdr:clientData/>
  </xdr:twoCellAnchor>
  <xdr:twoCellAnchor>
    <xdr:from>
      <xdr:col>12</xdr:col>
      <xdr:colOff>0</xdr:colOff>
      <xdr:row>10</xdr:row>
      <xdr:rowOff>0</xdr:rowOff>
    </xdr:from>
    <xdr:to>
      <xdr:col>13</xdr:col>
      <xdr:colOff>318000</xdr:colOff>
      <xdr:row>15</xdr:row>
      <xdr:rowOff>127500</xdr:rowOff>
    </xdr:to>
    <xdr:grpSp>
      <xdr:nvGrpSpPr>
        <xdr:cNvPr id="124" name="Group 123"/>
        <xdr:cNvGrpSpPr/>
      </xdr:nvGrpSpPr>
      <xdr:grpSpPr>
        <a:xfrm>
          <a:off x="9144000" y="1983441"/>
          <a:ext cx="1080000" cy="1080000"/>
          <a:chOff x="7086603" y="1876425"/>
          <a:chExt cx="900000" cy="900000"/>
        </a:xfrm>
      </xdr:grpSpPr>
      <xdr:sp macro="" textlink="">
        <xdr:nvSpPr>
          <xdr:cNvPr id="125" name="Flowchart: Alternate Process 124"/>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6" name="Down Arrow 125"/>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7" name="TextBox 126"/>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9pps</a:t>
            </a:r>
          </a:p>
          <a:p>
            <a:pPr algn="ctr"/>
            <a:endParaRPr lang="en-GB" sz="1100" b="1">
              <a:solidFill>
                <a:schemeClr val="bg1"/>
              </a:solidFill>
            </a:endParaRPr>
          </a:p>
        </xdr:txBody>
      </xdr:sp>
    </xdr:grpSp>
    <xdr:clientData/>
  </xdr:twoCellAnchor>
  <xdr:twoCellAnchor>
    <xdr:from>
      <xdr:col>14</xdr:col>
      <xdr:colOff>0</xdr:colOff>
      <xdr:row>10</xdr:row>
      <xdr:rowOff>0</xdr:rowOff>
    </xdr:from>
    <xdr:to>
      <xdr:col>15</xdr:col>
      <xdr:colOff>318000</xdr:colOff>
      <xdr:row>15</xdr:row>
      <xdr:rowOff>127500</xdr:rowOff>
    </xdr:to>
    <xdr:grpSp>
      <xdr:nvGrpSpPr>
        <xdr:cNvPr id="129" name="Group 128"/>
        <xdr:cNvGrpSpPr/>
      </xdr:nvGrpSpPr>
      <xdr:grpSpPr>
        <a:xfrm>
          <a:off x="10668000" y="1983441"/>
          <a:ext cx="1080000" cy="1080000"/>
          <a:chOff x="7086603" y="1876425"/>
          <a:chExt cx="900000" cy="900000"/>
        </a:xfrm>
      </xdr:grpSpPr>
      <xdr:sp macro="" textlink="">
        <xdr:nvSpPr>
          <xdr:cNvPr id="130" name="Flowchart: Alternate Process 129"/>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1" name="Down Arrow 130"/>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2" name="TextBox 131"/>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10pps</a:t>
            </a:r>
          </a:p>
          <a:p>
            <a:pPr algn="ctr"/>
            <a:endParaRPr lang="en-GB" sz="1100" b="1">
              <a:solidFill>
                <a:schemeClr val="bg1"/>
              </a:solidFill>
            </a:endParaRPr>
          </a:p>
        </xdr:txBody>
      </xdr:sp>
    </xdr:grpSp>
    <xdr:clientData/>
  </xdr:twoCellAnchor>
  <xdr:twoCellAnchor>
    <xdr:from>
      <xdr:col>14</xdr:col>
      <xdr:colOff>0</xdr:colOff>
      <xdr:row>20</xdr:row>
      <xdr:rowOff>0</xdr:rowOff>
    </xdr:from>
    <xdr:to>
      <xdr:col>15</xdr:col>
      <xdr:colOff>318000</xdr:colOff>
      <xdr:row>25</xdr:row>
      <xdr:rowOff>127500</xdr:rowOff>
    </xdr:to>
    <xdr:grpSp>
      <xdr:nvGrpSpPr>
        <xdr:cNvPr id="27" name="Group 26"/>
        <xdr:cNvGrpSpPr/>
      </xdr:nvGrpSpPr>
      <xdr:grpSpPr>
        <a:xfrm>
          <a:off x="10668000" y="3888441"/>
          <a:ext cx="1080000" cy="1080000"/>
          <a:chOff x="7086603" y="1876425"/>
          <a:chExt cx="900000" cy="900000"/>
        </a:xfrm>
      </xdr:grpSpPr>
      <xdr:sp macro="" textlink="">
        <xdr:nvSpPr>
          <xdr:cNvPr id="28" name="Flowchart: Alternate Process 27"/>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Down Arrow 28"/>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TextBox 29"/>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1pp</a:t>
            </a:r>
          </a:p>
          <a:p>
            <a:pPr algn="ctr"/>
            <a:endParaRPr lang="en-GB" sz="1100" b="1">
              <a:solidFill>
                <a:schemeClr val="bg1"/>
              </a:solidFill>
            </a:endParaRPr>
          </a:p>
        </xdr:txBody>
      </xdr:sp>
    </xdr:grpSp>
    <xdr:clientData/>
  </xdr:twoCellAnchor>
  <xdr:twoCellAnchor>
    <xdr:from>
      <xdr:col>10</xdr:col>
      <xdr:colOff>0</xdr:colOff>
      <xdr:row>20</xdr:row>
      <xdr:rowOff>0</xdr:rowOff>
    </xdr:from>
    <xdr:to>
      <xdr:col>11</xdr:col>
      <xdr:colOff>318000</xdr:colOff>
      <xdr:row>25</xdr:row>
      <xdr:rowOff>127500</xdr:rowOff>
    </xdr:to>
    <xdr:grpSp>
      <xdr:nvGrpSpPr>
        <xdr:cNvPr id="31" name="Group 30"/>
        <xdr:cNvGrpSpPr/>
      </xdr:nvGrpSpPr>
      <xdr:grpSpPr>
        <a:xfrm>
          <a:off x="7620000" y="3888441"/>
          <a:ext cx="1080000" cy="1080000"/>
          <a:chOff x="7620000" y="3697941"/>
          <a:chExt cx="1080000" cy="1080000"/>
        </a:xfrm>
      </xdr:grpSpPr>
      <xdr:sp macro="" textlink="">
        <xdr:nvSpPr>
          <xdr:cNvPr id="32" name="Flowchart: Alternate Process 31"/>
          <xdr:cNvSpPr>
            <a:spLocks/>
          </xdr:cNvSpPr>
        </xdr:nvSpPr>
        <xdr:spPr>
          <a:xfrm>
            <a:off x="7620000" y="36979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Left-Right Arrow 32"/>
          <xdr:cNvSpPr/>
        </xdr:nvSpPr>
        <xdr:spPr>
          <a:xfrm>
            <a:off x="7710000" y="3877941"/>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TextBox 33"/>
          <xdr:cNvSpPr txBox="1"/>
        </xdr:nvSpPr>
        <xdr:spPr>
          <a:xfrm>
            <a:off x="7860003" y="4021941"/>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0pps</a:t>
            </a:r>
          </a:p>
          <a:p>
            <a:pPr algn="ctr"/>
            <a:endParaRPr lang="en-GB" sz="1100" b="1"/>
          </a:p>
        </xdr:txBody>
      </xdr:sp>
    </xdr:grpSp>
    <xdr:clientData/>
  </xdr:twoCellAnchor>
  <xdr:twoCellAnchor>
    <xdr:from>
      <xdr:col>12</xdr:col>
      <xdr:colOff>0</xdr:colOff>
      <xdr:row>20</xdr:row>
      <xdr:rowOff>0</xdr:rowOff>
    </xdr:from>
    <xdr:to>
      <xdr:col>13</xdr:col>
      <xdr:colOff>318000</xdr:colOff>
      <xdr:row>25</xdr:row>
      <xdr:rowOff>127500</xdr:rowOff>
    </xdr:to>
    <xdr:grpSp>
      <xdr:nvGrpSpPr>
        <xdr:cNvPr id="35" name="Group 34"/>
        <xdr:cNvGrpSpPr/>
      </xdr:nvGrpSpPr>
      <xdr:grpSpPr>
        <a:xfrm>
          <a:off x="9144000" y="3888441"/>
          <a:ext cx="1080000" cy="1080000"/>
          <a:chOff x="7086603" y="1876425"/>
          <a:chExt cx="900000" cy="900000"/>
        </a:xfrm>
      </xdr:grpSpPr>
      <xdr:sp macro="" textlink="">
        <xdr:nvSpPr>
          <xdr:cNvPr id="36" name="Flowchart: Alternate Process 35"/>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Down Arrow 36"/>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TextBox 37"/>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1pp</a:t>
            </a:r>
          </a:p>
          <a:p>
            <a:pPr algn="ctr"/>
            <a:endParaRPr lang="en-GB" sz="1100" b="1"/>
          </a:p>
        </xdr:txBody>
      </xdr:sp>
    </xdr:grpSp>
    <xdr:clientData/>
  </xdr:twoCellAnchor>
</xdr:wsDr>
</file>

<file path=xl/drawings/drawing12.xml><?xml version="1.0" encoding="utf-8"?>
<c:userShapes xmlns:c="http://schemas.openxmlformats.org/drawingml/2006/chart">
  <cdr:relSizeAnchor xmlns:cdr="http://schemas.openxmlformats.org/drawingml/2006/chartDrawing">
    <cdr:from>
      <cdr:x>0.16536</cdr:x>
      <cdr:y>0.58586</cdr:y>
    </cdr:from>
    <cdr:to>
      <cdr:x>0.74083</cdr:x>
      <cdr:y>0.65679</cdr:y>
    </cdr:to>
    <cdr:sp macro="" textlink="">
      <cdr:nvSpPr>
        <cdr:cNvPr id="2" name="TextBox 1"/>
        <cdr:cNvSpPr txBox="1"/>
      </cdr:nvSpPr>
      <cdr:spPr>
        <a:xfrm xmlns:a="http://schemas.openxmlformats.org/drawingml/2006/main">
          <a:off x="952474" y="2109096"/>
          <a:ext cx="3314707" cy="2553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000" b="1">
              <a:solidFill>
                <a:schemeClr val="accent1"/>
              </a:solidFill>
            </a:rPr>
            <a:t>Central heating solid fuel / electric</a:t>
          </a:r>
          <a:r>
            <a:rPr lang="en-GB" sz="1000" b="1" baseline="0">
              <a:solidFill>
                <a:schemeClr val="accent1"/>
              </a:solidFill>
            </a:rPr>
            <a:t> / dual fuel / other</a:t>
          </a:r>
          <a:endParaRPr lang="en-GB" sz="1000" b="1">
            <a:solidFill>
              <a:schemeClr val="accent1"/>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11</xdr:col>
      <xdr:colOff>3</xdr:colOff>
      <xdr:row>40</xdr:row>
      <xdr:rowOff>0</xdr:rowOff>
    </xdr:from>
    <xdr:to>
      <xdr:col>12</xdr:col>
      <xdr:colOff>318003</xdr:colOff>
      <xdr:row>45</xdr:row>
      <xdr:rowOff>60265</xdr:rowOff>
    </xdr:to>
    <xdr:grpSp>
      <xdr:nvGrpSpPr>
        <xdr:cNvPr id="36" name="Group 35"/>
        <xdr:cNvGrpSpPr/>
      </xdr:nvGrpSpPr>
      <xdr:grpSpPr>
        <a:xfrm>
          <a:off x="8409217" y="7742464"/>
          <a:ext cx="1080000" cy="1039980"/>
          <a:chOff x="7086603" y="1876425"/>
          <a:chExt cx="900000" cy="900000"/>
        </a:xfrm>
      </xdr:grpSpPr>
      <xdr:sp macro="" textlink="">
        <xdr:nvSpPr>
          <xdr:cNvPr id="37" name="Flowchart: Alternate Process 36"/>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Down Arrow 37"/>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TextBox 38"/>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22%</a:t>
            </a:r>
          </a:p>
          <a:p>
            <a:pPr algn="ctr"/>
            <a:endParaRPr lang="en-GB" sz="1100" b="1"/>
          </a:p>
        </xdr:txBody>
      </xdr:sp>
    </xdr:grpSp>
    <xdr:clientData/>
  </xdr:twoCellAnchor>
  <xdr:twoCellAnchor>
    <xdr:from>
      <xdr:col>13</xdr:col>
      <xdr:colOff>0</xdr:colOff>
      <xdr:row>39</xdr:row>
      <xdr:rowOff>190499</xdr:rowOff>
    </xdr:from>
    <xdr:to>
      <xdr:col>14</xdr:col>
      <xdr:colOff>318000</xdr:colOff>
      <xdr:row>45</xdr:row>
      <xdr:rowOff>60264</xdr:rowOff>
    </xdr:to>
    <xdr:grpSp>
      <xdr:nvGrpSpPr>
        <xdr:cNvPr id="40" name="Group 39"/>
        <xdr:cNvGrpSpPr/>
      </xdr:nvGrpSpPr>
      <xdr:grpSpPr>
        <a:xfrm>
          <a:off x="9933214" y="7715249"/>
          <a:ext cx="1080000" cy="1067194"/>
          <a:chOff x="8267700" y="1876425"/>
          <a:chExt cx="900000" cy="900000"/>
        </a:xfrm>
      </xdr:grpSpPr>
      <xdr:sp macro="" textlink="">
        <xdr:nvSpPr>
          <xdr:cNvPr id="41" name="Flowchart: Alternate Process 40"/>
          <xdr:cNvSpPr>
            <a:spLocks/>
          </xdr:cNvSpPr>
        </xdr:nvSpPr>
        <xdr:spPr>
          <a:xfrm>
            <a:off x="8267700"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TextBox 42"/>
          <xdr:cNvSpPr txBox="1"/>
        </xdr:nvSpPr>
        <xdr:spPr>
          <a:xfrm>
            <a:off x="8435953" y="2130401"/>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454%</a:t>
            </a:r>
          </a:p>
          <a:p>
            <a:pPr algn="ctr"/>
            <a:endParaRPr lang="en-GB" sz="1100" b="1"/>
          </a:p>
        </xdr:txBody>
      </xdr:sp>
    </xdr:grpSp>
    <xdr:clientData/>
  </xdr:twoCellAnchor>
  <xdr:twoCellAnchor>
    <xdr:from>
      <xdr:col>1</xdr:col>
      <xdr:colOff>0</xdr:colOff>
      <xdr:row>5</xdr:row>
      <xdr:rowOff>0</xdr:rowOff>
    </xdr:from>
    <xdr:to>
      <xdr:col>8</xdr:col>
      <xdr:colOff>426000</xdr:colOff>
      <xdr:row>23</xdr:row>
      <xdr:rowOff>171000</xdr:rowOff>
    </xdr:to>
    <xdr:graphicFrame macro="">
      <xdr:nvGraphicFramePr>
        <xdr:cNvPr id="45" name="Chart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5</xdr:row>
      <xdr:rowOff>0</xdr:rowOff>
    </xdr:from>
    <xdr:to>
      <xdr:col>16</xdr:col>
      <xdr:colOff>426000</xdr:colOff>
      <xdr:row>23</xdr:row>
      <xdr:rowOff>171000</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36</xdr:row>
      <xdr:rowOff>0</xdr:rowOff>
    </xdr:from>
    <xdr:to>
      <xdr:col>8</xdr:col>
      <xdr:colOff>426000</xdr:colOff>
      <xdr:row>48</xdr:row>
      <xdr:rowOff>166765</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85725</xdr:colOff>
      <xdr:row>40</xdr:row>
      <xdr:rowOff>133349</xdr:rowOff>
    </xdr:from>
    <xdr:to>
      <xdr:col>14</xdr:col>
      <xdr:colOff>223725</xdr:colOff>
      <xdr:row>44</xdr:row>
      <xdr:rowOff>62774</xdr:rowOff>
    </xdr:to>
    <xdr:sp macro="" textlink="">
      <xdr:nvSpPr>
        <xdr:cNvPr id="13" name="Left-Right Arrow 12"/>
        <xdr:cNvSpPr/>
      </xdr:nvSpPr>
      <xdr:spPr>
        <a:xfrm>
          <a:off x="10020300" y="7886699"/>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238125</xdr:colOff>
      <xdr:row>41</xdr:row>
      <xdr:rowOff>57149</xdr:rowOff>
    </xdr:from>
    <xdr:to>
      <xdr:col>14</xdr:col>
      <xdr:colOff>76119</xdr:colOff>
      <xdr:row>43</xdr:row>
      <xdr:rowOff>104115</xdr:rowOff>
    </xdr:to>
    <xdr:sp macro="" textlink="">
      <xdr:nvSpPr>
        <xdr:cNvPr id="14" name="TextBox 13"/>
        <xdr:cNvSpPr txBox="1"/>
      </xdr:nvSpPr>
      <xdr:spPr>
        <a:xfrm>
          <a:off x="10172700" y="8029574"/>
          <a:ext cx="599994" cy="427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a:p>
          <a:pPr algn="ctr"/>
          <a:endParaRPr lang="en-GB" sz="1100" b="1">
            <a:solidFill>
              <a:schemeClr val="bg1"/>
            </a:solidFill>
          </a:endParaRPr>
        </a:p>
      </xdr:txBody>
    </xdr:sp>
    <xdr:clientData/>
  </xdr:twoCellAnchor>
  <xdr:twoCellAnchor>
    <xdr:from>
      <xdr:col>11</xdr:col>
      <xdr:colOff>3</xdr:colOff>
      <xdr:row>40</xdr:row>
      <xdr:rowOff>0</xdr:rowOff>
    </xdr:from>
    <xdr:to>
      <xdr:col>12</xdr:col>
      <xdr:colOff>318003</xdr:colOff>
      <xdr:row>45</xdr:row>
      <xdr:rowOff>96923</xdr:rowOff>
    </xdr:to>
    <xdr:grpSp>
      <xdr:nvGrpSpPr>
        <xdr:cNvPr id="15" name="Group 14"/>
        <xdr:cNvGrpSpPr/>
      </xdr:nvGrpSpPr>
      <xdr:grpSpPr>
        <a:xfrm>
          <a:off x="8409217" y="7742464"/>
          <a:ext cx="1080000" cy="1076638"/>
          <a:chOff x="8267700" y="1876425"/>
          <a:chExt cx="900000" cy="900000"/>
        </a:xfrm>
      </xdr:grpSpPr>
      <xdr:sp macro="" textlink="">
        <xdr:nvSpPr>
          <xdr:cNvPr id="16" name="Flowchart: Alternate Process 15"/>
          <xdr:cNvSpPr>
            <a:spLocks/>
          </xdr:cNvSpPr>
        </xdr:nvSpPr>
        <xdr:spPr>
          <a:xfrm>
            <a:off x="8267700"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Down Arrow 16"/>
          <xdr:cNvSpPr/>
        </xdr:nvSpPr>
        <xdr:spPr>
          <a:xfrm rot="10800000">
            <a:off x="8342700"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TextBox 17"/>
          <xdr:cNvSpPr txBox="1"/>
        </xdr:nvSpPr>
        <xdr:spPr>
          <a:xfrm>
            <a:off x="8467703"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1583%</a:t>
            </a:r>
          </a:p>
          <a:p>
            <a:pPr algn="ctr"/>
            <a:endParaRPr lang="en-GB" sz="1100" b="1"/>
          </a:p>
        </xdr:txBody>
      </xdr:sp>
    </xdr:grpSp>
    <xdr:clientData/>
  </xdr:twoCellAnchor>
  <xdr:twoCellAnchor>
    <xdr:from>
      <xdr:col>17</xdr:col>
      <xdr:colOff>78416</xdr:colOff>
      <xdr:row>5</xdr:row>
      <xdr:rowOff>0</xdr:rowOff>
    </xdr:from>
    <xdr:to>
      <xdr:col>22</xdr:col>
      <xdr:colOff>336175</xdr:colOff>
      <xdr:row>20</xdr:row>
      <xdr:rowOff>28397</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241788</xdr:colOff>
      <xdr:row>19</xdr:row>
      <xdr:rowOff>168520</xdr:rowOff>
    </xdr:from>
    <xdr:to>
      <xdr:col>16</xdr:col>
      <xdr:colOff>285750</xdr:colOff>
      <xdr:row>22</xdr:row>
      <xdr:rowOff>6570</xdr:rowOff>
    </xdr:to>
    <xdr:sp macro="" textlink="">
      <xdr:nvSpPr>
        <xdr:cNvPr id="31" name="Rectangle 30"/>
        <xdr:cNvSpPr/>
      </xdr:nvSpPr>
      <xdr:spPr>
        <a:xfrm>
          <a:off x="9415096" y="3861289"/>
          <a:ext cx="3091962" cy="409550"/>
        </a:xfrm>
        <a:prstGeom prst="rect">
          <a:avLst/>
        </a:prstGeom>
        <a:solidFill>
          <a:schemeClr val="bg1">
            <a:alpha val="30000"/>
          </a:schemeClr>
        </a:solidFill>
        <a:ln w="19050">
          <a:solidFill>
            <a:schemeClr val="tx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17</xdr:col>
      <xdr:colOff>81644</xdr:colOff>
      <xdr:row>4</xdr:row>
      <xdr:rowOff>179294</xdr:rowOff>
    </xdr:from>
    <xdr:to>
      <xdr:col>22</xdr:col>
      <xdr:colOff>280148</xdr:colOff>
      <xdr:row>20</xdr:row>
      <xdr:rowOff>25743</xdr:rowOff>
    </xdr:to>
    <xdr:sp macro="" textlink="">
      <xdr:nvSpPr>
        <xdr:cNvPr id="32" name="Rectangle 31"/>
        <xdr:cNvSpPr/>
      </xdr:nvSpPr>
      <xdr:spPr>
        <a:xfrm>
          <a:off x="13069262" y="1019735"/>
          <a:ext cx="4008504" cy="2894449"/>
        </a:xfrm>
        <a:prstGeom prst="rect">
          <a:avLst/>
        </a:prstGeom>
        <a:noFill/>
        <a:ln w="19050">
          <a:solidFill>
            <a:schemeClr val="tx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16</xdr:col>
      <xdr:colOff>285750</xdr:colOff>
      <xdr:row>20</xdr:row>
      <xdr:rowOff>182795</xdr:rowOff>
    </xdr:from>
    <xdr:to>
      <xdr:col>19</xdr:col>
      <xdr:colOff>586740</xdr:colOff>
      <xdr:row>20</xdr:row>
      <xdr:rowOff>182880</xdr:rowOff>
    </xdr:to>
    <xdr:cxnSp macro="">
      <xdr:nvCxnSpPr>
        <xdr:cNvPr id="34" name="Straight Connector 33"/>
        <xdr:cNvCxnSpPr>
          <a:stCxn id="31" idx="3"/>
        </xdr:cNvCxnSpPr>
      </xdr:nvCxnSpPr>
      <xdr:spPr>
        <a:xfrm>
          <a:off x="12508230" y="4068995"/>
          <a:ext cx="2586990" cy="85"/>
        </a:xfrm>
        <a:prstGeom prst="line">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588295</xdr:colOff>
      <xdr:row>20</xdr:row>
      <xdr:rowOff>28397</xdr:rowOff>
    </xdr:from>
    <xdr:to>
      <xdr:col>19</xdr:col>
      <xdr:colOff>590550</xdr:colOff>
      <xdr:row>21</xdr:row>
      <xdr:rowOff>0</xdr:rowOff>
    </xdr:to>
    <xdr:cxnSp macro="">
      <xdr:nvCxnSpPr>
        <xdr:cNvPr id="46" name="Straight Connector 45"/>
        <xdr:cNvCxnSpPr>
          <a:stCxn id="26" idx="2"/>
        </xdr:cNvCxnSpPr>
      </xdr:nvCxnSpPr>
      <xdr:spPr>
        <a:xfrm>
          <a:off x="15096602" y="3916329"/>
          <a:ext cx="2255" cy="162103"/>
        </a:xfrm>
        <a:prstGeom prst="line">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548134</xdr:colOff>
      <xdr:row>20</xdr:row>
      <xdr:rowOff>55696</xdr:rowOff>
    </xdr:from>
    <xdr:to>
      <xdr:col>19</xdr:col>
      <xdr:colOff>626522</xdr:colOff>
      <xdr:row>20</xdr:row>
      <xdr:rowOff>146118</xdr:rowOff>
    </xdr:to>
    <xdr:sp macro="" textlink="">
      <xdr:nvSpPr>
        <xdr:cNvPr id="58" name="Isosceles Triangle 57"/>
        <xdr:cNvSpPr/>
      </xdr:nvSpPr>
      <xdr:spPr>
        <a:xfrm>
          <a:off x="15055193" y="3943188"/>
          <a:ext cx="78388" cy="90422"/>
        </a:xfrm>
        <a:prstGeom prst="triangle">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171000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29308</xdr:colOff>
      <xdr:row>6</xdr:row>
      <xdr:rowOff>183173</xdr:rowOff>
    </xdr:from>
    <xdr:to>
      <xdr:col>10</xdr:col>
      <xdr:colOff>347308</xdr:colOff>
      <xdr:row>12</xdr:row>
      <xdr:rowOff>120173</xdr:rowOff>
    </xdr:to>
    <xdr:grpSp>
      <xdr:nvGrpSpPr>
        <xdr:cNvPr id="11" name="Group 10"/>
        <xdr:cNvGrpSpPr/>
      </xdr:nvGrpSpPr>
      <xdr:grpSpPr>
        <a:xfrm>
          <a:off x="6887308" y="1404614"/>
          <a:ext cx="1080000" cy="1080000"/>
          <a:chOff x="7086603" y="1876425"/>
          <a:chExt cx="900000" cy="900000"/>
        </a:xfrm>
      </xdr:grpSpPr>
      <xdr:sp macro="" textlink="">
        <xdr:nvSpPr>
          <xdr:cNvPr id="12" name="Flowchart: Alternate Process 11"/>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Down Arrow 12"/>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TextBox 13"/>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10%</a:t>
            </a:r>
          </a:p>
          <a:p>
            <a:pPr algn="ctr"/>
            <a:endParaRPr lang="en-GB" sz="1100" b="1">
              <a:solidFill>
                <a:schemeClr val="bg1"/>
              </a:solidFill>
            </a:endParaRPr>
          </a:p>
        </xdr:txBody>
      </xdr:sp>
    </xdr:grpSp>
    <xdr:clientData/>
  </xdr:twoCellAnchor>
  <xdr:twoCellAnchor>
    <xdr:from>
      <xdr:col>9</xdr:col>
      <xdr:colOff>0</xdr:colOff>
      <xdr:row>16</xdr:row>
      <xdr:rowOff>183173</xdr:rowOff>
    </xdr:from>
    <xdr:to>
      <xdr:col>10</xdr:col>
      <xdr:colOff>318000</xdr:colOff>
      <xdr:row>22</xdr:row>
      <xdr:rowOff>120173</xdr:rowOff>
    </xdr:to>
    <xdr:grpSp>
      <xdr:nvGrpSpPr>
        <xdr:cNvPr id="15" name="Group 14"/>
        <xdr:cNvGrpSpPr/>
      </xdr:nvGrpSpPr>
      <xdr:grpSpPr>
        <a:xfrm>
          <a:off x="6858000" y="3309614"/>
          <a:ext cx="1080000" cy="1080000"/>
          <a:chOff x="7086603" y="1876425"/>
          <a:chExt cx="900000" cy="900000"/>
        </a:xfrm>
      </xdr:grpSpPr>
      <xdr:sp macro="" textlink="">
        <xdr:nvSpPr>
          <xdr:cNvPr id="16" name="Flowchart: Alternate Process 15"/>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Down Arrow 16"/>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TextBox 17"/>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9%</a:t>
            </a:r>
          </a:p>
          <a:p>
            <a:pPr algn="ctr"/>
            <a:endParaRPr lang="en-GB" sz="1100" b="1"/>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5</xdr:row>
      <xdr:rowOff>0</xdr:rowOff>
    </xdr:from>
    <xdr:to>
      <xdr:col>10</xdr:col>
      <xdr:colOff>593912</xdr:colOff>
      <xdr:row>23</xdr:row>
      <xdr:rowOff>25324</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8</xdr:row>
      <xdr:rowOff>11205</xdr:rowOff>
    </xdr:from>
    <xdr:to>
      <xdr:col>12</xdr:col>
      <xdr:colOff>318000</xdr:colOff>
      <xdr:row>13</xdr:row>
      <xdr:rowOff>26646</xdr:rowOff>
    </xdr:to>
    <xdr:grpSp>
      <xdr:nvGrpSpPr>
        <xdr:cNvPr id="11" name="Group 10"/>
        <xdr:cNvGrpSpPr/>
      </xdr:nvGrpSpPr>
      <xdr:grpSpPr>
        <a:xfrm>
          <a:off x="8382000" y="1647264"/>
          <a:ext cx="1080000" cy="967941"/>
          <a:chOff x="7086603" y="1876425"/>
          <a:chExt cx="900000" cy="900000"/>
        </a:xfrm>
      </xdr:grpSpPr>
      <xdr:sp macro="" textlink="">
        <xdr:nvSpPr>
          <xdr:cNvPr id="12" name="Flowchart: Alternate Process 11"/>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Down Arrow 12"/>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TextBox 13"/>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15%</a:t>
            </a:r>
          </a:p>
          <a:p>
            <a:pPr algn="ctr"/>
            <a:endParaRPr lang="en-GB" sz="1100" b="1"/>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2</xdr:colOff>
      <xdr:row>6</xdr:row>
      <xdr:rowOff>180974</xdr:rowOff>
    </xdr:from>
    <xdr:to>
      <xdr:col>13</xdr:col>
      <xdr:colOff>318002</xdr:colOff>
      <xdr:row>12</xdr:row>
      <xdr:rowOff>117974</xdr:rowOff>
    </xdr:to>
    <xdr:grpSp>
      <xdr:nvGrpSpPr>
        <xdr:cNvPr id="17" name="Group 16"/>
        <xdr:cNvGrpSpPr/>
      </xdr:nvGrpSpPr>
      <xdr:grpSpPr>
        <a:xfrm>
          <a:off x="9144002" y="1503268"/>
          <a:ext cx="1080000" cy="1080000"/>
          <a:chOff x="7086603" y="1876425"/>
          <a:chExt cx="900000" cy="900000"/>
        </a:xfrm>
      </xdr:grpSpPr>
      <xdr:sp macro="" textlink="">
        <xdr:nvSpPr>
          <xdr:cNvPr id="18" name="Flowchart: Alternate Process 17"/>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Down Arrow 18"/>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TextBox 19"/>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8%</a:t>
            </a:r>
          </a:p>
          <a:p>
            <a:pPr algn="ctr"/>
            <a:endParaRPr lang="en-GB" sz="1100" b="1">
              <a:solidFill>
                <a:schemeClr val="bg1"/>
              </a:solidFill>
            </a:endParaRPr>
          </a:p>
        </xdr:txBody>
      </xdr:sp>
    </xdr:grpSp>
    <xdr:clientData/>
  </xdr:twoCellAnchor>
  <xdr:twoCellAnchor>
    <xdr:from>
      <xdr:col>1</xdr:col>
      <xdr:colOff>0</xdr:colOff>
      <xdr:row>5</xdr:row>
      <xdr:rowOff>0</xdr:rowOff>
    </xdr:from>
    <xdr:to>
      <xdr:col>10</xdr:col>
      <xdr:colOff>342000</xdr:colOff>
      <xdr:row>23</xdr:row>
      <xdr:rowOff>171000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17</xdr:row>
      <xdr:rowOff>0</xdr:rowOff>
    </xdr:from>
    <xdr:to>
      <xdr:col>13</xdr:col>
      <xdr:colOff>318000</xdr:colOff>
      <xdr:row>22</xdr:row>
      <xdr:rowOff>127500</xdr:rowOff>
    </xdr:to>
    <xdr:grpSp>
      <xdr:nvGrpSpPr>
        <xdr:cNvPr id="24" name="Group 23"/>
        <xdr:cNvGrpSpPr/>
      </xdr:nvGrpSpPr>
      <xdr:grpSpPr>
        <a:xfrm>
          <a:off x="9144000" y="3417794"/>
          <a:ext cx="1080000" cy="1080000"/>
          <a:chOff x="7086603" y="1876425"/>
          <a:chExt cx="900000" cy="900000"/>
        </a:xfrm>
      </xdr:grpSpPr>
      <xdr:sp macro="" textlink="">
        <xdr:nvSpPr>
          <xdr:cNvPr id="25" name="Flowchart: Alternate Process 24"/>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TextBox 26"/>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2%</a:t>
            </a:r>
          </a:p>
          <a:p>
            <a:pPr algn="ctr"/>
            <a:endParaRPr lang="en-GB" sz="1100" b="1"/>
          </a:p>
        </xdr:txBody>
      </xdr:sp>
    </xdr:grpSp>
    <xdr:clientData/>
  </xdr:twoCellAnchor>
  <xdr:twoCellAnchor>
    <xdr:from>
      <xdr:col>12</xdr:col>
      <xdr:colOff>100853</xdr:colOff>
      <xdr:row>17</xdr:row>
      <xdr:rowOff>100853</xdr:rowOff>
    </xdr:from>
    <xdr:to>
      <xdr:col>13</xdr:col>
      <xdr:colOff>238853</xdr:colOff>
      <xdr:row>22</xdr:row>
      <xdr:rowOff>48353</xdr:rowOff>
    </xdr:to>
    <xdr:sp macro="" textlink="">
      <xdr:nvSpPr>
        <xdr:cNvPr id="11" name="Down Arrow 10"/>
        <xdr:cNvSpPr/>
      </xdr:nvSpPr>
      <xdr:spPr>
        <a:xfrm>
          <a:off x="9244853" y="3518647"/>
          <a:ext cx="900000"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257735</xdr:colOff>
      <xdr:row>18</xdr:row>
      <xdr:rowOff>145676</xdr:rowOff>
    </xdr:from>
    <xdr:to>
      <xdr:col>13</xdr:col>
      <xdr:colOff>95729</xdr:colOff>
      <xdr:row>21</xdr:row>
      <xdr:rowOff>6176</xdr:rowOff>
    </xdr:to>
    <xdr:sp macro="" textlink="">
      <xdr:nvSpPr>
        <xdr:cNvPr id="12" name="TextBox 11"/>
        <xdr:cNvSpPr txBox="1"/>
      </xdr:nvSpPr>
      <xdr:spPr>
        <a:xfrm>
          <a:off x="9401735" y="3753970"/>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a:t>
          </a:r>
        </a:p>
        <a:p>
          <a:pPr algn="ctr"/>
          <a:endParaRPr lang="en-GB" sz="1100" b="1">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3</xdr:colOff>
      <xdr:row>6</xdr:row>
      <xdr:rowOff>180974</xdr:rowOff>
    </xdr:from>
    <xdr:to>
      <xdr:col>13</xdr:col>
      <xdr:colOff>306097</xdr:colOff>
      <xdr:row>12</xdr:row>
      <xdr:rowOff>117974</xdr:rowOff>
    </xdr:to>
    <xdr:grpSp>
      <xdr:nvGrpSpPr>
        <xdr:cNvPr id="16" name="Group 15"/>
        <xdr:cNvGrpSpPr/>
      </xdr:nvGrpSpPr>
      <xdr:grpSpPr>
        <a:xfrm>
          <a:off x="9278474" y="1402415"/>
          <a:ext cx="1079299" cy="1080000"/>
          <a:chOff x="7086603" y="1876425"/>
          <a:chExt cx="900000" cy="900000"/>
        </a:xfrm>
      </xdr:grpSpPr>
      <xdr:sp macro="" textlink="">
        <xdr:nvSpPr>
          <xdr:cNvPr id="17" name="Flowchart: Alternate Process 16"/>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Down Arrow 17"/>
          <xdr:cNvSpPr/>
        </xdr:nvSpPr>
        <xdr:spPr>
          <a:xfrm rot="10800000">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TextBox 18"/>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a:t>
            </a:r>
          </a:p>
          <a:p>
            <a:pPr algn="ctr"/>
            <a:endParaRPr lang="en-GB" sz="1100" b="1"/>
          </a:p>
        </xdr:txBody>
      </xdr:sp>
    </xdr:grpSp>
    <xdr:clientData/>
  </xdr:twoCellAnchor>
  <xdr:twoCellAnchor>
    <xdr:from>
      <xdr:col>0</xdr:col>
      <xdr:colOff>773905</xdr:colOff>
      <xdr:row>5</xdr:row>
      <xdr:rowOff>0</xdr:rowOff>
    </xdr:from>
    <xdr:to>
      <xdr:col>10</xdr:col>
      <xdr:colOff>234842</xdr:colOff>
      <xdr:row>23</xdr:row>
      <xdr:rowOff>171000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17</xdr:row>
      <xdr:rowOff>0</xdr:rowOff>
    </xdr:from>
    <xdr:to>
      <xdr:col>13</xdr:col>
      <xdr:colOff>306795</xdr:colOff>
      <xdr:row>22</xdr:row>
      <xdr:rowOff>127500</xdr:rowOff>
    </xdr:to>
    <xdr:sp macro="" textlink="">
      <xdr:nvSpPr>
        <xdr:cNvPr id="14" name="Flowchart: Alternate Process 13"/>
        <xdr:cNvSpPr>
          <a:spLocks/>
        </xdr:cNvSpPr>
      </xdr:nvSpPr>
      <xdr:spPr>
        <a:xfrm>
          <a:off x="9278471" y="33169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78442</xdr:colOff>
      <xdr:row>18</xdr:row>
      <xdr:rowOff>0</xdr:rowOff>
    </xdr:from>
    <xdr:to>
      <xdr:col>13</xdr:col>
      <xdr:colOff>205237</xdr:colOff>
      <xdr:row>21</xdr:row>
      <xdr:rowOff>148500</xdr:rowOff>
    </xdr:to>
    <xdr:sp macro="" textlink="">
      <xdr:nvSpPr>
        <xdr:cNvPr id="15" name="Left-Right Arrow 14"/>
        <xdr:cNvSpPr/>
      </xdr:nvSpPr>
      <xdr:spPr>
        <a:xfrm>
          <a:off x="9356913" y="3507441"/>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246530</xdr:colOff>
      <xdr:row>18</xdr:row>
      <xdr:rowOff>134471</xdr:rowOff>
    </xdr:from>
    <xdr:to>
      <xdr:col>13</xdr:col>
      <xdr:colOff>73319</xdr:colOff>
      <xdr:row>20</xdr:row>
      <xdr:rowOff>185471</xdr:rowOff>
    </xdr:to>
    <xdr:sp macro="" textlink="">
      <xdr:nvSpPr>
        <xdr:cNvPr id="25" name="TextBox 24"/>
        <xdr:cNvSpPr txBox="1"/>
      </xdr:nvSpPr>
      <xdr:spPr>
        <a:xfrm>
          <a:off x="9525001" y="3641912"/>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a:p>
          <a:pPr algn="ctr"/>
          <a:endParaRPr lang="en-GB" sz="1100" b="1"/>
        </a:p>
      </xdr:txBody>
    </xdr:sp>
    <xdr:clientData/>
  </xdr:twoCellAnchor>
</xdr:wsDr>
</file>

<file path=xl/drawings/drawing18.xml><?xml version="1.0" encoding="utf-8"?>
<c:userShapes xmlns:c="http://schemas.openxmlformats.org/drawingml/2006/chart">
  <cdr:relSizeAnchor xmlns:cdr="http://schemas.openxmlformats.org/drawingml/2006/chartDrawing">
    <cdr:from>
      <cdr:x>0.87088</cdr:x>
      <cdr:y>0.19766</cdr:y>
    </cdr:from>
    <cdr:to>
      <cdr:x>0.99788</cdr:x>
      <cdr:y>0.28696</cdr:y>
    </cdr:to>
    <cdr:sp macro="" textlink="">
      <cdr:nvSpPr>
        <cdr:cNvPr id="2" name="TextBox 1"/>
        <cdr:cNvSpPr txBox="1"/>
      </cdr:nvSpPr>
      <cdr:spPr>
        <a:xfrm xmlns:a="http://schemas.openxmlformats.org/drawingml/2006/main">
          <a:off x="6264218" y="711580"/>
          <a:ext cx="913511" cy="3214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GB" sz="1000" b="1">
              <a:solidFill>
                <a:schemeClr val="tx2"/>
              </a:solidFill>
            </a:rPr>
            <a:t>All vehicles</a:t>
          </a:r>
        </a:p>
      </cdr:txBody>
    </cdr:sp>
  </cdr:relSizeAnchor>
  <cdr:relSizeAnchor xmlns:cdr="http://schemas.openxmlformats.org/drawingml/2006/chartDrawing">
    <cdr:from>
      <cdr:x>0.90062</cdr:x>
      <cdr:y>0.3352</cdr:y>
    </cdr:from>
    <cdr:to>
      <cdr:x>0.97503</cdr:x>
      <cdr:y>0.4708</cdr:y>
    </cdr:to>
    <cdr:sp macro="" textlink="">
      <cdr:nvSpPr>
        <cdr:cNvPr id="3" name="TextBox 2"/>
        <cdr:cNvSpPr txBox="1"/>
      </cdr:nvSpPr>
      <cdr:spPr>
        <a:xfrm xmlns:a="http://schemas.openxmlformats.org/drawingml/2006/main">
          <a:off x="6478180" y="1206732"/>
          <a:ext cx="535231" cy="4881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000" b="1">
              <a:solidFill>
                <a:schemeClr val="accent1"/>
              </a:solidFill>
            </a:rPr>
            <a:t>Car</a:t>
          </a:r>
        </a:p>
      </cdr:txBody>
    </cdr:sp>
  </cdr:relSizeAnchor>
  <cdr:relSizeAnchor xmlns:cdr="http://schemas.openxmlformats.org/drawingml/2006/chartDrawing">
    <cdr:from>
      <cdr:x>0.75361</cdr:x>
      <cdr:y>0.78052</cdr:y>
    </cdr:from>
    <cdr:to>
      <cdr:x>1</cdr:x>
      <cdr:y>0.85659</cdr:y>
    </cdr:to>
    <cdr:sp macro="" textlink="">
      <cdr:nvSpPr>
        <cdr:cNvPr id="4" name="TextBox 3"/>
        <cdr:cNvSpPr txBox="1"/>
      </cdr:nvSpPr>
      <cdr:spPr>
        <a:xfrm xmlns:a="http://schemas.openxmlformats.org/drawingml/2006/main">
          <a:off x="5463849" y="2809872"/>
          <a:ext cx="1772282" cy="2738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000" b="1">
              <a:solidFill>
                <a:schemeClr val="tx2">
                  <a:lumMod val="60000"/>
                  <a:lumOff val="40000"/>
                </a:schemeClr>
              </a:solidFill>
            </a:rPr>
            <a:t>Medium</a:t>
          </a:r>
          <a:r>
            <a:rPr lang="en-GB" sz="1000" b="1" baseline="0">
              <a:solidFill>
                <a:schemeClr val="tx2">
                  <a:lumMod val="60000"/>
                  <a:lumOff val="40000"/>
                </a:schemeClr>
              </a:solidFill>
            </a:rPr>
            <a:t> commercial</a:t>
          </a:r>
        </a:p>
      </cdr:txBody>
    </cdr:sp>
  </cdr:relSizeAnchor>
  <cdr:relSizeAnchor xmlns:cdr="http://schemas.openxmlformats.org/drawingml/2006/chartDrawing">
    <cdr:from>
      <cdr:x>0.08434</cdr:x>
      <cdr:y>0.849</cdr:y>
    </cdr:from>
    <cdr:to>
      <cdr:x>0.21332</cdr:x>
      <cdr:y>0.92507</cdr:y>
    </cdr:to>
    <cdr:sp macro="" textlink="">
      <cdr:nvSpPr>
        <cdr:cNvPr id="5" name="TextBox 4"/>
        <cdr:cNvSpPr txBox="1"/>
      </cdr:nvSpPr>
      <cdr:spPr>
        <a:xfrm xmlns:a="http://schemas.openxmlformats.org/drawingml/2006/main">
          <a:off x="606657" y="3056413"/>
          <a:ext cx="927753" cy="2738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solidFill>
                <a:schemeClr val="tx2">
                  <a:lumMod val="40000"/>
                  <a:lumOff val="60000"/>
                </a:schemeClr>
              </a:solidFill>
            </a:rPr>
            <a:t>HGV</a:t>
          </a: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9525</xdr:colOff>
      <xdr:row>4</xdr:row>
      <xdr:rowOff>180975</xdr:rowOff>
    </xdr:from>
    <xdr:to>
      <xdr:col>8</xdr:col>
      <xdr:colOff>435525</xdr:colOff>
      <xdr:row>23</xdr:row>
      <xdr:rowOff>161475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90000</xdr:colOff>
      <xdr:row>9</xdr:row>
      <xdr:rowOff>180000</xdr:rowOff>
    </xdr:from>
    <xdr:to>
      <xdr:col>11</xdr:col>
      <xdr:colOff>228000</xdr:colOff>
      <xdr:row>13</xdr:row>
      <xdr:rowOff>138000</xdr:rowOff>
    </xdr:to>
    <xdr:sp macro="" textlink="">
      <xdr:nvSpPr>
        <xdr:cNvPr id="60" name="Left-Right Arrow 59"/>
        <xdr:cNvSpPr/>
      </xdr:nvSpPr>
      <xdr:spPr>
        <a:xfrm>
          <a:off x="7710000" y="1972941"/>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240003</xdr:colOff>
      <xdr:row>10</xdr:row>
      <xdr:rowOff>133500</xdr:rowOff>
    </xdr:from>
    <xdr:to>
      <xdr:col>11</xdr:col>
      <xdr:colOff>77997</xdr:colOff>
      <xdr:row>12</xdr:row>
      <xdr:rowOff>184500</xdr:rowOff>
    </xdr:to>
    <xdr:sp macro="" textlink="">
      <xdr:nvSpPr>
        <xdr:cNvPr id="61" name="TextBox 60"/>
        <xdr:cNvSpPr txBox="1"/>
      </xdr:nvSpPr>
      <xdr:spPr>
        <a:xfrm>
          <a:off x="7860003" y="2116941"/>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0%</a:t>
          </a:r>
          <a:endParaRPr lang="en-GB" sz="1100" b="1"/>
        </a:p>
      </xdr:txBody>
    </xdr:sp>
    <xdr:clientData/>
  </xdr:twoCellAnchor>
  <xdr:twoCellAnchor>
    <xdr:from>
      <xdr:col>13</xdr:col>
      <xdr:colOff>0</xdr:colOff>
      <xdr:row>9</xdr:row>
      <xdr:rowOff>0</xdr:rowOff>
    </xdr:from>
    <xdr:to>
      <xdr:col>14</xdr:col>
      <xdr:colOff>318000</xdr:colOff>
      <xdr:row>14</xdr:row>
      <xdr:rowOff>127500</xdr:rowOff>
    </xdr:to>
    <xdr:grpSp>
      <xdr:nvGrpSpPr>
        <xdr:cNvPr id="78" name="Group 77"/>
        <xdr:cNvGrpSpPr/>
      </xdr:nvGrpSpPr>
      <xdr:grpSpPr>
        <a:xfrm>
          <a:off x="9906000" y="1792941"/>
          <a:ext cx="1080000" cy="1080000"/>
          <a:chOff x="7086603" y="1876425"/>
          <a:chExt cx="900000" cy="900000"/>
        </a:xfrm>
      </xdr:grpSpPr>
      <xdr:sp macro="" textlink="">
        <xdr:nvSpPr>
          <xdr:cNvPr id="79" name="Flowchart: Alternate Process 7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0" name="Down Arrow 79"/>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1" name="TextBox 8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21%</a:t>
            </a:r>
          </a:p>
          <a:p>
            <a:pPr algn="ctr"/>
            <a:endParaRPr lang="en-GB" sz="1100" b="1"/>
          </a:p>
        </xdr:txBody>
      </xdr:sp>
    </xdr:grpSp>
    <xdr:clientData/>
  </xdr:twoCellAnchor>
  <xdr:twoCellAnchor>
    <xdr:from>
      <xdr:col>10</xdr:col>
      <xdr:colOff>11976</xdr:colOff>
      <xdr:row>19</xdr:row>
      <xdr:rowOff>20031</xdr:rowOff>
    </xdr:from>
    <xdr:to>
      <xdr:col>11</xdr:col>
      <xdr:colOff>329976</xdr:colOff>
      <xdr:row>24</xdr:row>
      <xdr:rowOff>147531</xdr:rowOff>
    </xdr:to>
    <xdr:grpSp>
      <xdr:nvGrpSpPr>
        <xdr:cNvPr id="18" name="Group 17"/>
        <xdr:cNvGrpSpPr/>
      </xdr:nvGrpSpPr>
      <xdr:grpSpPr>
        <a:xfrm>
          <a:off x="7631976" y="3717972"/>
          <a:ext cx="1080000" cy="1080000"/>
          <a:chOff x="7086603" y="1876425"/>
          <a:chExt cx="900000" cy="900000"/>
        </a:xfrm>
      </xdr:grpSpPr>
      <xdr:sp macro="" textlink="">
        <xdr:nvSpPr>
          <xdr:cNvPr id="19" name="Flowchart: Alternate Process 1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Down Arrow 19"/>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TextBox 2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a:t>
            </a:r>
          </a:p>
          <a:p>
            <a:pPr algn="ctr"/>
            <a:endParaRPr lang="en-GB" sz="1100" b="1"/>
          </a:p>
        </xdr:txBody>
      </xdr:sp>
    </xdr:grpSp>
    <xdr:clientData/>
  </xdr:twoCellAnchor>
  <xdr:twoCellAnchor>
    <xdr:from>
      <xdr:col>10</xdr:col>
      <xdr:colOff>1314</xdr:colOff>
      <xdr:row>9</xdr:row>
      <xdr:rowOff>7883</xdr:rowOff>
    </xdr:from>
    <xdr:to>
      <xdr:col>11</xdr:col>
      <xdr:colOff>319314</xdr:colOff>
      <xdr:row>14</xdr:row>
      <xdr:rowOff>135383</xdr:rowOff>
    </xdr:to>
    <xdr:grpSp>
      <xdr:nvGrpSpPr>
        <xdr:cNvPr id="22" name="Group 21"/>
        <xdr:cNvGrpSpPr/>
      </xdr:nvGrpSpPr>
      <xdr:grpSpPr>
        <a:xfrm>
          <a:off x="7621314" y="1800824"/>
          <a:ext cx="1080000" cy="1080000"/>
          <a:chOff x="7086603" y="1876425"/>
          <a:chExt cx="900000" cy="900000"/>
        </a:xfrm>
      </xdr:grpSpPr>
      <xdr:sp macro="" textlink="">
        <xdr:nvSpPr>
          <xdr:cNvPr id="23" name="Flowchart: Alternate Process 22"/>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Down Arrow 23"/>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TextBox 24"/>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5%</a:t>
            </a:r>
          </a:p>
          <a:p>
            <a:pPr algn="ctr"/>
            <a:endParaRPr lang="en-GB" sz="1100" b="1"/>
          </a:p>
        </xdr:txBody>
      </xdr:sp>
    </xdr:grpSp>
    <xdr:clientData/>
  </xdr:twoCellAnchor>
  <xdr:twoCellAnchor>
    <xdr:from>
      <xdr:col>13</xdr:col>
      <xdr:colOff>5443</xdr:colOff>
      <xdr:row>19</xdr:row>
      <xdr:rowOff>16328</xdr:rowOff>
    </xdr:from>
    <xdr:to>
      <xdr:col>14</xdr:col>
      <xdr:colOff>323443</xdr:colOff>
      <xdr:row>24</xdr:row>
      <xdr:rowOff>143828</xdr:rowOff>
    </xdr:to>
    <xdr:sp macro="" textlink="">
      <xdr:nvSpPr>
        <xdr:cNvPr id="27" name="Flowchart: Alternate Process 26"/>
        <xdr:cNvSpPr>
          <a:spLocks/>
        </xdr:cNvSpPr>
      </xdr:nvSpPr>
      <xdr:spPr>
        <a:xfrm>
          <a:off x="9911443" y="3714269"/>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88787</xdr:colOff>
      <xdr:row>19</xdr:row>
      <xdr:rowOff>105625</xdr:rowOff>
    </xdr:from>
    <xdr:to>
      <xdr:col>14</xdr:col>
      <xdr:colOff>226787</xdr:colOff>
      <xdr:row>24</xdr:row>
      <xdr:rowOff>53125</xdr:rowOff>
    </xdr:to>
    <xdr:sp macro="" textlink="">
      <xdr:nvSpPr>
        <xdr:cNvPr id="30" name="Down Arrow 29"/>
        <xdr:cNvSpPr/>
      </xdr:nvSpPr>
      <xdr:spPr>
        <a:xfrm rot="10800000">
          <a:off x="9994787" y="3802516"/>
          <a:ext cx="900000"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243568</xdr:colOff>
      <xdr:row>20</xdr:row>
      <xdr:rowOff>153250</xdr:rowOff>
    </xdr:from>
    <xdr:to>
      <xdr:col>14</xdr:col>
      <xdr:colOff>81562</xdr:colOff>
      <xdr:row>23</xdr:row>
      <xdr:rowOff>13750</xdr:rowOff>
    </xdr:to>
    <xdr:sp macro="" textlink="">
      <xdr:nvSpPr>
        <xdr:cNvPr id="31" name="TextBox 30"/>
        <xdr:cNvSpPr txBox="1"/>
      </xdr:nvSpPr>
      <xdr:spPr>
        <a:xfrm>
          <a:off x="10149568" y="4040641"/>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6%</a:t>
          </a:r>
        </a:p>
        <a:p>
          <a:pPr algn="ctr"/>
          <a:endParaRPr lang="en-GB" sz="11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246528</xdr:colOff>
      <xdr:row>5</xdr:row>
      <xdr:rowOff>44824</xdr:rowOff>
    </xdr:from>
    <xdr:to>
      <xdr:col>8</xdr:col>
      <xdr:colOff>444528</xdr:colOff>
      <xdr:row>36</xdr:row>
      <xdr:rowOff>0</xdr:rowOff>
    </xdr:to>
    <xdr:pic>
      <xdr:nvPicPr>
        <xdr:cNvPr id="3" name="Picture 2"/>
        <xdr:cNvPicPr>
          <a:picLocks noChangeAspect="1"/>
        </xdr:cNvPicPr>
      </xdr:nvPicPr>
      <xdr:blipFill rotWithShape="1">
        <a:blip xmlns:r="http://schemas.openxmlformats.org/officeDocument/2006/relationships" r:embed="rId1"/>
        <a:srcRect l="4793" t="6662" r="87056" b="15644"/>
        <a:stretch/>
      </xdr:blipFill>
      <xdr:spPr>
        <a:xfrm>
          <a:off x="4056528" y="1030942"/>
          <a:ext cx="2484000" cy="5860676"/>
        </a:xfrm>
        <a:prstGeom prst="rect">
          <a:avLst/>
        </a:prstGeom>
      </xdr:spPr>
    </xdr:pic>
    <xdr:clientData/>
  </xdr:twoCellAnchor>
  <xdr:twoCellAnchor>
    <xdr:from>
      <xdr:col>5</xdr:col>
      <xdr:colOff>386953</xdr:colOff>
      <xdr:row>21</xdr:row>
      <xdr:rowOff>154781</xdr:rowOff>
    </xdr:from>
    <xdr:to>
      <xdr:col>8</xdr:col>
      <xdr:colOff>279797</xdr:colOff>
      <xdr:row>24</xdr:row>
      <xdr:rowOff>95250</xdr:rowOff>
    </xdr:to>
    <xdr:sp macro="" textlink="">
      <xdr:nvSpPr>
        <xdr:cNvPr id="4" name="Oval 3"/>
        <xdr:cNvSpPr/>
      </xdr:nvSpPr>
      <xdr:spPr>
        <a:xfrm>
          <a:off x="4196953" y="4191000"/>
          <a:ext cx="2178844" cy="511969"/>
        </a:xfrm>
        <a:prstGeom prst="ellipse">
          <a:avLst/>
        </a:prstGeom>
        <a:noFill/>
        <a:ln>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590549</xdr:colOff>
      <xdr:row>4</xdr:row>
      <xdr:rowOff>190498</xdr:rowOff>
    </xdr:from>
    <xdr:to>
      <xdr:col>8</xdr:col>
      <xdr:colOff>254549</xdr:colOff>
      <xdr:row>23</xdr:row>
      <xdr:rowOff>148586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8</xdr:row>
      <xdr:rowOff>0</xdr:rowOff>
    </xdr:from>
    <xdr:to>
      <xdr:col>10</xdr:col>
      <xdr:colOff>318000</xdr:colOff>
      <xdr:row>13</xdr:row>
      <xdr:rowOff>127500</xdr:rowOff>
    </xdr:to>
    <xdr:grpSp>
      <xdr:nvGrpSpPr>
        <xdr:cNvPr id="72" name="Group 71"/>
        <xdr:cNvGrpSpPr/>
      </xdr:nvGrpSpPr>
      <xdr:grpSpPr>
        <a:xfrm>
          <a:off x="6858000" y="1602441"/>
          <a:ext cx="1080000" cy="1080000"/>
          <a:chOff x="7086603" y="1876425"/>
          <a:chExt cx="900000" cy="900000"/>
        </a:xfrm>
      </xdr:grpSpPr>
      <xdr:sp macro="" textlink="">
        <xdr:nvSpPr>
          <xdr:cNvPr id="73" name="Flowchart: Alternate Process 72"/>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4" name="Down Arrow 73"/>
          <xdr:cNvSpPr/>
        </xdr:nvSpPr>
        <xdr:spPr>
          <a:xfrm rot="10800000">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5" name="TextBox 74"/>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2pps</a:t>
            </a:r>
          </a:p>
          <a:p>
            <a:pPr algn="ctr"/>
            <a:endParaRPr lang="en-GB" sz="1100" b="1">
              <a:solidFill>
                <a:schemeClr val="bg1"/>
              </a:solidFill>
            </a:endParaRPr>
          </a:p>
        </xdr:txBody>
      </xdr:sp>
    </xdr:grpSp>
    <xdr:clientData/>
  </xdr:twoCellAnchor>
  <xdr:twoCellAnchor>
    <xdr:from>
      <xdr:col>11</xdr:col>
      <xdr:colOff>0</xdr:colOff>
      <xdr:row>8</xdr:row>
      <xdr:rowOff>0</xdr:rowOff>
    </xdr:from>
    <xdr:to>
      <xdr:col>12</xdr:col>
      <xdr:colOff>318000</xdr:colOff>
      <xdr:row>13</xdr:row>
      <xdr:rowOff>127500</xdr:rowOff>
    </xdr:to>
    <xdr:grpSp>
      <xdr:nvGrpSpPr>
        <xdr:cNvPr id="77" name="Group 76"/>
        <xdr:cNvGrpSpPr/>
      </xdr:nvGrpSpPr>
      <xdr:grpSpPr>
        <a:xfrm>
          <a:off x="8382000" y="1602441"/>
          <a:ext cx="1080000" cy="1080000"/>
          <a:chOff x="7086603" y="1876425"/>
          <a:chExt cx="900000" cy="900000"/>
        </a:xfrm>
      </xdr:grpSpPr>
      <xdr:sp macro="" textlink="">
        <xdr:nvSpPr>
          <xdr:cNvPr id="78" name="Flowchart: Alternate Process 77"/>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9" name="Down Arrow 78"/>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0" name="TextBox 79"/>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1pps</a:t>
            </a:r>
          </a:p>
        </xdr:txBody>
      </xdr:sp>
    </xdr:grpSp>
    <xdr:clientData/>
  </xdr:twoCellAnchor>
  <xdr:twoCellAnchor>
    <xdr:from>
      <xdr:col>13</xdr:col>
      <xdr:colOff>0</xdr:colOff>
      <xdr:row>8</xdr:row>
      <xdr:rowOff>0</xdr:rowOff>
    </xdr:from>
    <xdr:to>
      <xdr:col>14</xdr:col>
      <xdr:colOff>318000</xdr:colOff>
      <xdr:row>13</xdr:row>
      <xdr:rowOff>127500</xdr:rowOff>
    </xdr:to>
    <xdr:grpSp>
      <xdr:nvGrpSpPr>
        <xdr:cNvPr id="81" name="Group 80"/>
        <xdr:cNvGrpSpPr/>
      </xdr:nvGrpSpPr>
      <xdr:grpSpPr>
        <a:xfrm>
          <a:off x="9906000" y="1602441"/>
          <a:ext cx="1080000" cy="1080000"/>
          <a:chOff x="7086603" y="1876425"/>
          <a:chExt cx="900000" cy="900000"/>
        </a:xfrm>
      </xdr:grpSpPr>
      <xdr:sp macro="" textlink="">
        <xdr:nvSpPr>
          <xdr:cNvPr id="82" name="Flowchart: Alternate Process 81"/>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3" name="Down Arrow 82"/>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4" name="TextBox 83"/>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1pps</a:t>
            </a:r>
          </a:p>
          <a:p>
            <a:pPr algn="ctr"/>
            <a:endParaRPr lang="en-GB" sz="1100" b="1">
              <a:solidFill>
                <a:schemeClr val="bg1"/>
              </a:solidFill>
            </a:endParaRPr>
          </a:p>
        </xdr:txBody>
      </xdr:sp>
    </xdr:grpSp>
    <xdr:clientData/>
  </xdr:twoCellAnchor>
  <xdr:twoCellAnchor>
    <xdr:from>
      <xdr:col>9</xdr:col>
      <xdr:colOff>0</xdr:colOff>
      <xdr:row>17</xdr:row>
      <xdr:rowOff>0</xdr:rowOff>
    </xdr:from>
    <xdr:to>
      <xdr:col>10</xdr:col>
      <xdr:colOff>318000</xdr:colOff>
      <xdr:row>22</xdr:row>
      <xdr:rowOff>116294</xdr:rowOff>
    </xdr:to>
    <xdr:grpSp>
      <xdr:nvGrpSpPr>
        <xdr:cNvPr id="98" name="Group 97"/>
        <xdr:cNvGrpSpPr/>
      </xdr:nvGrpSpPr>
      <xdr:grpSpPr>
        <a:xfrm>
          <a:off x="6858000" y="3316941"/>
          <a:ext cx="1080000" cy="1080000"/>
          <a:chOff x="6858000" y="3316941"/>
          <a:chExt cx="1080000" cy="1080000"/>
        </a:xfrm>
      </xdr:grpSpPr>
      <xdr:sp macro="" textlink="">
        <xdr:nvSpPr>
          <xdr:cNvPr id="95" name="Flowchart: Alternate Process 94"/>
          <xdr:cNvSpPr>
            <a:spLocks/>
          </xdr:cNvSpPr>
        </xdr:nvSpPr>
        <xdr:spPr>
          <a:xfrm>
            <a:off x="6858000" y="33169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6" name="Left-Right Arrow 95"/>
          <xdr:cNvSpPr/>
        </xdr:nvSpPr>
        <xdr:spPr>
          <a:xfrm>
            <a:off x="6948000" y="3496941"/>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7" name="TextBox 96"/>
          <xdr:cNvSpPr txBox="1"/>
        </xdr:nvSpPr>
        <xdr:spPr>
          <a:xfrm>
            <a:off x="7098003" y="3640941"/>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0pps</a:t>
            </a:r>
            <a:endParaRPr lang="en-GB" sz="1100" b="1"/>
          </a:p>
        </xdr:txBody>
      </xdr:sp>
    </xdr:grpSp>
    <xdr:clientData/>
  </xdr:twoCellAnchor>
  <xdr:twoCellAnchor>
    <xdr:from>
      <xdr:col>13</xdr:col>
      <xdr:colOff>0</xdr:colOff>
      <xdr:row>17</xdr:row>
      <xdr:rowOff>0</xdr:rowOff>
    </xdr:from>
    <xdr:to>
      <xdr:col>14</xdr:col>
      <xdr:colOff>318000</xdr:colOff>
      <xdr:row>22</xdr:row>
      <xdr:rowOff>116294</xdr:rowOff>
    </xdr:to>
    <xdr:grpSp>
      <xdr:nvGrpSpPr>
        <xdr:cNvPr id="103" name="Group 102"/>
        <xdr:cNvGrpSpPr/>
      </xdr:nvGrpSpPr>
      <xdr:grpSpPr>
        <a:xfrm>
          <a:off x="9906000" y="3316941"/>
          <a:ext cx="1080000" cy="1080000"/>
          <a:chOff x="6858000" y="3316941"/>
          <a:chExt cx="1080000" cy="1080000"/>
        </a:xfrm>
      </xdr:grpSpPr>
      <xdr:sp macro="" textlink="">
        <xdr:nvSpPr>
          <xdr:cNvPr id="104" name="Flowchart: Alternate Process 103"/>
          <xdr:cNvSpPr>
            <a:spLocks/>
          </xdr:cNvSpPr>
        </xdr:nvSpPr>
        <xdr:spPr>
          <a:xfrm>
            <a:off x="6858000" y="33169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5" name="Left-Right Arrow 104"/>
          <xdr:cNvSpPr/>
        </xdr:nvSpPr>
        <xdr:spPr>
          <a:xfrm>
            <a:off x="6948000" y="3496941"/>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6" name="TextBox 105"/>
          <xdr:cNvSpPr txBox="1"/>
        </xdr:nvSpPr>
        <xdr:spPr>
          <a:xfrm>
            <a:off x="7098003" y="3607323"/>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0pps</a:t>
            </a:r>
          </a:p>
        </xdr:txBody>
      </xdr:sp>
    </xdr:grpSp>
    <xdr:clientData/>
  </xdr:twoCellAnchor>
  <xdr:twoCellAnchor>
    <xdr:from>
      <xdr:col>10</xdr:col>
      <xdr:colOff>761999</xdr:colOff>
      <xdr:row>16</xdr:row>
      <xdr:rowOff>174170</xdr:rowOff>
    </xdr:from>
    <xdr:to>
      <xdr:col>12</xdr:col>
      <xdr:colOff>317999</xdr:colOff>
      <xdr:row>22</xdr:row>
      <xdr:rowOff>99643</xdr:rowOff>
    </xdr:to>
    <xdr:sp macro="" textlink="">
      <xdr:nvSpPr>
        <xdr:cNvPr id="28" name="Flowchart: Alternate Process 27"/>
        <xdr:cNvSpPr>
          <a:spLocks/>
        </xdr:cNvSpPr>
      </xdr:nvSpPr>
      <xdr:spPr>
        <a:xfrm>
          <a:off x="8381999" y="3300611"/>
          <a:ext cx="1080000" cy="1079679"/>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0</xdr:colOff>
      <xdr:row>17</xdr:row>
      <xdr:rowOff>0</xdr:rowOff>
    </xdr:from>
    <xdr:to>
      <xdr:col>10</xdr:col>
      <xdr:colOff>318000</xdr:colOff>
      <xdr:row>22</xdr:row>
      <xdr:rowOff>117975</xdr:rowOff>
    </xdr:to>
    <xdr:sp macro="" textlink="">
      <xdr:nvSpPr>
        <xdr:cNvPr id="32" name="Flowchart: Alternate Process 31"/>
        <xdr:cNvSpPr>
          <a:spLocks/>
        </xdr:cNvSpPr>
      </xdr:nvSpPr>
      <xdr:spPr>
        <a:xfrm>
          <a:off x="6858000" y="3316941"/>
          <a:ext cx="1080000" cy="1081681"/>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11</xdr:col>
      <xdr:colOff>89645</xdr:colOff>
      <xdr:row>17</xdr:row>
      <xdr:rowOff>62112</xdr:rowOff>
    </xdr:from>
    <xdr:to>
      <xdr:col>12</xdr:col>
      <xdr:colOff>227645</xdr:colOff>
      <xdr:row>21</xdr:row>
      <xdr:rowOff>200112</xdr:rowOff>
    </xdr:to>
    <xdr:sp macro="" textlink="">
      <xdr:nvSpPr>
        <xdr:cNvPr id="29" name="Down Arrow 28"/>
        <xdr:cNvSpPr/>
      </xdr:nvSpPr>
      <xdr:spPr>
        <a:xfrm rot="10800000">
          <a:off x="8471645" y="3379053"/>
          <a:ext cx="900000"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11</xdr:col>
      <xdr:colOff>246528</xdr:colOff>
      <xdr:row>18</xdr:row>
      <xdr:rowOff>95729</xdr:rowOff>
    </xdr:from>
    <xdr:to>
      <xdr:col>12</xdr:col>
      <xdr:colOff>84522</xdr:colOff>
      <xdr:row>20</xdr:row>
      <xdr:rowOff>146601</xdr:rowOff>
    </xdr:to>
    <xdr:sp macro="" textlink="">
      <xdr:nvSpPr>
        <xdr:cNvPr id="30" name="TextBox 29"/>
        <xdr:cNvSpPr txBox="1"/>
      </xdr:nvSpPr>
      <xdr:spPr>
        <a:xfrm>
          <a:off x="8628528" y="3603170"/>
          <a:ext cx="599994" cy="431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1pps</a:t>
          </a:r>
        </a:p>
      </xdr:txBody>
    </xdr:sp>
    <xdr:clientData/>
  </xdr:twoCellAnchor>
  <xdr:twoCellAnchor>
    <xdr:from>
      <xdr:col>9</xdr:col>
      <xdr:colOff>89648</xdr:colOff>
      <xdr:row>17</xdr:row>
      <xdr:rowOff>100853</xdr:rowOff>
    </xdr:from>
    <xdr:to>
      <xdr:col>10</xdr:col>
      <xdr:colOff>227648</xdr:colOff>
      <xdr:row>22</xdr:row>
      <xdr:rowOff>37147</xdr:rowOff>
    </xdr:to>
    <xdr:sp macro="" textlink="">
      <xdr:nvSpPr>
        <xdr:cNvPr id="31" name="Down Arrow 30"/>
        <xdr:cNvSpPr/>
      </xdr:nvSpPr>
      <xdr:spPr>
        <a:xfrm>
          <a:off x="6947648" y="3417794"/>
          <a:ext cx="900000"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235323</xdr:colOff>
      <xdr:row>18</xdr:row>
      <xdr:rowOff>112059</xdr:rowOff>
    </xdr:from>
    <xdr:to>
      <xdr:col>10</xdr:col>
      <xdr:colOff>73317</xdr:colOff>
      <xdr:row>20</xdr:row>
      <xdr:rowOff>162931</xdr:rowOff>
    </xdr:to>
    <xdr:sp macro="" textlink="">
      <xdr:nvSpPr>
        <xdr:cNvPr id="33" name="TextBox 32"/>
        <xdr:cNvSpPr txBox="1"/>
      </xdr:nvSpPr>
      <xdr:spPr>
        <a:xfrm>
          <a:off x="7093323" y="3619500"/>
          <a:ext cx="599994" cy="431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1pps</a:t>
          </a:r>
        </a:p>
      </xdr:txBody>
    </xdr:sp>
    <xdr:clientData/>
  </xdr:twoCellAnchor>
</xdr:wsDr>
</file>

<file path=xl/drawings/drawing21.xml><?xml version="1.0" encoding="utf-8"?>
<c:userShapes xmlns:c="http://schemas.openxmlformats.org/drawingml/2006/chart">
  <cdr:relSizeAnchor xmlns:cdr="http://schemas.openxmlformats.org/drawingml/2006/chartDrawing">
    <cdr:from>
      <cdr:x>0.14012</cdr:x>
      <cdr:y>0.18024</cdr:y>
    </cdr:from>
    <cdr:to>
      <cdr:x>0.47294</cdr:x>
      <cdr:y>0.2824</cdr:y>
    </cdr:to>
    <cdr:sp macro="" textlink="">
      <cdr:nvSpPr>
        <cdr:cNvPr id="2" name="TextBox 1"/>
        <cdr:cNvSpPr txBox="1"/>
      </cdr:nvSpPr>
      <cdr:spPr>
        <a:xfrm xmlns:a="http://schemas.openxmlformats.org/drawingml/2006/main">
          <a:off x="807117" y="649988"/>
          <a:ext cx="1917043" cy="3684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1000" b="1" i="0" baseline="0">
              <a:solidFill>
                <a:schemeClr val="tx2"/>
              </a:solidFill>
              <a:latin typeface="+mn-lt"/>
              <a:ea typeface="+mn-ea"/>
              <a:cs typeface="+mn-cs"/>
            </a:rPr>
            <a:t>Car, motorcycle &amp; private taxis</a:t>
          </a:r>
          <a:endParaRPr lang="en-GB" sz="1000" b="1">
            <a:solidFill>
              <a:schemeClr val="tx2"/>
            </a:solidFill>
          </a:endParaRPr>
        </a:p>
      </cdr:txBody>
    </cdr:sp>
  </cdr:relSizeAnchor>
  <cdr:relSizeAnchor xmlns:cdr="http://schemas.openxmlformats.org/drawingml/2006/chartDrawing">
    <cdr:from>
      <cdr:x>0.1397</cdr:x>
      <cdr:y>0.52941</cdr:y>
    </cdr:from>
    <cdr:to>
      <cdr:x>0.47252</cdr:x>
      <cdr:y>0.63158</cdr:y>
    </cdr:to>
    <cdr:sp macro="" textlink="">
      <cdr:nvSpPr>
        <cdr:cNvPr id="3" name="TextBox 1"/>
        <cdr:cNvSpPr txBox="1"/>
      </cdr:nvSpPr>
      <cdr:spPr>
        <a:xfrm xmlns:a="http://schemas.openxmlformats.org/drawingml/2006/main">
          <a:off x="804671" y="1909139"/>
          <a:ext cx="1917044" cy="36844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1000" b="1" i="0" baseline="0">
              <a:solidFill>
                <a:schemeClr val="accent1"/>
              </a:solidFill>
              <a:latin typeface="+mn-lt"/>
              <a:ea typeface="+mn-ea"/>
              <a:cs typeface="+mn-cs"/>
            </a:rPr>
            <a:t>Walking / cycling</a:t>
          </a:r>
          <a:endParaRPr lang="en-GB" sz="1000" b="1">
            <a:solidFill>
              <a:schemeClr val="accent1"/>
            </a:solidFill>
          </a:endParaRPr>
        </a:p>
      </cdr:txBody>
    </cdr:sp>
  </cdr:relSizeAnchor>
  <cdr:relSizeAnchor xmlns:cdr="http://schemas.openxmlformats.org/drawingml/2006/chartDrawing">
    <cdr:from>
      <cdr:x>0.13939</cdr:x>
      <cdr:y>0.62019</cdr:y>
    </cdr:from>
    <cdr:to>
      <cdr:x>0.47221</cdr:x>
      <cdr:y>0.72236</cdr:y>
    </cdr:to>
    <cdr:sp macro="" textlink="">
      <cdr:nvSpPr>
        <cdr:cNvPr id="4" name="TextBox 1"/>
        <cdr:cNvSpPr txBox="1"/>
      </cdr:nvSpPr>
      <cdr:spPr>
        <a:xfrm xmlns:a="http://schemas.openxmlformats.org/drawingml/2006/main">
          <a:off x="802880" y="2236500"/>
          <a:ext cx="1917044" cy="36844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1000" b="1" i="0" baseline="0">
              <a:solidFill>
                <a:schemeClr val="tx2">
                  <a:lumMod val="40000"/>
                  <a:lumOff val="60000"/>
                </a:schemeClr>
              </a:solidFill>
              <a:latin typeface="+mn-lt"/>
              <a:ea typeface="+mn-ea"/>
              <a:cs typeface="+mn-cs"/>
            </a:rPr>
            <a:t>Public transport</a:t>
          </a:r>
          <a:endParaRPr lang="en-GB" sz="1000" b="1">
            <a:solidFill>
              <a:schemeClr val="tx2">
                <a:lumMod val="40000"/>
                <a:lumOff val="60000"/>
              </a:schemeClr>
            </a:solidFill>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590549</xdr:colOff>
      <xdr:row>4</xdr:row>
      <xdr:rowOff>190498</xdr:rowOff>
    </xdr:from>
    <xdr:to>
      <xdr:col>8</xdr:col>
      <xdr:colOff>254549</xdr:colOff>
      <xdr:row>23</xdr:row>
      <xdr:rowOff>170998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xdr:colOff>
      <xdr:row>7</xdr:row>
      <xdr:rowOff>180974</xdr:rowOff>
    </xdr:from>
    <xdr:to>
      <xdr:col>11</xdr:col>
      <xdr:colOff>318003</xdr:colOff>
      <xdr:row>13</xdr:row>
      <xdr:rowOff>117974</xdr:rowOff>
    </xdr:to>
    <xdr:grpSp>
      <xdr:nvGrpSpPr>
        <xdr:cNvPr id="27" name="Group 26"/>
        <xdr:cNvGrpSpPr/>
      </xdr:nvGrpSpPr>
      <xdr:grpSpPr>
        <a:xfrm>
          <a:off x="7620003" y="1592915"/>
          <a:ext cx="1080000" cy="1080000"/>
          <a:chOff x="7086603" y="1876425"/>
          <a:chExt cx="900000" cy="900000"/>
        </a:xfrm>
      </xdr:grpSpPr>
      <xdr:sp macro="" textlink="">
        <xdr:nvSpPr>
          <xdr:cNvPr id="28" name="Flowchart: Alternate Process 27"/>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Down Arrow 28"/>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TextBox 29"/>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4%</a:t>
            </a:r>
          </a:p>
          <a:p>
            <a:pPr algn="ctr"/>
            <a:endParaRPr lang="en-GB" sz="1100" b="1"/>
          </a:p>
        </xdr:txBody>
      </xdr:sp>
    </xdr:grpSp>
    <xdr:clientData/>
  </xdr:twoCellAnchor>
  <xdr:twoCellAnchor>
    <xdr:from>
      <xdr:col>10</xdr:col>
      <xdr:colOff>0</xdr:colOff>
      <xdr:row>17</xdr:row>
      <xdr:rowOff>180974</xdr:rowOff>
    </xdr:from>
    <xdr:to>
      <xdr:col>11</xdr:col>
      <xdr:colOff>318000</xdr:colOff>
      <xdr:row>23</xdr:row>
      <xdr:rowOff>117974</xdr:rowOff>
    </xdr:to>
    <xdr:grpSp>
      <xdr:nvGrpSpPr>
        <xdr:cNvPr id="31" name="Group 30"/>
        <xdr:cNvGrpSpPr/>
      </xdr:nvGrpSpPr>
      <xdr:grpSpPr>
        <a:xfrm>
          <a:off x="7620000" y="3497915"/>
          <a:ext cx="1080000" cy="1080000"/>
          <a:chOff x="8267700" y="1876425"/>
          <a:chExt cx="900000" cy="900000"/>
        </a:xfrm>
      </xdr:grpSpPr>
      <xdr:sp macro="" textlink="">
        <xdr:nvSpPr>
          <xdr:cNvPr id="32" name="Flowchart: Alternate Process 31"/>
          <xdr:cNvSpPr>
            <a:spLocks/>
          </xdr:cNvSpPr>
        </xdr:nvSpPr>
        <xdr:spPr>
          <a:xfrm>
            <a:off x="8267700"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Down Arrow 32"/>
          <xdr:cNvSpPr/>
        </xdr:nvSpPr>
        <xdr:spPr>
          <a:xfrm>
            <a:off x="8342700"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TextBox 33"/>
          <xdr:cNvSpPr txBox="1"/>
        </xdr:nvSpPr>
        <xdr:spPr>
          <a:xfrm>
            <a:off x="8467703"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a:t>
            </a:r>
          </a:p>
          <a:p>
            <a:pPr algn="ctr"/>
            <a:endParaRPr lang="en-GB" sz="1100" b="1"/>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159794</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11209</xdr:colOff>
      <xdr:row>17</xdr:row>
      <xdr:rowOff>12885</xdr:rowOff>
    </xdr:from>
    <xdr:to>
      <xdr:col>11</xdr:col>
      <xdr:colOff>329209</xdr:colOff>
      <xdr:row>22</xdr:row>
      <xdr:rowOff>151591</xdr:rowOff>
    </xdr:to>
    <xdr:grpSp>
      <xdr:nvGrpSpPr>
        <xdr:cNvPr id="18" name="Group 17"/>
        <xdr:cNvGrpSpPr/>
      </xdr:nvGrpSpPr>
      <xdr:grpSpPr>
        <a:xfrm>
          <a:off x="7631209" y="3329826"/>
          <a:ext cx="1080000" cy="1091206"/>
          <a:chOff x="7086603" y="1876425"/>
          <a:chExt cx="900000" cy="900000"/>
        </a:xfrm>
      </xdr:grpSpPr>
      <xdr:sp macro="" textlink="">
        <xdr:nvSpPr>
          <xdr:cNvPr id="19" name="Flowchart: Alternate Process 1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Down Arrow 19"/>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TextBox 2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5%</a:t>
            </a:r>
          </a:p>
          <a:p>
            <a:pPr algn="ctr"/>
            <a:endParaRPr lang="en-GB" sz="1100" b="1"/>
          </a:p>
        </xdr:txBody>
      </xdr:sp>
    </xdr:grpSp>
    <xdr:clientData/>
  </xdr:twoCellAnchor>
  <xdr:twoCellAnchor>
    <xdr:from>
      <xdr:col>10</xdr:col>
      <xdr:colOff>3</xdr:colOff>
      <xdr:row>7</xdr:row>
      <xdr:rowOff>180974</xdr:rowOff>
    </xdr:from>
    <xdr:to>
      <xdr:col>11</xdr:col>
      <xdr:colOff>318003</xdr:colOff>
      <xdr:row>13</xdr:row>
      <xdr:rowOff>117974</xdr:rowOff>
    </xdr:to>
    <xdr:grpSp>
      <xdr:nvGrpSpPr>
        <xdr:cNvPr id="7" name="Group 6"/>
        <xdr:cNvGrpSpPr/>
      </xdr:nvGrpSpPr>
      <xdr:grpSpPr>
        <a:xfrm>
          <a:off x="7620003" y="1592915"/>
          <a:ext cx="1080000" cy="1080000"/>
          <a:chOff x="7086603" y="1876425"/>
          <a:chExt cx="900000" cy="900000"/>
        </a:xfrm>
      </xdr:grpSpPr>
      <xdr:sp macro="" textlink="">
        <xdr:nvSpPr>
          <xdr:cNvPr id="8" name="Flowchart: Alternate Process 7"/>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 name="Down Arrow 8"/>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 name="TextBox 9"/>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57%</a:t>
            </a:r>
          </a:p>
          <a:p>
            <a:pPr algn="ctr"/>
            <a:endParaRPr lang="en-GB" sz="1100" b="1"/>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19049</xdr:colOff>
      <xdr:row>5</xdr:row>
      <xdr:rowOff>0</xdr:rowOff>
    </xdr:from>
    <xdr:to>
      <xdr:col>8</xdr:col>
      <xdr:colOff>445049</xdr:colOff>
      <xdr:row>23</xdr:row>
      <xdr:rowOff>114970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605117</xdr:colOff>
      <xdr:row>5</xdr:row>
      <xdr:rowOff>0</xdr:rowOff>
    </xdr:from>
    <xdr:to>
      <xdr:col>13</xdr:col>
      <xdr:colOff>246529</xdr:colOff>
      <xdr:row>23</xdr:row>
      <xdr:rowOff>171000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xdr:colOff>
      <xdr:row>17</xdr:row>
      <xdr:rowOff>180974</xdr:rowOff>
    </xdr:from>
    <xdr:to>
      <xdr:col>15</xdr:col>
      <xdr:colOff>318003</xdr:colOff>
      <xdr:row>23</xdr:row>
      <xdr:rowOff>117974</xdr:rowOff>
    </xdr:to>
    <xdr:grpSp>
      <xdr:nvGrpSpPr>
        <xdr:cNvPr id="11" name="Group 10"/>
        <xdr:cNvGrpSpPr/>
      </xdr:nvGrpSpPr>
      <xdr:grpSpPr>
        <a:xfrm>
          <a:off x="8819032" y="3497915"/>
          <a:ext cx="911912" cy="1080000"/>
          <a:chOff x="7086603" y="1876425"/>
          <a:chExt cx="900000" cy="900000"/>
        </a:xfrm>
      </xdr:grpSpPr>
      <xdr:sp macro="" textlink="">
        <xdr:nvSpPr>
          <xdr:cNvPr id="12" name="Flowchart: Alternate Process 11"/>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Down Arrow 12"/>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TextBox 13"/>
          <xdr:cNvSpPr txBox="1"/>
        </xdr:nvSpPr>
        <xdr:spPr>
          <a:xfrm>
            <a:off x="7286606" y="1997013"/>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51%</a:t>
            </a:r>
          </a:p>
          <a:p>
            <a:pPr algn="ctr"/>
            <a:endParaRPr lang="en-GB" sz="1100" b="1"/>
          </a:p>
        </xdr:txBody>
      </xdr:sp>
    </xdr:grpSp>
    <xdr:clientData/>
  </xdr:twoCellAnchor>
  <xdr:twoCellAnchor>
    <xdr:from>
      <xdr:col>14</xdr:col>
      <xdr:colOff>3</xdr:colOff>
      <xdr:row>7</xdr:row>
      <xdr:rowOff>180974</xdr:rowOff>
    </xdr:from>
    <xdr:to>
      <xdr:col>15</xdr:col>
      <xdr:colOff>318003</xdr:colOff>
      <xdr:row>13</xdr:row>
      <xdr:rowOff>117974</xdr:rowOff>
    </xdr:to>
    <xdr:sp macro="" textlink="">
      <xdr:nvSpPr>
        <xdr:cNvPr id="9" name="Flowchart: Alternate Process 8"/>
        <xdr:cNvSpPr>
          <a:spLocks/>
        </xdr:cNvSpPr>
      </xdr:nvSpPr>
      <xdr:spPr>
        <a:xfrm>
          <a:off x="8819032" y="1592915"/>
          <a:ext cx="911912"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14</xdr:col>
      <xdr:colOff>80214</xdr:colOff>
      <xdr:row>8</xdr:row>
      <xdr:rowOff>65672</xdr:rowOff>
    </xdr:from>
    <xdr:to>
      <xdr:col>15</xdr:col>
      <xdr:colOff>246229</xdr:colOff>
      <xdr:row>13</xdr:row>
      <xdr:rowOff>13172</xdr:rowOff>
    </xdr:to>
    <xdr:sp macro="" textlink="">
      <xdr:nvSpPr>
        <xdr:cNvPr id="16" name="Down Arrow 15"/>
        <xdr:cNvSpPr/>
      </xdr:nvSpPr>
      <xdr:spPr>
        <a:xfrm rot="10800000">
          <a:off x="8873293" y="1664869"/>
          <a:ext cx="757568"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14</xdr:col>
      <xdr:colOff>53674</xdr:colOff>
      <xdr:row>8</xdr:row>
      <xdr:rowOff>143228</xdr:rowOff>
    </xdr:from>
    <xdr:to>
      <xdr:col>15</xdr:col>
      <xdr:colOff>268941</xdr:colOff>
      <xdr:row>11</xdr:row>
      <xdr:rowOff>3728</xdr:rowOff>
    </xdr:to>
    <xdr:sp macro="" textlink="">
      <xdr:nvSpPr>
        <xdr:cNvPr id="17" name="TextBox 16"/>
        <xdr:cNvSpPr txBox="1"/>
      </xdr:nvSpPr>
      <xdr:spPr>
        <a:xfrm>
          <a:off x="8872703" y="1745669"/>
          <a:ext cx="809179"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2855%</a:t>
          </a:r>
        </a:p>
        <a:p>
          <a:pPr algn="ctr"/>
          <a:endParaRPr lang="en-GB" sz="1100" b="1"/>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137382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xdr:colOff>
      <xdr:row>8</xdr:row>
      <xdr:rowOff>0</xdr:rowOff>
    </xdr:from>
    <xdr:to>
      <xdr:col>11</xdr:col>
      <xdr:colOff>318003</xdr:colOff>
      <xdr:row>13</xdr:row>
      <xdr:rowOff>127500</xdr:rowOff>
    </xdr:to>
    <xdr:grpSp>
      <xdr:nvGrpSpPr>
        <xdr:cNvPr id="3" name="Group 2"/>
        <xdr:cNvGrpSpPr/>
      </xdr:nvGrpSpPr>
      <xdr:grpSpPr>
        <a:xfrm>
          <a:off x="7620003" y="1703294"/>
          <a:ext cx="1080000" cy="1080000"/>
          <a:chOff x="7086603" y="1876425"/>
          <a:chExt cx="900000" cy="900000"/>
        </a:xfrm>
      </xdr:grpSpPr>
      <xdr:sp macro="" textlink="">
        <xdr:nvSpPr>
          <xdr:cNvPr id="4" name="Flowchart: Alternate Process 3"/>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 name="Down Arrow 4"/>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TextBox 5"/>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31%</a:t>
            </a:r>
          </a:p>
        </xdr:txBody>
      </xdr:sp>
    </xdr:grpSp>
    <xdr:clientData/>
  </xdr:twoCellAnchor>
  <xdr:twoCellAnchor>
    <xdr:from>
      <xdr:col>10</xdr:col>
      <xdr:colOff>0</xdr:colOff>
      <xdr:row>19</xdr:row>
      <xdr:rowOff>0</xdr:rowOff>
    </xdr:from>
    <xdr:to>
      <xdr:col>11</xdr:col>
      <xdr:colOff>318000</xdr:colOff>
      <xdr:row>24</xdr:row>
      <xdr:rowOff>93882</xdr:rowOff>
    </xdr:to>
    <xdr:sp macro="" textlink="">
      <xdr:nvSpPr>
        <xdr:cNvPr id="8" name="Flowchart: Alternate Process 7"/>
        <xdr:cNvSpPr>
          <a:spLocks/>
        </xdr:cNvSpPr>
      </xdr:nvSpPr>
      <xdr:spPr>
        <a:xfrm>
          <a:off x="7620000" y="3505200"/>
          <a:ext cx="1080000" cy="1074957"/>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104775</xdr:colOff>
      <xdr:row>19</xdr:row>
      <xdr:rowOff>85725</xdr:rowOff>
    </xdr:from>
    <xdr:to>
      <xdr:col>11</xdr:col>
      <xdr:colOff>242775</xdr:colOff>
      <xdr:row>24</xdr:row>
      <xdr:rowOff>4650</xdr:rowOff>
    </xdr:to>
    <xdr:sp macro="" textlink="">
      <xdr:nvSpPr>
        <xdr:cNvPr id="11" name="Down Arrow 10"/>
        <xdr:cNvSpPr/>
      </xdr:nvSpPr>
      <xdr:spPr>
        <a:xfrm>
          <a:off x="7724775" y="3590925"/>
          <a:ext cx="900000"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247650</xdr:colOff>
      <xdr:row>20</xdr:row>
      <xdr:rowOff>133350</xdr:rowOff>
    </xdr:from>
    <xdr:to>
      <xdr:col>11</xdr:col>
      <xdr:colOff>85644</xdr:colOff>
      <xdr:row>22</xdr:row>
      <xdr:rowOff>184350</xdr:rowOff>
    </xdr:to>
    <xdr:sp macro="" textlink="">
      <xdr:nvSpPr>
        <xdr:cNvPr id="12" name="TextBox 11"/>
        <xdr:cNvSpPr txBox="1"/>
      </xdr:nvSpPr>
      <xdr:spPr>
        <a:xfrm>
          <a:off x="7867650" y="3829050"/>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a:t>
          </a:r>
        </a:p>
      </xdr:txBody>
    </xdr:sp>
    <xdr:clientData/>
  </xdr:twoCellAnchor>
  <xdr:twoCellAnchor>
    <xdr:from>
      <xdr:col>12</xdr:col>
      <xdr:colOff>3</xdr:colOff>
      <xdr:row>8</xdr:row>
      <xdr:rowOff>0</xdr:rowOff>
    </xdr:from>
    <xdr:to>
      <xdr:col>13</xdr:col>
      <xdr:colOff>318003</xdr:colOff>
      <xdr:row>13</xdr:row>
      <xdr:rowOff>127500</xdr:rowOff>
    </xdr:to>
    <xdr:grpSp>
      <xdr:nvGrpSpPr>
        <xdr:cNvPr id="10" name="Group 9"/>
        <xdr:cNvGrpSpPr/>
      </xdr:nvGrpSpPr>
      <xdr:grpSpPr>
        <a:xfrm>
          <a:off x="9144003" y="1703294"/>
          <a:ext cx="1080000" cy="1080000"/>
          <a:chOff x="7086603" y="1876425"/>
          <a:chExt cx="900000" cy="900000"/>
        </a:xfrm>
      </xdr:grpSpPr>
      <xdr:sp macro="" textlink="">
        <xdr:nvSpPr>
          <xdr:cNvPr id="13" name="Flowchart: Alternate Process 12"/>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Down Arrow 13"/>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TextBox 14"/>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31%</a:t>
            </a:r>
          </a:p>
        </xdr:txBody>
      </xdr:sp>
    </xdr:grpSp>
    <xdr:clientData/>
  </xdr:twoCellAnchor>
  <xdr:twoCellAnchor>
    <xdr:from>
      <xdr:col>12</xdr:col>
      <xdr:colOff>0</xdr:colOff>
      <xdr:row>19</xdr:row>
      <xdr:rowOff>0</xdr:rowOff>
    </xdr:from>
    <xdr:to>
      <xdr:col>13</xdr:col>
      <xdr:colOff>318000</xdr:colOff>
      <xdr:row>24</xdr:row>
      <xdr:rowOff>93882</xdr:rowOff>
    </xdr:to>
    <xdr:sp macro="" textlink="">
      <xdr:nvSpPr>
        <xdr:cNvPr id="16" name="Flowchart: Alternate Process 15"/>
        <xdr:cNvSpPr>
          <a:spLocks/>
        </xdr:cNvSpPr>
      </xdr:nvSpPr>
      <xdr:spPr>
        <a:xfrm>
          <a:off x="7620000" y="35074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104775</xdr:colOff>
      <xdr:row>19</xdr:row>
      <xdr:rowOff>85725</xdr:rowOff>
    </xdr:from>
    <xdr:to>
      <xdr:col>13</xdr:col>
      <xdr:colOff>242775</xdr:colOff>
      <xdr:row>24</xdr:row>
      <xdr:rowOff>4650</xdr:rowOff>
    </xdr:to>
    <xdr:sp macro="" textlink="">
      <xdr:nvSpPr>
        <xdr:cNvPr id="17" name="Down Arrow 16"/>
        <xdr:cNvSpPr/>
      </xdr:nvSpPr>
      <xdr:spPr>
        <a:xfrm>
          <a:off x="7724775" y="3593166"/>
          <a:ext cx="900000" cy="905043"/>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247650</xdr:colOff>
      <xdr:row>20</xdr:row>
      <xdr:rowOff>133350</xdr:rowOff>
    </xdr:from>
    <xdr:to>
      <xdr:col>13</xdr:col>
      <xdr:colOff>85644</xdr:colOff>
      <xdr:row>22</xdr:row>
      <xdr:rowOff>184350</xdr:rowOff>
    </xdr:to>
    <xdr:sp macro="" textlink="">
      <xdr:nvSpPr>
        <xdr:cNvPr id="18" name="TextBox 17"/>
        <xdr:cNvSpPr txBox="1"/>
      </xdr:nvSpPr>
      <xdr:spPr>
        <a:xfrm>
          <a:off x="7867650" y="3831291"/>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a:t>
          </a:r>
        </a:p>
      </xdr:txBody>
    </xdr:sp>
    <xdr:clientData/>
  </xdr:twoCellAnchor>
</xdr:wsDr>
</file>

<file path=xl/drawings/drawing27.xml><?xml version="1.0" encoding="utf-8"?>
<c:userShapes xmlns:c="http://schemas.openxmlformats.org/drawingml/2006/chart">
  <cdr:relSizeAnchor xmlns:cdr="http://schemas.openxmlformats.org/drawingml/2006/chartDrawing">
    <cdr:from>
      <cdr:x>0.51691</cdr:x>
      <cdr:y>0.6634</cdr:y>
    </cdr:from>
    <cdr:to>
      <cdr:x>0.79705</cdr:x>
      <cdr:y>0.74433</cdr:y>
    </cdr:to>
    <cdr:sp macro="" textlink="">
      <cdr:nvSpPr>
        <cdr:cNvPr id="3" name="TextBox 2"/>
        <cdr:cNvSpPr txBox="1"/>
      </cdr:nvSpPr>
      <cdr:spPr>
        <a:xfrm xmlns:a="http://schemas.openxmlformats.org/drawingml/2006/main">
          <a:off x="2977417" y="2384906"/>
          <a:ext cx="1613607" cy="2909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100" b="1">
              <a:solidFill>
                <a:srgbClr val="17375E"/>
              </a:solidFill>
            </a:rPr>
            <a:t>Population Average</a:t>
          </a:r>
        </a:p>
      </cdr:txBody>
    </cdr:sp>
  </cdr:relSizeAnchor>
  <cdr:relSizeAnchor xmlns:cdr="http://schemas.openxmlformats.org/drawingml/2006/chartDrawing">
    <cdr:from>
      <cdr:x>0.56594</cdr:x>
      <cdr:y>0.27928</cdr:y>
    </cdr:from>
    <cdr:to>
      <cdr:x>0.98616</cdr:x>
      <cdr:y>0.36332</cdr:y>
    </cdr:to>
    <cdr:sp macro="" textlink="">
      <cdr:nvSpPr>
        <cdr:cNvPr id="4" name="TextBox 3"/>
        <cdr:cNvSpPr txBox="1"/>
      </cdr:nvSpPr>
      <cdr:spPr>
        <a:xfrm xmlns:a="http://schemas.openxmlformats.org/drawingml/2006/main">
          <a:off x="3259791" y="1003992"/>
          <a:ext cx="2420497" cy="302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100" b="1">
              <a:solidFill>
                <a:schemeClr val="tx2">
                  <a:lumMod val="60000"/>
                  <a:lumOff val="40000"/>
                </a:schemeClr>
              </a:solidFill>
            </a:rPr>
            <a:t>Farm Business Survey Sample Average</a:t>
          </a:r>
        </a:p>
      </cdr:txBody>
    </cdr:sp>
  </cdr:relSizeAnchor>
</c:userShapes>
</file>

<file path=xl/drawings/drawing28.xml><?xml version="1.0" encoding="utf-8"?>
<xdr:wsDr xmlns:xdr="http://schemas.openxmlformats.org/drawingml/2006/spreadsheetDrawing" xmlns:a="http://schemas.openxmlformats.org/drawingml/2006/main">
  <xdr:twoCellAnchor>
    <xdr:from>
      <xdr:col>12</xdr:col>
      <xdr:colOff>3</xdr:colOff>
      <xdr:row>7</xdr:row>
      <xdr:rowOff>180974</xdr:rowOff>
    </xdr:from>
    <xdr:to>
      <xdr:col>13</xdr:col>
      <xdr:colOff>318003</xdr:colOff>
      <xdr:row>13</xdr:row>
      <xdr:rowOff>117974</xdr:rowOff>
    </xdr:to>
    <xdr:grpSp>
      <xdr:nvGrpSpPr>
        <xdr:cNvPr id="11" name="Group 10"/>
        <xdr:cNvGrpSpPr/>
      </xdr:nvGrpSpPr>
      <xdr:grpSpPr>
        <a:xfrm>
          <a:off x="9144003" y="1592915"/>
          <a:ext cx="1080000" cy="1080000"/>
          <a:chOff x="7086603" y="1876425"/>
          <a:chExt cx="900000" cy="900000"/>
        </a:xfrm>
      </xdr:grpSpPr>
      <xdr:sp macro="" textlink="">
        <xdr:nvSpPr>
          <xdr:cNvPr id="12" name="Flowchart: Alternate Process 11"/>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Down Arrow 12"/>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TextBox 13"/>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62%</a:t>
            </a:r>
          </a:p>
          <a:p>
            <a:pPr algn="ctr"/>
            <a:endParaRPr lang="en-GB" sz="1100" b="1"/>
          </a:p>
        </xdr:txBody>
      </xdr:sp>
    </xdr:grpSp>
    <xdr:clientData/>
  </xdr:twoCellAnchor>
  <xdr:twoCellAnchor>
    <xdr:from>
      <xdr:col>0</xdr:col>
      <xdr:colOff>761999</xdr:colOff>
      <xdr:row>5</xdr:row>
      <xdr:rowOff>0</xdr:rowOff>
    </xdr:from>
    <xdr:to>
      <xdr:col>11</xdr:col>
      <xdr:colOff>627528</xdr:colOff>
      <xdr:row>23</xdr:row>
      <xdr:rowOff>171000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159794</xdr:rowOff>
    </xdr:to>
    <xdr:graphicFrame macro="">
      <xdr:nvGraphicFramePr>
        <xdr:cNvPr id="87" name="Chart 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190498</xdr:rowOff>
    </xdr:from>
    <xdr:to>
      <xdr:col>13</xdr:col>
      <xdr:colOff>318000</xdr:colOff>
      <xdr:row>24</xdr:row>
      <xdr:rowOff>116292</xdr:rowOff>
    </xdr:to>
    <xdr:sp macro="" textlink="">
      <xdr:nvSpPr>
        <xdr:cNvPr id="88" name="Flowchart: Alternate Process 87"/>
        <xdr:cNvSpPr>
          <a:spLocks/>
        </xdr:cNvSpPr>
      </xdr:nvSpPr>
      <xdr:spPr>
        <a:xfrm>
          <a:off x="9144000" y="3697939"/>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0</xdr:colOff>
      <xdr:row>10</xdr:row>
      <xdr:rowOff>0</xdr:rowOff>
    </xdr:from>
    <xdr:to>
      <xdr:col>11</xdr:col>
      <xdr:colOff>318000</xdr:colOff>
      <xdr:row>15</xdr:row>
      <xdr:rowOff>127500</xdr:rowOff>
    </xdr:to>
    <xdr:grpSp>
      <xdr:nvGrpSpPr>
        <xdr:cNvPr id="89" name="Group 88"/>
        <xdr:cNvGrpSpPr/>
      </xdr:nvGrpSpPr>
      <xdr:grpSpPr>
        <a:xfrm>
          <a:off x="7620000" y="1983441"/>
          <a:ext cx="1080000" cy="1080000"/>
          <a:chOff x="7086603" y="1876425"/>
          <a:chExt cx="900000" cy="900000"/>
        </a:xfrm>
      </xdr:grpSpPr>
      <xdr:sp macro="" textlink="">
        <xdr:nvSpPr>
          <xdr:cNvPr id="90" name="Flowchart: Alternate Process 89"/>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1" name="Down Arrow 90"/>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2" name="TextBox 91"/>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a:t>
            </a:r>
          </a:p>
        </xdr:txBody>
      </xdr:sp>
    </xdr:grpSp>
    <xdr:clientData/>
  </xdr:twoCellAnchor>
  <xdr:twoCellAnchor>
    <xdr:from>
      <xdr:col>10</xdr:col>
      <xdr:colOff>0</xdr:colOff>
      <xdr:row>19</xdr:row>
      <xdr:rowOff>0</xdr:rowOff>
    </xdr:from>
    <xdr:to>
      <xdr:col>11</xdr:col>
      <xdr:colOff>318000</xdr:colOff>
      <xdr:row>24</xdr:row>
      <xdr:rowOff>116294</xdr:rowOff>
    </xdr:to>
    <xdr:sp macro="" textlink="">
      <xdr:nvSpPr>
        <xdr:cNvPr id="95" name="Flowchart: Alternate Process 94"/>
        <xdr:cNvSpPr>
          <a:spLocks/>
        </xdr:cNvSpPr>
      </xdr:nvSpPr>
      <xdr:spPr>
        <a:xfrm>
          <a:off x="7620000" y="3698328"/>
          <a:ext cx="1080000" cy="1075363"/>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0</xdr:colOff>
      <xdr:row>10</xdr:row>
      <xdr:rowOff>0</xdr:rowOff>
    </xdr:from>
    <xdr:to>
      <xdr:col>13</xdr:col>
      <xdr:colOff>318000</xdr:colOff>
      <xdr:row>15</xdr:row>
      <xdr:rowOff>127500</xdr:rowOff>
    </xdr:to>
    <xdr:grpSp>
      <xdr:nvGrpSpPr>
        <xdr:cNvPr id="98" name="Group 97"/>
        <xdr:cNvGrpSpPr/>
      </xdr:nvGrpSpPr>
      <xdr:grpSpPr>
        <a:xfrm>
          <a:off x="9144000" y="1983441"/>
          <a:ext cx="1080000" cy="1080000"/>
          <a:chOff x="7086603" y="1876425"/>
          <a:chExt cx="900000" cy="900000"/>
        </a:xfrm>
      </xdr:grpSpPr>
      <xdr:sp macro="" textlink="">
        <xdr:nvSpPr>
          <xdr:cNvPr id="99" name="Flowchart: Alternate Process 9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1" name="TextBox 10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2%</a:t>
            </a:r>
            <a:endParaRPr lang="en-GB" sz="1100" b="1"/>
          </a:p>
        </xdr:txBody>
      </xdr:sp>
    </xdr:grpSp>
    <xdr:clientData/>
  </xdr:twoCellAnchor>
  <xdr:twoCellAnchor>
    <xdr:from>
      <xdr:col>14</xdr:col>
      <xdr:colOff>0</xdr:colOff>
      <xdr:row>10</xdr:row>
      <xdr:rowOff>0</xdr:rowOff>
    </xdr:from>
    <xdr:to>
      <xdr:col>15</xdr:col>
      <xdr:colOff>318000</xdr:colOff>
      <xdr:row>15</xdr:row>
      <xdr:rowOff>127500</xdr:rowOff>
    </xdr:to>
    <xdr:grpSp>
      <xdr:nvGrpSpPr>
        <xdr:cNvPr id="103" name="Group 102"/>
        <xdr:cNvGrpSpPr/>
      </xdr:nvGrpSpPr>
      <xdr:grpSpPr>
        <a:xfrm>
          <a:off x="10668000" y="1983441"/>
          <a:ext cx="1080000" cy="1080000"/>
          <a:chOff x="7086603" y="1876425"/>
          <a:chExt cx="900000" cy="900000"/>
        </a:xfrm>
      </xdr:grpSpPr>
      <xdr:sp macro="" textlink="">
        <xdr:nvSpPr>
          <xdr:cNvPr id="104" name="Flowchart: Alternate Process 103"/>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5" name="Down Arrow 104"/>
          <xdr:cNvSpPr/>
        </xdr:nvSpPr>
        <xdr:spPr>
          <a:xfrm rot="10800000">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6" name="TextBox 105"/>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30%</a:t>
            </a:r>
          </a:p>
        </xdr:txBody>
      </xdr:sp>
    </xdr:grpSp>
    <xdr:clientData/>
  </xdr:twoCellAnchor>
  <xdr:twoCellAnchor>
    <xdr:from>
      <xdr:col>14</xdr:col>
      <xdr:colOff>0</xdr:colOff>
      <xdr:row>19</xdr:row>
      <xdr:rowOff>1</xdr:rowOff>
    </xdr:from>
    <xdr:to>
      <xdr:col>15</xdr:col>
      <xdr:colOff>318000</xdr:colOff>
      <xdr:row>24</xdr:row>
      <xdr:rowOff>116296</xdr:rowOff>
    </xdr:to>
    <xdr:grpSp>
      <xdr:nvGrpSpPr>
        <xdr:cNvPr id="107" name="Group 106"/>
        <xdr:cNvGrpSpPr/>
      </xdr:nvGrpSpPr>
      <xdr:grpSpPr>
        <a:xfrm>
          <a:off x="10668000" y="3697942"/>
          <a:ext cx="1080000" cy="1080001"/>
          <a:chOff x="7086603" y="1876425"/>
          <a:chExt cx="900000" cy="890758"/>
        </a:xfrm>
      </xdr:grpSpPr>
      <xdr:sp macro="" textlink="">
        <xdr:nvSpPr>
          <xdr:cNvPr id="108" name="Flowchart: Alternate Process 107"/>
          <xdr:cNvSpPr>
            <a:spLocks/>
          </xdr:cNvSpPr>
        </xdr:nvSpPr>
        <xdr:spPr>
          <a:xfrm>
            <a:off x="7086603" y="1876425"/>
            <a:ext cx="900000" cy="890758"/>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0" name="TextBox 109"/>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3%</a:t>
            </a:r>
            <a:endParaRPr lang="en-GB" sz="1100" b="1"/>
          </a:p>
        </xdr:txBody>
      </xdr:sp>
    </xdr:grpSp>
    <xdr:clientData/>
  </xdr:twoCellAnchor>
  <xdr:twoCellAnchor>
    <xdr:from>
      <xdr:col>16</xdr:col>
      <xdr:colOff>0</xdr:colOff>
      <xdr:row>10</xdr:row>
      <xdr:rowOff>0</xdr:rowOff>
    </xdr:from>
    <xdr:to>
      <xdr:col>17</xdr:col>
      <xdr:colOff>318000</xdr:colOff>
      <xdr:row>15</xdr:row>
      <xdr:rowOff>127500</xdr:rowOff>
    </xdr:to>
    <xdr:grpSp>
      <xdr:nvGrpSpPr>
        <xdr:cNvPr id="111" name="Group 110"/>
        <xdr:cNvGrpSpPr/>
      </xdr:nvGrpSpPr>
      <xdr:grpSpPr>
        <a:xfrm>
          <a:off x="12192000" y="1983441"/>
          <a:ext cx="1080000" cy="1080000"/>
          <a:chOff x="7086603" y="1876425"/>
          <a:chExt cx="900000" cy="900000"/>
        </a:xfrm>
      </xdr:grpSpPr>
      <xdr:sp macro="" textlink="">
        <xdr:nvSpPr>
          <xdr:cNvPr id="112" name="Flowchart: Alternate Process 111"/>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3" name="Down Arrow 112"/>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4" name="TextBox 113"/>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14%</a:t>
            </a:r>
          </a:p>
        </xdr:txBody>
      </xdr:sp>
    </xdr:grpSp>
    <xdr:clientData/>
  </xdr:twoCellAnchor>
  <xdr:twoCellAnchor>
    <xdr:from>
      <xdr:col>18</xdr:col>
      <xdr:colOff>0</xdr:colOff>
      <xdr:row>10</xdr:row>
      <xdr:rowOff>0</xdr:rowOff>
    </xdr:from>
    <xdr:to>
      <xdr:col>19</xdr:col>
      <xdr:colOff>318000</xdr:colOff>
      <xdr:row>15</xdr:row>
      <xdr:rowOff>127500</xdr:rowOff>
    </xdr:to>
    <xdr:grpSp>
      <xdr:nvGrpSpPr>
        <xdr:cNvPr id="115" name="Group 114"/>
        <xdr:cNvGrpSpPr/>
      </xdr:nvGrpSpPr>
      <xdr:grpSpPr>
        <a:xfrm>
          <a:off x="13716000" y="1983441"/>
          <a:ext cx="1080000" cy="1080000"/>
          <a:chOff x="7086603" y="1876425"/>
          <a:chExt cx="900000" cy="900000"/>
        </a:xfrm>
      </xdr:grpSpPr>
      <xdr:sp macro="" textlink="">
        <xdr:nvSpPr>
          <xdr:cNvPr id="116" name="Flowchart: Alternate Process 115"/>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7" name="Down Arrow 116"/>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8" name="TextBox 117"/>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28%</a:t>
            </a:r>
          </a:p>
        </xdr:txBody>
      </xdr:sp>
    </xdr:grpSp>
    <xdr:clientData/>
  </xdr:twoCellAnchor>
  <xdr:twoCellAnchor>
    <xdr:from>
      <xdr:col>16</xdr:col>
      <xdr:colOff>0</xdr:colOff>
      <xdr:row>18</xdr:row>
      <xdr:rowOff>190500</xdr:rowOff>
    </xdr:from>
    <xdr:to>
      <xdr:col>17</xdr:col>
      <xdr:colOff>318000</xdr:colOff>
      <xdr:row>24</xdr:row>
      <xdr:rowOff>116294</xdr:rowOff>
    </xdr:to>
    <xdr:grpSp>
      <xdr:nvGrpSpPr>
        <xdr:cNvPr id="119" name="Group 118"/>
        <xdr:cNvGrpSpPr/>
      </xdr:nvGrpSpPr>
      <xdr:grpSpPr>
        <a:xfrm>
          <a:off x="12192000" y="3697941"/>
          <a:ext cx="1080000" cy="1080000"/>
          <a:chOff x="7086603" y="1876425"/>
          <a:chExt cx="900000" cy="900000"/>
        </a:xfrm>
      </xdr:grpSpPr>
      <xdr:sp macro="" textlink="">
        <xdr:nvSpPr>
          <xdr:cNvPr id="120" name="Flowchart: Alternate Process 119"/>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2" name="TextBox 121"/>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7%</a:t>
            </a:r>
            <a:endParaRPr lang="en-GB" sz="1100" b="1"/>
          </a:p>
        </xdr:txBody>
      </xdr:sp>
    </xdr:grpSp>
    <xdr:clientData/>
  </xdr:twoCellAnchor>
  <xdr:twoCellAnchor>
    <xdr:from>
      <xdr:col>18</xdr:col>
      <xdr:colOff>0</xdr:colOff>
      <xdr:row>19</xdr:row>
      <xdr:rowOff>0</xdr:rowOff>
    </xdr:from>
    <xdr:to>
      <xdr:col>19</xdr:col>
      <xdr:colOff>318000</xdr:colOff>
      <xdr:row>24</xdr:row>
      <xdr:rowOff>116294</xdr:rowOff>
    </xdr:to>
    <xdr:grpSp>
      <xdr:nvGrpSpPr>
        <xdr:cNvPr id="123" name="Group 122"/>
        <xdr:cNvGrpSpPr/>
      </xdr:nvGrpSpPr>
      <xdr:grpSpPr>
        <a:xfrm>
          <a:off x="13716000" y="3697941"/>
          <a:ext cx="1080000" cy="1080000"/>
          <a:chOff x="7086603" y="1876425"/>
          <a:chExt cx="900000" cy="900000"/>
        </a:xfrm>
      </xdr:grpSpPr>
      <xdr:sp macro="" textlink="">
        <xdr:nvSpPr>
          <xdr:cNvPr id="124" name="Flowchart: Alternate Process 123"/>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5" name="Down Arrow 124"/>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6" name="TextBox 125"/>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15%</a:t>
            </a:r>
          </a:p>
        </xdr:txBody>
      </xdr:sp>
    </xdr:grpSp>
    <xdr:clientData/>
  </xdr:twoCellAnchor>
  <xdr:twoCellAnchor>
    <xdr:from>
      <xdr:col>12</xdr:col>
      <xdr:colOff>90000</xdr:colOff>
      <xdr:row>19</xdr:row>
      <xdr:rowOff>89999</xdr:rowOff>
    </xdr:from>
    <xdr:to>
      <xdr:col>13</xdr:col>
      <xdr:colOff>228000</xdr:colOff>
      <xdr:row>24</xdr:row>
      <xdr:rowOff>26293</xdr:rowOff>
    </xdr:to>
    <xdr:sp macro="" textlink="">
      <xdr:nvSpPr>
        <xdr:cNvPr id="127" name="Down Arrow 126"/>
        <xdr:cNvSpPr/>
      </xdr:nvSpPr>
      <xdr:spPr>
        <a:xfrm rot="10800000">
          <a:off x="9234000" y="3787940"/>
          <a:ext cx="900000" cy="90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240003</xdr:colOff>
      <xdr:row>20</xdr:row>
      <xdr:rowOff>133499</xdr:rowOff>
    </xdr:from>
    <xdr:to>
      <xdr:col>13</xdr:col>
      <xdr:colOff>77997</xdr:colOff>
      <xdr:row>22</xdr:row>
      <xdr:rowOff>184499</xdr:rowOff>
    </xdr:to>
    <xdr:sp macro="" textlink="">
      <xdr:nvSpPr>
        <xdr:cNvPr id="128" name="TextBox 127"/>
        <xdr:cNvSpPr txBox="1"/>
      </xdr:nvSpPr>
      <xdr:spPr>
        <a:xfrm>
          <a:off x="9384003" y="4021940"/>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a:t>
          </a:r>
        </a:p>
      </xdr:txBody>
    </xdr:sp>
    <xdr:clientData/>
  </xdr:twoCellAnchor>
  <xdr:twoCellAnchor>
    <xdr:from>
      <xdr:col>10</xdr:col>
      <xdr:colOff>85397</xdr:colOff>
      <xdr:row>19</xdr:row>
      <xdr:rowOff>91965</xdr:rowOff>
    </xdr:from>
    <xdr:to>
      <xdr:col>11</xdr:col>
      <xdr:colOff>223397</xdr:colOff>
      <xdr:row>24</xdr:row>
      <xdr:rowOff>28259</xdr:rowOff>
    </xdr:to>
    <xdr:sp macro="" textlink="">
      <xdr:nvSpPr>
        <xdr:cNvPr id="43" name="Down Arrow 42"/>
        <xdr:cNvSpPr/>
      </xdr:nvSpPr>
      <xdr:spPr>
        <a:xfrm rot="10800000">
          <a:off x="7705397" y="3790293"/>
          <a:ext cx="900000" cy="895363"/>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236483</xdr:colOff>
      <xdr:row>20</xdr:row>
      <xdr:rowOff>111672</xdr:rowOff>
    </xdr:from>
    <xdr:to>
      <xdr:col>11</xdr:col>
      <xdr:colOff>74477</xdr:colOff>
      <xdr:row>22</xdr:row>
      <xdr:rowOff>162672</xdr:rowOff>
    </xdr:to>
    <xdr:sp macro="" textlink="">
      <xdr:nvSpPr>
        <xdr:cNvPr id="44" name="TextBox 43"/>
        <xdr:cNvSpPr txBox="1"/>
      </xdr:nvSpPr>
      <xdr:spPr>
        <a:xfrm>
          <a:off x="7856483" y="4000500"/>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a:t>
          </a:r>
        </a:p>
      </xdr:txBody>
    </xdr:sp>
    <xdr:clientData/>
  </xdr:twoCellAnchor>
  <xdr:twoCellAnchor>
    <xdr:from>
      <xdr:col>14</xdr:col>
      <xdr:colOff>92529</xdr:colOff>
      <xdr:row>19</xdr:row>
      <xdr:rowOff>87086</xdr:rowOff>
    </xdr:from>
    <xdr:to>
      <xdr:col>15</xdr:col>
      <xdr:colOff>230529</xdr:colOff>
      <xdr:row>24</xdr:row>
      <xdr:rowOff>23380</xdr:rowOff>
    </xdr:to>
    <xdr:sp macro="" textlink="">
      <xdr:nvSpPr>
        <xdr:cNvPr id="45" name="Down Arrow 44"/>
        <xdr:cNvSpPr/>
      </xdr:nvSpPr>
      <xdr:spPr>
        <a:xfrm rot="10800000">
          <a:off x="10760529" y="3782786"/>
          <a:ext cx="900000" cy="89968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14</xdr:col>
      <xdr:colOff>244929</xdr:colOff>
      <xdr:row>20</xdr:row>
      <xdr:rowOff>136072</xdr:rowOff>
    </xdr:from>
    <xdr:to>
      <xdr:col>15</xdr:col>
      <xdr:colOff>82923</xdr:colOff>
      <xdr:row>22</xdr:row>
      <xdr:rowOff>187072</xdr:rowOff>
    </xdr:to>
    <xdr:sp macro="" textlink="">
      <xdr:nvSpPr>
        <xdr:cNvPr id="46" name="TextBox 45"/>
        <xdr:cNvSpPr txBox="1"/>
      </xdr:nvSpPr>
      <xdr:spPr>
        <a:xfrm>
          <a:off x="10912929" y="4022272"/>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a:t>
          </a:r>
        </a:p>
      </xdr:txBody>
    </xdr:sp>
    <xdr:clientData/>
  </xdr:twoCellAnchor>
  <xdr:twoCellAnchor>
    <xdr:from>
      <xdr:col>16</xdr:col>
      <xdr:colOff>90237</xdr:colOff>
      <xdr:row>19</xdr:row>
      <xdr:rowOff>90237</xdr:rowOff>
    </xdr:from>
    <xdr:to>
      <xdr:col>17</xdr:col>
      <xdr:colOff>228237</xdr:colOff>
      <xdr:row>24</xdr:row>
      <xdr:rowOff>27177</xdr:rowOff>
    </xdr:to>
    <xdr:sp macro="" textlink="">
      <xdr:nvSpPr>
        <xdr:cNvPr id="47" name="Down Arrow 46"/>
        <xdr:cNvSpPr/>
      </xdr:nvSpPr>
      <xdr:spPr>
        <a:xfrm>
          <a:off x="12282237" y="3784934"/>
          <a:ext cx="900000" cy="899467"/>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16</xdr:col>
      <xdr:colOff>250658</xdr:colOff>
      <xdr:row>20</xdr:row>
      <xdr:rowOff>125330</xdr:rowOff>
    </xdr:from>
    <xdr:to>
      <xdr:col>17</xdr:col>
      <xdr:colOff>88652</xdr:colOff>
      <xdr:row>22</xdr:row>
      <xdr:rowOff>175858</xdr:rowOff>
    </xdr:to>
    <xdr:sp macro="" textlink="">
      <xdr:nvSpPr>
        <xdr:cNvPr id="48" name="TextBox 47"/>
        <xdr:cNvSpPr txBox="1"/>
      </xdr:nvSpPr>
      <xdr:spPr>
        <a:xfrm>
          <a:off x="12442658" y="4010527"/>
          <a:ext cx="599994" cy="431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7%</a:t>
          </a:r>
        </a:p>
      </xdr:txBody>
    </xdr:sp>
    <xdr:clientData/>
  </xdr:twoCellAnchor>
  <xdr:twoCellAnchor>
    <xdr:from>
      <xdr:col>12</xdr:col>
      <xdr:colOff>81642</xdr:colOff>
      <xdr:row>10</xdr:row>
      <xdr:rowOff>157842</xdr:rowOff>
    </xdr:from>
    <xdr:to>
      <xdr:col>13</xdr:col>
      <xdr:colOff>219642</xdr:colOff>
      <xdr:row>14</xdr:row>
      <xdr:rowOff>115842</xdr:rowOff>
    </xdr:to>
    <xdr:sp macro="" textlink="">
      <xdr:nvSpPr>
        <xdr:cNvPr id="49" name="Left-Right Arrow 48"/>
        <xdr:cNvSpPr/>
      </xdr:nvSpPr>
      <xdr:spPr>
        <a:xfrm>
          <a:off x="9225642" y="2139042"/>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239484</xdr:colOff>
      <xdr:row>11</xdr:row>
      <xdr:rowOff>103413</xdr:rowOff>
    </xdr:from>
    <xdr:to>
      <xdr:col>13</xdr:col>
      <xdr:colOff>77478</xdr:colOff>
      <xdr:row>13</xdr:row>
      <xdr:rowOff>154413</xdr:rowOff>
    </xdr:to>
    <xdr:sp macro="" textlink="">
      <xdr:nvSpPr>
        <xdr:cNvPr id="50" name="TextBox 49"/>
        <xdr:cNvSpPr txBox="1"/>
      </xdr:nvSpPr>
      <xdr:spPr>
        <a:xfrm>
          <a:off x="9383484" y="2275113"/>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19</xdr:row>
      <xdr:rowOff>190499</xdr:rowOff>
    </xdr:from>
    <xdr:to>
      <xdr:col>6</xdr:col>
      <xdr:colOff>546000</xdr:colOff>
      <xdr:row>29</xdr:row>
      <xdr:rowOff>85499</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xdr:colOff>
      <xdr:row>9</xdr:row>
      <xdr:rowOff>0</xdr:rowOff>
    </xdr:from>
    <xdr:to>
      <xdr:col>10</xdr:col>
      <xdr:colOff>318003</xdr:colOff>
      <xdr:row>14</xdr:row>
      <xdr:rowOff>127500</xdr:rowOff>
    </xdr:to>
    <xdr:grpSp>
      <xdr:nvGrpSpPr>
        <xdr:cNvPr id="5" name="Group 4"/>
        <xdr:cNvGrpSpPr/>
      </xdr:nvGrpSpPr>
      <xdr:grpSpPr>
        <a:xfrm>
          <a:off x="6858003" y="1927412"/>
          <a:ext cx="1080000" cy="1080000"/>
          <a:chOff x="7086603" y="1876425"/>
          <a:chExt cx="900000" cy="900000"/>
        </a:xfrm>
      </xdr:grpSpPr>
      <xdr:sp macro="" textlink="">
        <xdr:nvSpPr>
          <xdr:cNvPr id="50" name="Flowchart: Alternate Process 49"/>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Down Arrow 50"/>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TextBox 51"/>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24%</a:t>
            </a:r>
          </a:p>
          <a:p>
            <a:pPr algn="ctr"/>
            <a:endParaRPr lang="en-GB" sz="1100" b="1"/>
          </a:p>
        </xdr:txBody>
      </xdr:sp>
    </xdr:grpSp>
    <xdr:clientData/>
  </xdr:twoCellAnchor>
  <xdr:twoCellAnchor>
    <xdr:from>
      <xdr:col>1</xdr:col>
      <xdr:colOff>0</xdr:colOff>
      <xdr:row>5</xdr:row>
      <xdr:rowOff>0</xdr:rowOff>
    </xdr:from>
    <xdr:to>
      <xdr:col>8</xdr:col>
      <xdr:colOff>426000</xdr:colOff>
      <xdr:row>20</xdr:row>
      <xdr:rowOff>22500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20</xdr:row>
      <xdr:rowOff>0</xdr:rowOff>
    </xdr:from>
    <xdr:to>
      <xdr:col>12</xdr:col>
      <xdr:colOff>510000</xdr:colOff>
      <xdr:row>29</xdr:row>
      <xdr:rowOff>85500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756621</xdr:colOff>
      <xdr:row>8</xdr:row>
      <xdr:rowOff>185692</xdr:rowOff>
    </xdr:from>
    <xdr:to>
      <xdr:col>12</xdr:col>
      <xdr:colOff>312621</xdr:colOff>
      <xdr:row>14</xdr:row>
      <xdr:rowOff>122692</xdr:rowOff>
    </xdr:to>
    <xdr:grpSp>
      <xdr:nvGrpSpPr>
        <xdr:cNvPr id="16" name="Group 15"/>
        <xdr:cNvGrpSpPr/>
      </xdr:nvGrpSpPr>
      <xdr:grpSpPr>
        <a:xfrm>
          <a:off x="8376621" y="1922604"/>
          <a:ext cx="1080000" cy="1080000"/>
          <a:chOff x="7835903" y="1847850"/>
          <a:chExt cx="900000" cy="900000"/>
        </a:xfrm>
      </xdr:grpSpPr>
      <xdr:sp macro="" textlink="">
        <xdr:nvSpPr>
          <xdr:cNvPr id="17" name="Flowchart: Alternate Process 16"/>
          <xdr:cNvSpPr>
            <a:spLocks/>
          </xdr:cNvSpPr>
        </xdr:nvSpPr>
        <xdr:spPr>
          <a:xfrm>
            <a:off x="7835903" y="1847850"/>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Down Arrow 18"/>
          <xdr:cNvSpPr/>
        </xdr:nvSpPr>
        <xdr:spPr>
          <a:xfrm>
            <a:off x="7917253" y="1922850"/>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TextBox 20"/>
          <xdr:cNvSpPr txBox="1"/>
        </xdr:nvSpPr>
        <xdr:spPr>
          <a:xfrm>
            <a:off x="8054956" y="2117850"/>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a:t>
            </a:r>
          </a:p>
          <a:p>
            <a:pPr algn="ctr"/>
            <a:endParaRPr lang="en-GB" sz="1100" b="1"/>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137382</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xdr:colOff>
      <xdr:row>8</xdr:row>
      <xdr:rowOff>0</xdr:rowOff>
    </xdr:from>
    <xdr:to>
      <xdr:col>11</xdr:col>
      <xdr:colOff>318003</xdr:colOff>
      <xdr:row>13</xdr:row>
      <xdr:rowOff>127500</xdr:rowOff>
    </xdr:to>
    <xdr:grpSp>
      <xdr:nvGrpSpPr>
        <xdr:cNvPr id="23" name="Group 22"/>
        <xdr:cNvGrpSpPr/>
      </xdr:nvGrpSpPr>
      <xdr:grpSpPr>
        <a:xfrm>
          <a:off x="7620003" y="1602441"/>
          <a:ext cx="1080000" cy="1080000"/>
          <a:chOff x="7086603" y="1876425"/>
          <a:chExt cx="900000" cy="900000"/>
        </a:xfrm>
      </xdr:grpSpPr>
      <xdr:sp macro="" textlink="">
        <xdr:nvSpPr>
          <xdr:cNvPr id="24" name="Flowchart: Alternate Process 23"/>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Down Arrow 24"/>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TextBox 25"/>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8%</a:t>
            </a:r>
          </a:p>
        </xdr:txBody>
      </xdr:sp>
    </xdr:grpSp>
    <xdr:clientData/>
  </xdr:twoCellAnchor>
  <xdr:twoCellAnchor>
    <xdr:from>
      <xdr:col>10</xdr:col>
      <xdr:colOff>0</xdr:colOff>
      <xdr:row>18</xdr:row>
      <xdr:rowOff>0</xdr:rowOff>
    </xdr:from>
    <xdr:to>
      <xdr:col>11</xdr:col>
      <xdr:colOff>318000</xdr:colOff>
      <xdr:row>23</xdr:row>
      <xdr:rowOff>93882</xdr:rowOff>
    </xdr:to>
    <xdr:grpSp>
      <xdr:nvGrpSpPr>
        <xdr:cNvPr id="27" name="Group 26"/>
        <xdr:cNvGrpSpPr/>
      </xdr:nvGrpSpPr>
      <xdr:grpSpPr>
        <a:xfrm>
          <a:off x="7620000" y="3507441"/>
          <a:ext cx="1080000" cy="1080000"/>
          <a:chOff x="8267700" y="1876426"/>
          <a:chExt cx="900000" cy="872831"/>
        </a:xfrm>
      </xdr:grpSpPr>
      <xdr:sp macro="" textlink="">
        <xdr:nvSpPr>
          <xdr:cNvPr id="28" name="Flowchart: Alternate Process 27"/>
          <xdr:cNvSpPr>
            <a:spLocks/>
          </xdr:cNvSpPr>
        </xdr:nvSpPr>
        <xdr:spPr>
          <a:xfrm>
            <a:off x="8267700" y="1876426"/>
            <a:ext cx="900000" cy="872831"/>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Down Arrow 28"/>
          <xdr:cNvSpPr/>
        </xdr:nvSpPr>
        <xdr:spPr>
          <a:xfrm rot="10800000">
            <a:off x="8342701" y="1949162"/>
            <a:ext cx="750000" cy="727359"/>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TextBox 29"/>
          <xdr:cNvSpPr txBox="1"/>
        </xdr:nvSpPr>
        <xdr:spPr>
          <a:xfrm>
            <a:off x="8467703" y="2132842"/>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a:t>
            </a:r>
          </a:p>
        </xdr:txBody>
      </xdr:sp>
    </xdr:grpSp>
    <xdr:clientData/>
  </xdr:twoCellAnchor>
</xdr:wsDr>
</file>

<file path=xl/drawings/drawing31.xml><?xml version="1.0" encoding="utf-8"?>
<c:userShapes xmlns:c="http://schemas.openxmlformats.org/drawingml/2006/chart">
  <cdr:relSizeAnchor xmlns:cdr="http://schemas.openxmlformats.org/drawingml/2006/chartDrawing">
    <cdr:from>
      <cdr:x>0.13035</cdr:x>
      <cdr:y>0.47314</cdr:y>
    </cdr:from>
    <cdr:to>
      <cdr:x>0.34435</cdr:x>
      <cdr:y>0.55096</cdr:y>
    </cdr:to>
    <cdr:sp macro="" textlink="">
      <cdr:nvSpPr>
        <cdr:cNvPr id="2" name="TextBox 1"/>
        <cdr:cNvSpPr txBox="1"/>
      </cdr:nvSpPr>
      <cdr:spPr>
        <a:xfrm xmlns:a="http://schemas.openxmlformats.org/drawingml/2006/main">
          <a:off x="750793" y="1703294"/>
          <a:ext cx="1232647" cy="2801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solidFill>
                <a:schemeClr val="tx2"/>
              </a:solidFill>
            </a:rPr>
            <a:t>Nitrogen balance</a:t>
          </a:r>
        </a:p>
      </cdr:txBody>
    </cdr:sp>
  </cdr:relSizeAnchor>
  <cdr:relSizeAnchor xmlns:cdr="http://schemas.openxmlformats.org/drawingml/2006/chartDrawing">
    <cdr:from>
      <cdr:x>0.67897</cdr:x>
      <cdr:y>0.27392</cdr:y>
    </cdr:from>
    <cdr:to>
      <cdr:x>0.95911</cdr:x>
      <cdr:y>0.35485</cdr:y>
    </cdr:to>
    <cdr:sp macro="" textlink="">
      <cdr:nvSpPr>
        <cdr:cNvPr id="3" name="TextBox 2"/>
        <cdr:cNvSpPr txBox="1"/>
      </cdr:nvSpPr>
      <cdr:spPr>
        <a:xfrm xmlns:a="http://schemas.openxmlformats.org/drawingml/2006/main">
          <a:off x="3910853" y="986117"/>
          <a:ext cx="1613647" cy="291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100" b="1">
              <a:solidFill>
                <a:schemeClr val="accent1"/>
              </a:solidFill>
            </a:rPr>
            <a:t>Nitrogen</a:t>
          </a:r>
          <a:r>
            <a:rPr lang="en-GB" sz="1100" b="1" baseline="0">
              <a:solidFill>
                <a:schemeClr val="accent1"/>
              </a:solidFill>
            </a:rPr>
            <a:t> input total</a:t>
          </a:r>
          <a:endParaRPr lang="en-GB" sz="1100" b="1">
            <a:solidFill>
              <a:schemeClr val="accent1"/>
            </a:solidFill>
          </a:endParaRPr>
        </a:p>
      </cdr:txBody>
    </cdr:sp>
  </cdr:relSizeAnchor>
  <cdr:relSizeAnchor xmlns:cdr="http://schemas.openxmlformats.org/drawingml/2006/chartDrawing">
    <cdr:from>
      <cdr:x>0.64979</cdr:x>
      <cdr:y>0.79064</cdr:y>
    </cdr:from>
    <cdr:to>
      <cdr:x>0.96301</cdr:x>
      <cdr:y>0.87468</cdr:y>
    </cdr:to>
    <cdr:sp macro="" textlink="">
      <cdr:nvSpPr>
        <cdr:cNvPr id="4" name="TextBox 3"/>
        <cdr:cNvSpPr txBox="1"/>
      </cdr:nvSpPr>
      <cdr:spPr>
        <a:xfrm xmlns:a="http://schemas.openxmlformats.org/drawingml/2006/main">
          <a:off x="3742764" y="2846295"/>
          <a:ext cx="1804147" cy="3025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100" b="1">
              <a:solidFill>
                <a:schemeClr val="tx2">
                  <a:lumMod val="60000"/>
                  <a:lumOff val="40000"/>
                </a:schemeClr>
              </a:solidFill>
            </a:rPr>
            <a:t>Nitrogen output total</a:t>
          </a:r>
        </a:p>
      </cdr:txBody>
    </cdr:sp>
  </cdr:relSizeAnchor>
</c:userShapes>
</file>

<file path=xl/drawings/drawing32.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171000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xdr:colOff>
      <xdr:row>6</xdr:row>
      <xdr:rowOff>180974</xdr:rowOff>
    </xdr:from>
    <xdr:to>
      <xdr:col>11</xdr:col>
      <xdr:colOff>318003</xdr:colOff>
      <xdr:row>12</xdr:row>
      <xdr:rowOff>117974</xdr:rowOff>
    </xdr:to>
    <xdr:grpSp>
      <xdr:nvGrpSpPr>
        <xdr:cNvPr id="12" name="Group 11"/>
        <xdr:cNvGrpSpPr/>
      </xdr:nvGrpSpPr>
      <xdr:grpSpPr>
        <a:xfrm>
          <a:off x="7620003" y="1402415"/>
          <a:ext cx="1080000" cy="1080000"/>
          <a:chOff x="7086603" y="1876425"/>
          <a:chExt cx="900000" cy="900000"/>
        </a:xfrm>
      </xdr:grpSpPr>
      <xdr:sp macro="" textlink="">
        <xdr:nvSpPr>
          <xdr:cNvPr id="13" name="Flowchart: Alternate Process 12"/>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Down Arrow 13"/>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TextBox 14"/>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23%</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171000</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190499</xdr:rowOff>
    </xdr:from>
    <xdr:to>
      <xdr:col>13</xdr:col>
      <xdr:colOff>318000</xdr:colOff>
      <xdr:row>24</xdr:row>
      <xdr:rowOff>127499</xdr:rowOff>
    </xdr:to>
    <xdr:sp macro="" textlink="">
      <xdr:nvSpPr>
        <xdr:cNvPr id="36" name="Flowchart: Alternate Process 35"/>
        <xdr:cNvSpPr>
          <a:spLocks/>
        </xdr:cNvSpPr>
      </xdr:nvSpPr>
      <xdr:spPr>
        <a:xfrm>
          <a:off x="8382000" y="3695699"/>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0</xdr:colOff>
      <xdr:row>10</xdr:row>
      <xdr:rowOff>0</xdr:rowOff>
    </xdr:from>
    <xdr:to>
      <xdr:col>11</xdr:col>
      <xdr:colOff>318000</xdr:colOff>
      <xdr:row>15</xdr:row>
      <xdr:rowOff>127500</xdr:rowOff>
    </xdr:to>
    <xdr:grpSp>
      <xdr:nvGrpSpPr>
        <xdr:cNvPr id="37" name="Group 36"/>
        <xdr:cNvGrpSpPr/>
      </xdr:nvGrpSpPr>
      <xdr:grpSpPr>
        <a:xfrm>
          <a:off x="7620000" y="1983441"/>
          <a:ext cx="1080000" cy="1080000"/>
          <a:chOff x="7086603" y="1876425"/>
          <a:chExt cx="900000" cy="900000"/>
        </a:xfrm>
      </xdr:grpSpPr>
      <xdr:sp macro="" textlink="">
        <xdr:nvSpPr>
          <xdr:cNvPr id="38" name="Flowchart: Alternate Process 37"/>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Down Arrow 38"/>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TextBox 39"/>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11pps</a:t>
            </a:r>
          </a:p>
          <a:p>
            <a:pPr algn="ctr"/>
            <a:endParaRPr lang="en-GB" sz="1100" b="1">
              <a:solidFill>
                <a:schemeClr val="bg1"/>
              </a:solidFill>
            </a:endParaRPr>
          </a:p>
        </xdr:txBody>
      </xdr:sp>
    </xdr:grpSp>
    <xdr:clientData/>
  </xdr:twoCellAnchor>
  <xdr:twoCellAnchor>
    <xdr:from>
      <xdr:col>10</xdr:col>
      <xdr:colOff>0</xdr:colOff>
      <xdr:row>19</xdr:row>
      <xdr:rowOff>0</xdr:rowOff>
    </xdr:from>
    <xdr:to>
      <xdr:col>11</xdr:col>
      <xdr:colOff>318000</xdr:colOff>
      <xdr:row>24</xdr:row>
      <xdr:rowOff>127500</xdr:rowOff>
    </xdr:to>
    <xdr:grpSp>
      <xdr:nvGrpSpPr>
        <xdr:cNvPr id="42" name="Group 41"/>
        <xdr:cNvGrpSpPr/>
      </xdr:nvGrpSpPr>
      <xdr:grpSpPr>
        <a:xfrm>
          <a:off x="7620000" y="3697941"/>
          <a:ext cx="1080000" cy="1080000"/>
          <a:chOff x="7086603" y="1876425"/>
          <a:chExt cx="900000" cy="900000"/>
        </a:xfrm>
      </xdr:grpSpPr>
      <xdr:sp macro="" textlink="">
        <xdr:nvSpPr>
          <xdr:cNvPr id="43" name="Flowchart: Alternate Process 42"/>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Down Arrow 43"/>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5" name="TextBox 44"/>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3pps</a:t>
            </a:r>
          </a:p>
          <a:p>
            <a:pPr algn="ctr"/>
            <a:endParaRPr lang="en-GB" sz="1100" b="1">
              <a:solidFill>
                <a:schemeClr val="bg1"/>
              </a:solidFill>
            </a:endParaRPr>
          </a:p>
        </xdr:txBody>
      </xdr:sp>
    </xdr:grpSp>
    <xdr:clientData/>
  </xdr:twoCellAnchor>
  <xdr:twoCellAnchor>
    <xdr:from>
      <xdr:col>12</xdr:col>
      <xdr:colOff>0</xdr:colOff>
      <xdr:row>10</xdr:row>
      <xdr:rowOff>0</xdr:rowOff>
    </xdr:from>
    <xdr:to>
      <xdr:col>13</xdr:col>
      <xdr:colOff>318000</xdr:colOff>
      <xdr:row>15</xdr:row>
      <xdr:rowOff>127500</xdr:rowOff>
    </xdr:to>
    <xdr:grpSp>
      <xdr:nvGrpSpPr>
        <xdr:cNvPr id="46" name="Group 45"/>
        <xdr:cNvGrpSpPr/>
      </xdr:nvGrpSpPr>
      <xdr:grpSpPr>
        <a:xfrm>
          <a:off x="9144000" y="1983441"/>
          <a:ext cx="1080000" cy="1080000"/>
          <a:chOff x="7086603" y="1876425"/>
          <a:chExt cx="900000" cy="900000"/>
        </a:xfrm>
      </xdr:grpSpPr>
      <xdr:sp macro="" textlink="">
        <xdr:nvSpPr>
          <xdr:cNvPr id="47" name="Flowchart: Alternate Process 46"/>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Down Arrow 47"/>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TextBox 48"/>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21pps</a:t>
            </a:r>
          </a:p>
        </xdr:txBody>
      </xdr:sp>
    </xdr:grpSp>
    <xdr:clientData/>
  </xdr:twoCellAnchor>
  <xdr:twoCellAnchor>
    <xdr:from>
      <xdr:col>12</xdr:col>
      <xdr:colOff>240003</xdr:colOff>
      <xdr:row>20</xdr:row>
      <xdr:rowOff>133499</xdr:rowOff>
    </xdr:from>
    <xdr:to>
      <xdr:col>13</xdr:col>
      <xdr:colOff>77997</xdr:colOff>
      <xdr:row>22</xdr:row>
      <xdr:rowOff>184499</xdr:rowOff>
    </xdr:to>
    <xdr:sp macro="" textlink="">
      <xdr:nvSpPr>
        <xdr:cNvPr id="50" name="TextBox 49"/>
        <xdr:cNvSpPr txBox="1"/>
      </xdr:nvSpPr>
      <xdr:spPr>
        <a:xfrm>
          <a:off x="8622003" y="4019699"/>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GB" sz="1100" b="1">
            <a:solidFill>
              <a:schemeClr val="bg1"/>
            </a:solidFill>
          </a:endParaRPr>
        </a:p>
      </xdr:txBody>
    </xdr:sp>
    <xdr:clientData/>
  </xdr:twoCellAnchor>
  <xdr:twoCellAnchor>
    <xdr:from>
      <xdr:col>12</xdr:col>
      <xdr:colOff>100853</xdr:colOff>
      <xdr:row>19</xdr:row>
      <xdr:rowOff>87405</xdr:rowOff>
    </xdr:from>
    <xdr:to>
      <xdr:col>13</xdr:col>
      <xdr:colOff>238853</xdr:colOff>
      <xdr:row>24</xdr:row>
      <xdr:rowOff>34905</xdr:rowOff>
    </xdr:to>
    <xdr:sp macro="" textlink="">
      <xdr:nvSpPr>
        <xdr:cNvPr id="18" name="Down Arrow 17"/>
        <xdr:cNvSpPr/>
      </xdr:nvSpPr>
      <xdr:spPr>
        <a:xfrm>
          <a:off x="9244853" y="3785346"/>
          <a:ext cx="900000" cy="90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257735</xdr:colOff>
      <xdr:row>20</xdr:row>
      <xdr:rowOff>132228</xdr:rowOff>
    </xdr:from>
    <xdr:to>
      <xdr:col>13</xdr:col>
      <xdr:colOff>95729</xdr:colOff>
      <xdr:row>22</xdr:row>
      <xdr:rowOff>183228</xdr:rowOff>
    </xdr:to>
    <xdr:sp macro="" textlink="">
      <xdr:nvSpPr>
        <xdr:cNvPr id="19" name="TextBox 18"/>
        <xdr:cNvSpPr txBox="1"/>
      </xdr:nvSpPr>
      <xdr:spPr>
        <a:xfrm>
          <a:off x="9401735" y="4020669"/>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2pps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171000</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189378</xdr:rowOff>
    </xdr:from>
    <xdr:to>
      <xdr:col>13</xdr:col>
      <xdr:colOff>318000</xdr:colOff>
      <xdr:row>24</xdr:row>
      <xdr:rowOff>126378</xdr:rowOff>
    </xdr:to>
    <xdr:sp macro="" textlink="">
      <xdr:nvSpPr>
        <xdr:cNvPr id="36" name="Flowchart: Alternate Process 35"/>
        <xdr:cNvSpPr>
          <a:spLocks/>
        </xdr:cNvSpPr>
      </xdr:nvSpPr>
      <xdr:spPr>
        <a:xfrm>
          <a:off x="9144000" y="3696819"/>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0</xdr:colOff>
      <xdr:row>10</xdr:row>
      <xdr:rowOff>0</xdr:rowOff>
    </xdr:from>
    <xdr:to>
      <xdr:col>11</xdr:col>
      <xdr:colOff>318000</xdr:colOff>
      <xdr:row>15</xdr:row>
      <xdr:rowOff>127500</xdr:rowOff>
    </xdr:to>
    <xdr:sp macro="" textlink="">
      <xdr:nvSpPr>
        <xdr:cNvPr id="38" name="Flowchart: Alternate Process 37"/>
        <xdr:cNvSpPr>
          <a:spLocks/>
        </xdr:cNvSpPr>
      </xdr:nvSpPr>
      <xdr:spPr>
        <a:xfrm>
          <a:off x="7620000" y="19834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0</xdr:colOff>
      <xdr:row>19</xdr:row>
      <xdr:rowOff>0</xdr:rowOff>
    </xdr:from>
    <xdr:to>
      <xdr:col>11</xdr:col>
      <xdr:colOff>318000</xdr:colOff>
      <xdr:row>24</xdr:row>
      <xdr:rowOff>127500</xdr:rowOff>
    </xdr:to>
    <xdr:sp macro="" textlink="">
      <xdr:nvSpPr>
        <xdr:cNvPr id="43" name="Flowchart: Alternate Process 42"/>
        <xdr:cNvSpPr>
          <a:spLocks/>
        </xdr:cNvSpPr>
      </xdr:nvSpPr>
      <xdr:spPr>
        <a:xfrm>
          <a:off x="7620000" y="36979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0</xdr:colOff>
      <xdr:row>10</xdr:row>
      <xdr:rowOff>0</xdr:rowOff>
    </xdr:from>
    <xdr:to>
      <xdr:col>13</xdr:col>
      <xdr:colOff>318000</xdr:colOff>
      <xdr:row>15</xdr:row>
      <xdr:rowOff>127500</xdr:rowOff>
    </xdr:to>
    <xdr:sp macro="" textlink="">
      <xdr:nvSpPr>
        <xdr:cNvPr id="47" name="Flowchart: Alternate Process 46"/>
        <xdr:cNvSpPr>
          <a:spLocks/>
        </xdr:cNvSpPr>
      </xdr:nvSpPr>
      <xdr:spPr>
        <a:xfrm>
          <a:off x="9144000" y="19834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89647</xdr:colOff>
      <xdr:row>10</xdr:row>
      <xdr:rowOff>78441</xdr:rowOff>
    </xdr:from>
    <xdr:to>
      <xdr:col>13</xdr:col>
      <xdr:colOff>227647</xdr:colOff>
      <xdr:row>15</xdr:row>
      <xdr:rowOff>25941</xdr:rowOff>
    </xdr:to>
    <xdr:sp macro="" textlink="">
      <xdr:nvSpPr>
        <xdr:cNvPr id="18" name="Down Arrow 17"/>
        <xdr:cNvSpPr/>
      </xdr:nvSpPr>
      <xdr:spPr>
        <a:xfrm rot="10800000">
          <a:off x="9233647" y="2061882"/>
          <a:ext cx="900000"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89647</xdr:colOff>
      <xdr:row>10</xdr:row>
      <xdr:rowOff>78442</xdr:rowOff>
    </xdr:from>
    <xdr:to>
      <xdr:col>11</xdr:col>
      <xdr:colOff>227647</xdr:colOff>
      <xdr:row>15</xdr:row>
      <xdr:rowOff>25942</xdr:rowOff>
    </xdr:to>
    <xdr:sp macro="" textlink="">
      <xdr:nvSpPr>
        <xdr:cNvPr id="19" name="Down Arrow 18"/>
        <xdr:cNvSpPr/>
      </xdr:nvSpPr>
      <xdr:spPr>
        <a:xfrm rot="10800000">
          <a:off x="7709647" y="2061883"/>
          <a:ext cx="900000"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246529</xdr:colOff>
      <xdr:row>11</xdr:row>
      <xdr:rowOff>123265</xdr:rowOff>
    </xdr:from>
    <xdr:to>
      <xdr:col>11</xdr:col>
      <xdr:colOff>84523</xdr:colOff>
      <xdr:row>13</xdr:row>
      <xdr:rowOff>174265</xdr:rowOff>
    </xdr:to>
    <xdr:sp macro="" textlink="">
      <xdr:nvSpPr>
        <xdr:cNvPr id="20" name="TextBox 19"/>
        <xdr:cNvSpPr txBox="1"/>
      </xdr:nvSpPr>
      <xdr:spPr>
        <a:xfrm>
          <a:off x="7866529" y="2297206"/>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4%</a:t>
          </a:r>
        </a:p>
      </xdr:txBody>
    </xdr:sp>
    <xdr:clientData/>
  </xdr:twoCellAnchor>
  <xdr:twoCellAnchor>
    <xdr:from>
      <xdr:col>12</xdr:col>
      <xdr:colOff>246530</xdr:colOff>
      <xdr:row>11</xdr:row>
      <xdr:rowOff>123265</xdr:rowOff>
    </xdr:from>
    <xdr:to>
      <xdr:col>13</xdr:col>
      <xdr:colOff>84524</xdr:colOff>
      <xdr:row>13</xdr:row>
      <xdr:rowOff>174265</xdr:rowOff>
    </xdr:to>
    <xdr:sp macro="" textlink="">
      <xdr:nvSpPr>
        <xdr:cNvPr id="21" name="TextBox 20"/>
        <xdr:cNvSpPr txBox="1"/>
      </xdr:nvSpPr>
      <xdr:spPr>
        <a:xfrm>
          <a:off x="9390530" y="2297206"/>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5%</a:t>
          </a:r>
        </a:p>
      </xdr:txBody>
    </xdr:sp>
    <xdr:clientData/>
  </xdr:twoCellAnchor>
  <xdr:twoCellAnchor>
    <xdr:from>
      <xdr:col>12</xdr:col>
      <xdr:colOff>100853</xdr:colOff>
      <xdr:row>19</xdr:row>
      <xdr:rowOff>178173</xdr:rowOff>
    </xdr:from>
    <xdr:to>
      <xdr:col>13</xdr:col>
      <xdr:colOff>238853</xdr:colOff>
      <xdr:row>23</xdr:row>
      <xdr:rowOff>136173</xdr:rowOff>
    </xdr:to>
    <xdr:sp macro="" textlink="">
      <xdr:nvSpPr>
        <xdr:cNvPr id="22" name="Left-Right Arrow 21"/>
        <xdr:cNvSpPr/>
      </xdr:nvSpPr>
      <xdr:spPr>
        <a:xfrm>
          <a:off x="9244853" y="3876114"/>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268941</xdr:colOff>
      <xdr:row>20</xdr:row>
      <xdr:rowOff>122142</xdr:rowOff>
    </xdr:from>
    <xdr:to>
      <xdr:col>13</xdr:col>
      <xdr:colOff>106935</xdr:colOff>
      <xdr:row>22</xdr:row>
      <xdr:rowOff>173142</xdr:rowOff>
    </xdr:to>
    <xdr:sp macro="" textlink="">
      <xdr:nvSpPr>
        <xdr:cNvPr id="23" name="TextBox 22"/>
        <xdr:cNvSpPr txBox="1"/>
      </xdr:nvSpPr>
      <xdr:spPr>
        <a:xfrm>
          <a:off x="9412941" y="4010583"/>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xdr:txBody>
    </xdr:sp>
    <xdr:clientData/>
  </xdr:twoCellAnchor>
  <xdr:twoCellAnchor>
    <xdr:from>
      <xdr:col>10</xdr:col>
      <xdr:colOff>89647</xdr:colOff>
      <xdr:row>19</xdr:row>
      <xdr:rowOff>78441</xdr:rowOff>
    </xdr:from>
    <xdr:to>
      <xdr:col>11</xdr:col>
      <xdr:colOff>227647</xdr:colOff>
      <xdr:row>24</xdr:row>
      <xdr:rowOff>25941</xdr:rowOff>
    </xdr:to>
    <xdr:sp macro="" textlink="">
      <xdr:nvSpPr>
        <xdr:cNvPr id="24" name="Down Arrow 23"/>
        <xdr:cNvSpPr/>
      </xdr:nvSpPr>
      <xdr:spPr>
        <a:xfrm rot="10800000">
          <a:off x="7709647" y="3776382"/>
          <a:ext cx="900000"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246529</xdr:colOff>
      <xdr:row>20</xdr:row>
      <xdr:rowOff>123265</xdr:rowOff>
    </xdr:from>
    <xdr:to>
      <xdr:col>11</xdr:col>
      <xdr:colOff>84523</xdr:colOff>
      <xdr:row>22</xdr:row>
      <xdr:rowOff>174265</xdr:rowOff>
    </xdr:to>
    <xdr:sp macro="" textlink="">
      <xdr:nvSpPr>
        <xdr:cNvPr id="25" name="TextBox 24"/>
        <xdr:cNvSpPr txBox="1"/>
      </xdr:nvSpPr>
      <xdr:spPr>
        <a:xfrm>
          <a:off x="7866529" y="4011706"/>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4%</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5</xdr:row>
      <xdr:rowOff>0</xdr:rowOff>
    </xdr:from>
    <xdr:to>
      <xdr:col>10</xdr:col>
      <xdr:colOff>246529</xdr:colOff>
      <xdr:row>23</xdr:row>
      <xdr:rowOff>171000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xdr:colOff>
      <xdr:row>7</xdr:row>
      <xdr:rowOff>0</xdr:rowOff>
    </xdr:from>
    <xdr:to>
      <xdr:col>12</xdr:col>
      <xdr:colOff>318003</xdr:colOff>
      <xdr:row>12</xdr:row>
      <xdr:rowOff>127500</xdr:rowOff>
    </xdr:to>
    <xdr:grpSp>
      <xdr:nvGrpSpPr>
        <xdr:cNvPr id="18" name="Group 17"/>
        <xdr:cNvGrpSpPr/>
      </xdr:nvGrpSpPr>
      <xdr:grpSpPr>
        <a:xfrm>
          <a:off x="8382003" y="1411941"/>
          <a:ext cx="1080000" cy="1080000"/>
          <a:chOff x="7086603" y="1876425"/>
          <a:chExt cx="900000" cy="900000"/>
        </a:xfrm>
      </xdr:grpSpPr>
      <xdr:sp macro="" textlink="">
        <xdr:nvSpPr>
          <xdr:cNvPr id="19" name="Flowchart: Alternate Process 1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Down Arrow 19"/>
          <xdr:cNvSpPr/>
        </xdr:nvSpPr>
        <xdr:spPr>
          <a:xfrm>
            <a:off x="7161603" y="1951425"/>
            <a:ext cx="750000" cy="75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TextBox 2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a:t>
            </a:r>
          </a:p>
        </xdr:txBody>
      </xdr:sp>
    </xdr:grpSp>
    <xdr:clientData/>
  </xdr:twoCellAnchor>
  <xdr:twoCellAnchor>
    <xdr:from>
      <xdr:col>11</xdr:col>
      <xdr:colOff>0</xdr:colOff>
      <xdr:row>18</xdr:row>
      <xdr:rowOff>0</xdr:rowOff>
    </xdr:from>
    <xdr:to>
      <xdr:col>12</xdr:col>
      <xdr:colOff>318000</xdr:colOff>
      <xdr:row>23</xdr:row>
      <xdr:rowOff>127500</xdr:rowOff>
    </xdr:to>
    <xdr:sp macro="" textlink="">
      <xdr:nvSpPr>
        <xdr:cNvPr id="23" name="Flowchart: Alternate Process 22"/>
        <xdr:cNvSpPr>
          <a:spLocks/>
        </xdr:cNvSpPr>
      </xdr:nvSpPr>
      <xdr:spPr>
        <a:xfrm>
          <a:off x="7620000" y="35074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11</xdr:col>
      <xdr:colOff>90000</xdr:colOff>
      <xdr:row>18</xdr:row>
      <xdr:rowOff>180000</xdr:rowOff>
    </xdr:from>
    <xdr:to>
      <xdr:col>12</xdr:col>
      <xdr:colOff>228000</xdr:colOff>
      <xdr:row>22</xdr:row>
      <xdr:rowOff>138000</xdr:rowOff>
    </xdr:to>
    <xdr:sp macro="" textlink="">
      <xdr:nvSpPr>
        <xdr:cNvPr id="26" name="Left-Right Arrow 25"/>
        <xdr:cNvSpPr/>
      </xdr:nvSpPr>
      <xdr:spPr>
        <a:xfrm>
          <a:off x="7710000" y="3687441"/>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11</xdr:col>
      <xdr:colOff>240003</xdr:colOff>
      <xdr:row>19</xdr:row>
      <xdr:rowOff>133500</xdr:rowOff>
    </xdr:from>
    <xdr:to>
      <xdr:col>12</xdr:col>
      <xdr:colOff>77997</xdr:colOff>
      <xdr:row>21</xdr:row>
      <xdr:rowOff>184500</xdr:rowOff>
    </xdr:to>
    <xdr:sp macro="" textlink="">
      <xdr:nvSpPr>
        <xdr:cNvPr id="27" name="TextBox 26"/>
        <xdr:cNvSpPr txBox="1"/>
      </xdr:nvSpPr>
      <xdr:spPr>
        <a:xfrm>
          <a:off x="7860003" y="3831441"/>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xdr:colOff>
      <xdr:row>7</xdr:row>
      <xdr:rowOff>180974</xdr:rowOff>
    </xdr:from>
    <xdr:to>
      <xdr:col>11</xdr:col>
      <xdr:colOff>318002</xdr:colOff>
      <xdr:row>13</xdr:row>
      <xdr:rowOff>117974</xdr:rowOff>
    </xdr:to>
    <xdr:grpSp>
      <xdr:nvGrpSpPr>
        <xdr:cNvPr id="20" name="Group 19"/>
        <xdr:cNvGrpSpPr/>
      </xdr:nvGrpSpPr>
      <xdr:grpSpPr>
        <a:xfrm>
          <a:off x="7620002" y="1693768"/>
          <a:ext cx="1080000" cy="1113618"/>
          <a:chOff x="7086603" y="1876425"/>
          <a:chExt cx="900000" cy="900000"/>
        </a:xfrm>
      </xdr:grpSpPr>
      <xdr:sp macro="" textlink="">
        <xdr:nvSpPr>
          <xdr:cNvPr id="21" name="Flowchart: Alternate Process 20"/>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Down Arrow 21"/>
          <xdr:cNvSpPr/>
        </xdr:nvSpPr>
        <xdr:spPr>
          <a:xfrm>
            <a:off x="7161603" y="1951425"/>
            <a:ext cx="750000" cy="727359"/>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TextBox 22"/>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72%</a:t>
            </a:r>
          </a:p>
        </xdr:txBody>
      </xdr:sp>
    </xdr:grpSp>
    <xdr:clientData/>
  </xdr:twoCellAnchor>
  <xdr:twoCellAnchor>
    <xdr:from>
      <xdr:col>10</xdr:col>
      <xdr:colOff>0</xdr:colOff>
      <xdr:row>18</xdr:row>
      <xdr:rowOff>0</xdr:rowOff>
    </xdr:from>
    <xdr:to>
      <xdr:col>11</xdr:col>
      <xdr:colOff>318000</xdr:colOff>
      <xdr:row>23</xdr:row>
      <xdr:rowOff>127500</xdr:rowOff>
    </xdr:to>
    <xdr:grpSp>
      <xdr:nvGrpSpPr>
        <xdr:cNvPr id="35" name="Group 34"/>
        <xdr:cNvGrpSpPr/>
      </xdr:nvGrpSpPr>
      <xdr:grpSpPr>
        <a:xfrm>
          <a:off x="7620000" y="3641912"/>
          <a:ext cx="1080000" cy="1080000"/>
          <a:chOff x="8267700" y="1876425"/>
          <a:chExt cx="900000" cy="900000"/>
        </a:xfrm>
      </xdr:grpSpPr>
      <xdr:sp macro="" textlink="">
        <xdr:nvSpPr>
          <xdr:cNvPr id="36" name="Flowchart: Alternate Process 35"/>
          <xdr:cNvSpPr>
            <a:spLocks/>
          </xdr:cNvSpPr>
        </xdr:nvSpPr>
        <xdr:spPr>
          <a:xfrm>
            <a:off x="8267700"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Down Arrow 36"/>
          <xdr:cNvSpPr/>
        </xdr:nvSpPr>
        <xdr:spPr>
          <a:xfrm>
            <a:off x="8342700"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TextBox 37"/>
          <xdr:cNvSpPr txBox="1"/>
        </xdr:nvSpPr>
        <xdr:spPr>
          <a:xfrm>
            <a:off x="8467703"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7%</a:t>
            </a:r>
          </a:p>
          <a:p>
            <a:pPr algn="ctr"/>
            <a:endParaRPr lang="en-GB" sz="1100" b="1"/>
          </a:p>
        </xdr:txBody>
      </xdr:sp>
    </xdr:grpSp>
    <xdr:clientData/>
  </xdr:twoCellAnchor>
  <xdr:twoCellAnchor>
    <xdr:from>
      <xdr:col>1</xdr:col>
      <xdr:colOff>0</xdr:colOff>
      <xdr:row>5</xdr:row>
      <xdr:rowOff>0</xdr:rowOff>
    </xdr:from>
    <xdr:to>
      <xdr:col>8</xdr:col>
      <xdr:colOff>426000</xdr:colOff>
      <xdr:row>23</xdr:row>
      <xdr:rowOff>137382</xdr:rowOff>
    </xdr:to>
    <xdr:graphicFrame macro="">
      <xdr:nvGraphicFramePr>
        <xdr:cNvPr id="39" name="Chart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8</xdr:col>
      <xdr:colOff>426000</xdr:colOff>
      <xdr:row>35</xdr:row>
      <xdr:rowOff>85500</xdr:rowOff>
    </xdr:to>
    <xdr:graphicFrame macro="">
      <xdr:nvGraphicFramePr>
        <xdr:cNvPr id="45" name="Chart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26</xdr:row>
      <xdr:rowOff>0</xdr:rowOff>
    </xdr:from>
    <xdr:to>
      <xdr:col>16</xdr:col>
      <xdr:colOff>426000</xdr:colOff>
      <xdr:row>35</xdr:row>
      <xdr:rowOff>85500</xdr:rowOff>
    </xdr:to>
    <xdr:graphicFrame macro="">
      <xdr:nvGraphicFramePr>
        <xdr:cNvPr id="4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70147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8</xdr:row>
      <xdr:rowOff>0</xdr:rowOff>
    </xdr:from>
    <xdr:to>
      <xdr:col>11</xdr:col>
      <xdr:colOff>318000</xdr:colOff>
      <xdr:row>13</xdr:row>
      <xdr:rowOff>127500</xdr:rowOff>
    </xdr:to>
    <xdr:grpSp>
      <xdr:nvGrpSpPr>
        <xdr:cNvPr id="70" name="Group 69"/>
        <xdr:cNvGrpSpPr/>
      </xdr:nvGrpSpPr>
      <xdr:grpSpPr>
        <a:xfrm>
          <a:off x="7620000" y="1602441"/>
          <a:ext cx="1080000" cy="1080000"/>
          <a:chOff x="7086603" y="1876425"/>
          <a:chExt cx="900000" cy="900000"/>
        </a:xfrm>
      </xdr:grpSpPr>
      <xdr:sp macro="" textlink="">
        <xdr:nvSpPr>
          <xdr:cNvPr id="116" name="Flowchart: Alternate Process 115"/>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7" name="Down Arrow 116"/>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8" name="TextBox 117"/>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9%</a:t>
            </a:r>
          </a:p>
        </xdr:txBody>
      </xdr:sp>
    </xdr:grpSp>
    <xdr:clientData/>
  </xdr:twoCellAnchor>
  <xdr:twoCellAnchor>
    <xdr:from>
      <xdr:col>12</xdr:col>
      <xdr:colOff>0</xdr:colOff>
      <xdr:row>8</xdr:row>
      <xdr:rowOff>0</xdr:rowOff>
    </xdr:from>
    <xdr:to>
      <xdr:col>13</xdr:col>
      <xdr:colOff>318000</xdr:colOff>
      <xdr:row>13</xdr:row>
      <xdr:rowOff>127500</xdr:rowOff>
    </xdr:to>
    <xdr:grpSp>
      <xdr:nvGrpSpPr>
        <xdr:cNvPr id="119" name="Group 118"/>
        <xdr:cNvGrpSpPr/>
      </xdr:nvGrpSpPr>
      <xdr:grpSpPr>
        <a:xfrm>
          <a:off x="9144000" y="1602441"/>
          <a:ext cx="1080000" cy="1080000"/>
          <a:chOff x="7086603" y="1876425"/>
          <a:chExt cx="900000" cy="900000"/>
        </a:xfrm>
      </xdr:grpSpPr>
      <xdr:sp macro="" textlink="">
        <xdr:nvSpPr>
          <xdr:cNvPr id="120" name="Flowchart: Alternate Process 119"/>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1" name="Down Arrow 120"/>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2" name="TextBox 121"/>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49%</a:t>
            </a:r>
          </a:p>
        </xdr:txBody>
      </xdr:sp>
    </xdr:grpSp>
    <xdr:clientData/>
  </xdr:twoCellAnchor>
  <xdr:twoCellAnchor>
    <xdr:from>
      <xdr:col>14</xdr:col>
      <xdr:colOff>0</xdr:colOff>
      <xdr:row>8</xdr:row>
      <xdr:rowOff>0</xdr:rowOff>
    </xdr:from>
    <xdr:to>
      <xdr:col>15</xdr:col>
      <xdr:colOff>318000</xdr:colOff>
      <xdr:row>13</xdr:row>
      <xdr:rowOff>127500</xdr:rowOff>
    </xdr:to>
    <xdr:grpSp>
      <xdr:nvGrpSpPr>
        <xdr:cNvPr id="123" name="Group 122"/>
        <xdr:cNvGrpSpPr/>
      </xdr:nvGrpSpPr>
      <xdr:grpSpPr>
        <a:xfrm>
          <a:off x="10668000" y="1602441"/>
          <a:ext cx="1080000" cy="1080000"/>
          <a:chOff x="7086603" y="1876425"/>
          <a:chExt cx="900000" cy="900000"/>
        </a:xfrm>
      </xdr:grpSpPr>
      <xdr:sp macro="" textlink="">
        <xdr:nvSpPr>
          <xdr:cNvPr id="124" name="Flowchart: Alternate Process 123"/>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5" name="Down Arrow 124"/>
          <xdr:cNvSpPr/>
        </xdr:nvSpPr>
        <xdr:spPr>
          <a:xfrm rot="10800000">
            <a:off x="7161603" y="1951425"/>
            <a:ext cx="750000" cy="750000"/>
          </a:xfrm>
          <a:prstGeom prst="down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6" name="TextBox 125"/>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4118%</a:t>
            </a:r>
          </a:p>
        </xdr:txBody>
      </xdr:sp>
    </xdr:grpSp>
    <xdr:clientData/>
  </xdr:twoCellAnchor>
  <xdr:twoCellAnchor>
    <xdr:from>
      <xdr:col>16</xdr:col>
      <xdr:colOff>0</xdr:colOff>
      <xdr:row>8</xdr:row>
      <xdr:rowOff>0</xdr:rowOff>
    </xdr:from>
    <xdr:to>
      <xdr:col>17</xdr:col>
      <xdr:colOff>318000</xdr:colOff>
      <xdr:row>13</xdr:row>
      <xdr:rowOff>127500</xdr:rowOff>
    </xdr:to>
    <xdr:grpSp>
      <xdr:nvGrpSpPr>
        <xdr:cNvPr id="127" name="Group 126"/>
        <xdr:cNvGrpSpPr/>
      </xdr:nvGrpSpPr>
      <xdr:grpSpPr>
        <a:xfrm>
          <a:off x="12192000" y="1602441"/>
          <a:ext cx="1080000" cy="1080000"/>
          <a:chOff x="7086603" y="1876425"/>
          <a:chExt cx="900000" cy="900000"/>
        </a:xfrm>
      </xdr:grpSpPr>
      <xdr:sp macro="" textlink="">
        <xdr:nvSpPr>
          <xdr:cNvPr id="128" name="Flowchart: Alternate Process 127"/>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9" name="Down Arrow 128"/>
          <xdr:cNvSpPr/>
        </xdr:nvSpPr>
        <xdr:spPr>
          <a:xfrm>
            <a:off x="7161603" y="1951426"/>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0" name="TextBox 129"/>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50" b="1">
                <a:solidFill>
                  <a:schemeClr val="bg1"/>
                </a:solidFill>
              </a:rPr>
              <a:t>50</a:t>
            </a:r>
            <a:r>
              <a:rPr lang="en-GB" sz="900" b="1">
                <a:solidFill>
                  <a:schemeClr val="bg1"/>
                </a:solidFill>
              </a:rPr>
              <a:t>%</a:t>
            </a:r>
          </a:p>
        </xdr:txBody>
      </xdr:sp>
    </xdr:grpSp>
    <xdr:clientData/>
  </xdr:twoCellAnchor>
  <xdr:twoCellAnchor>
    <xdr:from>
      <xdr:col>10</xdr:col>
      <xdr:colOff>0</xdr:colOff>
      <xdr:row>17</xdr:row>
      <xdr:rowOff>0</xdr:rowOff>
    </xdr:from>
    <xdr:to>
      <xdr:col>11</xdr:col>
      <xdr:colOff>318000</xdr:colOff>
      <xdr:row>22</xdr:row>
      <xdr:rowOff>93882</xdr:rowOff>
    </xdr:to>
    <xdr:grpSp>
      <xdr:nvGrpSpPr>
        <xdr:cNvPr id="131" name="Group 130"/>
        <xdr:cNvGrpSpPr/>
      </xdr:nvGrpSpPr>
      <xdr:grpSpPr>
        <a:xfrm>
          <a:off x="7620000" y="3316941"/>
          <a:ext cx="1080000" cy="1080000"/>
          <a:chOff x="7086603" y="1876426"/>
          <a:chExt cx="900000" cy="872831"/>
        </a:xfrm>
      </xdr:grpSpPr>
      <xdr:sp macro="" textlink="">
        <xdr:nvSpPr>
          <xdr:cNvPr id="132" name="Flowchart: Alternate Process 131"/>
          <xdr:cNvSpPr>
            <a:spLocks/>
          </xdr:cNvSpPr>
        </xdr:nvSpPr>
        <xdr:spPr>
          <a:xfrm>
            <a:off x="7086603" y="1876426"/>
            <a:ext cx="900000" cy="872831"/>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3" name="Down Arrow 132"/>
          <xdr:cNvSpPr/>
        </xdr:nvSpPr>
        <xdr:spPr>
          <a:xfrm rot="10800000">
            <a:off x="7161604" y="1949162"/>
            <a:ext cx="750000" cy="727359"/>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4" name="TextBox 133"/>
          <xdr:cNvSpPr txBox="1"/>
        </xdr:nvSpPr>
        <xdr:spPr>
          <a:xfrm>
            <a:off x="7286606" y="2132842"/>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a:t>
            </a:r>
          </a:p>
        </xdr:txBody>
      </xdr:sp>
    </xdr:grpSp>
    <xdr:clientData/>
  </xdr:twoCellAnchor>
  <xdr:twoCellAnchor>
    <xdr:from>
      <xdr:col>12</xdr:col>
      <xdr:colOff>0</xdr:colOff>
      <xdr:row>17</xdr:row>
      <xdr:rowOff>0</xdr:rowOff>
    </xdr:from>
    <xdr:to>
      <xdr:col>13</xdr:col>
      <xdr:colOff>318000</xdr:colOff>
      <xdr:row>22</xdr:row>
      <xdr:rowOff>93882</xdr:rowOff>
    </xdr:to>
    <xdr:grpSp>
      <xdr:nvGrpSpPr>
        <xdr:cNvPr id="135" name="Group 134"/>
        <xdr:cNvGrpSpPr/>
      </xdr:nvGrpSpPr>
      <xdr:grpSpPr>
        <a:xfrm>
          <a:off x="9144000" y="3316941"/>
          <a:ext cx="1080000" cy="1080000"/>
          <a:chOff x="7086603" y="1876426"/>
          <a:chExt cx="900000" cy="872831"/>
        </a:xfrm>
      </xdr:grpSpPr>
      <xdr:sp macro="" textlink="">
        <xdr:nvSpPr>
          <xdr:cNvPr id="136" name="Flowchart: Alternate Process 135"/>
          <xdr:cNvSpPr>
            <a:spLocks/>
          </xdr:cNvSpPr>
        </xdr:nvSpPr>
        <xdr:spPr>
          <a:xfrm>
            <a:off x="7086603" y="1876426"/>
            <a:ext cx="900000" cy="872831"/>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7" name="Down Arrow 136"/>
          <xdr:cNvSpPr/>
        </xdr:nvSpPr>
        <xdr:spPr>
          <a:xfrm rot="10800000">
            <a:off x="7161603" y="1949162"/>
            <a:ext cx="750000" cy="727359"/>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8" name="TextBox 137"/>
          <xdr:cNvSpPr txBox="1"/>
        </xdr:nvSpPr>
        <xdr:spPr>
          <a:xfrm>
            <a:off x="7286606" y="2132842"/>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a:t>
            </a:r>
          </a:p>
        </xdr:txBody>
      </xdr:sp>
    </xdr:grpSp>
    <xdr:clientData/>
  </xdr:twoCellAnchor>
  <xdr:twoCellAnchor>
    <xdr:from>
      <xdr:col>14</xdr:col>
      <xdr:colOff>0</xdr:colOff>
      <xdr:row>17</xdr:row>
      <xdr:rowOff>0</xdr:rowOff>
    </xdr:from>
    <xdr:to>
      <xdr:col>15</xdr:col>
      <xdr:colOff>318000</xdr:colOff>
      <xdr:row>22</xdr:row>
      <xdr:rowOff>93882</xdr:rowOff>
    </xdr:to>
    <xdr:grpSp>
      <xdr:nvGrpSpPr>
        <xdr:cNvPr id="139" name="Group 138"/>
        <xdr:cNvGrpSpPr/>
      </xdr:nvGrpSpPr>
      <xdr:grpSpPr>
        <a:xfrm>
          <a:off x="10668000" y="3316941"/>
          <a:ext cx="1080000" cy="1080000"/>
          <a:chOff x="7086603" y="1876426"/>
          <a:chExt cx="900000" cy="872831"/>
        </a:xfrm>
      </xdr:grpSpPr>
      <xdr:sp macro="" textlink="">
        <xdr:nvSpPr>
          <xdr:cNvPr id="140" name="Flowchart: Alternate Process 139"/>
          <xdr:cNvSpPr>
            <a:spLocks/>
          </xdr:cNvSpPr>
        </xdr:nvSpPr>
        <xdr:spPr>
          <a:xfrm>
            <a:off x="7086603" y="1876426"/>
            <a:ext cx="900000" cy="872831"/>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1" name="Down Arrow 140"/>
          <xdr:cNvSpPr/>
        </xdr:nvSpPr>
        <xdr:spPr>
          <a:xfrm rot="10800000">
            <a:off x="7161603" y="1949163"/>
            <a:ext cx="750000" cy="727359"/>
          </a:xfrm>
          <a:prstGeom prst="down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solidFill>
                <a:schemeClr val="accent6"/>
              </a:solidFill>
            </a:endParaRPr>
          </a:p>
        </xdr:txBody>
      </xdr:sp>
      <xdr:sp macro="" textlink="">
        <xdr:nvSpPr>
          <xdr:cNvPr id="142" name="TextBox 141"/>
          <xdr:cNvSpPr txBox="1"/>
        </xdr:nvSpPr>
        <xdr:spPr>
          <a:xfrm>
            <a:off x="7286606" y="2132842"/>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21%</a:t>
            </a:r>
          </a:p>
        </xdr:txBody>
      </xdr:sp>
    </xdr:grpSp>
    <xdr:clientData/>
  </xdr:twoCellAnchor>
  <xdr:twoCellAnchor>
    <xdr:from>
      <xdr:col>16</xdr:col>
      <xdr:colOff>0</xdr:colOff>
      <xdr:row>17</xdr:row>
      <xdr:rowOff>0</xdr:rowOff>
    </xdr:from>
    <xdr:to>
      <xdr:col>17</xdr:col>
      <xdr:colOff>318000</xdr:colOff>
      <xdr:row>22</xdr:row>
      <xdr:rowOff>93882</xdr:rowOff>
    </xdr:to>
    <xdr:grpSp>
      <xdr:nvGrpSpPr>
        <xdr:cNvPr id="143" name="Group 142"/>
        <xdr:cNvGrpSpPr/>
      </xdr:nvGrpSpPr>
      <xdr:grpSpPr>
        <a:xfrm>
          <a:off x="12192000" y="3316941"/>
          <a:ext cx="1080000" cy="1080000"/>
          <a:chOff x="7086603" y="1876426"/>
          <a:chExt cx="900000" cy="872831"/>
        </a:xfrm>
      </xdr:grpSpPr>
      <xdr:sp macro="" textlink="">
        <xdr:nvSpPr>
          <xdr:cNvPr id="144" name="Flowchart: Alternate Process 143"/>
          <xdr:cNvSpPr>
            <a:spLocks/>
          </xdr:cNvSpPr>
        </xdr:nvSpPr>
        <xdr:spPr>
          <a:xfrm>
            <a:off x="7086603" y="1876426"/>
            <a:ext cx="900000" cy="872831"/>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5" name="Down Arrow 144"/>
          <xdr:cNvSpPr/>
        </xdr:nvSpPr>
        <xdr:spPr>
          <a:xfrm>
            <a:off x="7161603" y="1949163"/>
            <a:ext cx="750000" cy="727359"/>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6" name="TextBox 145"/>
          <xdr:cNvSpPr txBox="1"/>
        </xdr:nvSpPr>
        <xdr:spPr>
          <a:xfrm>
            <a:off x="7286606" y="2132842"/>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5%</a:t>
            </a:r>
          </a:p>
        </xdr:txBody>
      </xdr:sp>
    </xdr:grpSp>
    <xdr:clientData/>
  </xdr:twoCellAnchor>
</xdr:wsDr>
</file>

<file path=xl/drawings/drawing38.xml><?xml version="1.0" encoding="utf-8"?>
<c:userShapes xmlns:c="http://schemas.openxmlformats.org/drawingml/2006/chart">
  <cdr:relSizeAnchor xmlns:cdr="http://schemas.openxmlformats.org/drawingml/2006/chartDrawing">
    <cdr:from>
      <cdr:x>0.78208</cdr:x>
      <cdr:y>0.22101</cdr:y>
    </cdr:from>
    <cdr:to>
      <cdr:x>0.94083</cdr:x>
      <cdr:y>0.29571</cdr:y>
    </cdr:to>
    <cdr:sp macro="" textlink="">
      <cdr:nvSpPr>
        <cdr:cNvPr id="2" name="TextBox 1"/>
        <cdr:cNvSpPr txBox="1"/>
      </cdr:nvSpPr>
      <cdr:spPr>
        <a:xfrm xmlns:a="http://schemas.openxmlformats.org/drawingml/2006/main">
          <a:off x="4504764" y="795618"/>
          <a:ext cx="914400" cy="2689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GB" sz="1100" b="1">
              <a:solidFill>
                <a:schemeClr val="tx2"/>
              </a:solidFill>
            </a:rPr>
            <a:t>arisings</a:t>
          </a:r>
        </a:p>
      </cdr:txBody>
    </cdr:sp>
  </cdr:relSizeAnchor>
  <cdr:relSizeAnchor xmlns:cdr="http://schemas.openxmlformats.org/drawingml/2006/chartDrawing">
    <cdr:from>
      <cdr:x>0.2782</cdr:x>
      <cdr:y>0.70659</cdr:y>
    </cdr:from>
    <cdr:to>
      <cdr:x>0.63422</cdr:x>
      <cdr:y>0.78752</cdr:y>
    </cdr:to>
    <cdr:sp macro="" textlink="">
      <cdr:nvSpPr>
        <cdr:cNvPr id="3" name="TextBox 2"/>
        <cdr:cNvSpPr txBox="1"/>
      </cdr:nvSpPr>
      <cdr:spPr>
        <a:xfrm xmlns:a="http://schemas.openxmlformats.org/drawingml/2006/main">
          <a:off x="1602440" y="2543736"/>
          <a:ext cx="2050677" cy="291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chemeClr val="tx2">
                  <a:lumMod val="60000"/>
                  <a:lumOff val="40000"/>
                </a:schemeClr>
              </a:solidFill>
            </a:rPr>
            <a:t>recycling (inc. composting)</a:t>
          </a:r>
        </a:p>
      </cdr:txBody>
    </cdr:sp>
  </cdr:relSizeAnchor>
  <cdr:relSizeAnchor xmlns:cdr="http://schemas.openxmlformats.org/drawingml/2006/chartDrawing">
    <cdr:from>
      <cdr:x>0.17509</cdr:x>
      <cdr:y>0.35485</cdr:y>
    </cdr:from>
    <cdr:to>
      <cdr:x>0.42022</cdr:x>
      <cdr:y>0.41711</cdr:y>
    </cdr:to>
    <cdr:sp macro="" textlink="">
      <cdr:nvSpPr>
        <cdr:cNvPr id="4" name="TextBox 3"/>
        <cdr:cNvSpPr txBox="1"/>
      </cdr:nvSpPr>
      <cdr:spPr>
        <a:xfrm xmlns:a="http://schemas.openxmlformats.org/drawingml/2006/main">
          <a:off x="1008529" y="1277472"/>
          <a:ext cx="1411942" cy="2241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chemeClr val="accent1"/>
              </a:solidFill>
            </a:rPr>
            <a:t>landfill</a:t>
          </a:r>
        </a:p>
      </cdr:txBody>
    </cdr:sp>
  </cdr:relSizeAnchor>
  <cdr:relSizeAnchor xmlns:cdr="http://schemas.openxmlformats.org/drawingml/2006/chartDrawing">
    <cdr:from>
      <cdr:x>0.16342</cdr:x>
      <cdr:y>0.82176</cdr:y>
    </cdr:from>
    <cdr:to>
      <cdr:x>0.50193</cdr:x>
      <cdr:y>0.93694</cdr:y>
    </cdr:to>
    <cdr:sp macro="" textlink="">
      <cdr:nvSpPr>
        <cdr:cNvPr id="5" name="TextBox 4"/>
        <cdr:cNvSpPr txBox="1"/>
      </cdr:nvSpPr>
      <cdr:spPr>
        <a:xfrm xmlns:a="http://schemas.openxmlformats.org/drawingml/2006/main">
          <a:off x="941293" y="2958353"/>
          <a:ext cx="1949824" cy="414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chemeClr val="tx2">
                  <a:lumMod val="40000"/>
                  <a:lumOff val="60000"/>
                </a:schemeClr>
              </a:solidFill>
            </a:rPr>
            <a:t>energy recovery</a:t>
          </a:r>
        </a:p>
      </cdr:txBody>
    </cdr:sp>
  </cdr:relSizeAnchor>
</c:userShapes>
</file>

<file path=xl/drawings/drawing39.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171000</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6</xdr:col>
      <xdr:colOff>510000</xdr:colOff>
      <xdr:row>36</xdr:row>
      <xdr:rowOff>64500</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25</xdr:row>
      <xdr:rowOff>0</xdr:rowOff>
    </xdr:from>
    <xdr:to>
      <xdr:col>12</xdr:col>
      <xdr:colOff>85725</xdr:colOff>
      <xdr:row>36</xdr:row>
      <xdr:rowOff>161925</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xdr:colOff>
      <xdr:row>7</xdr:row>
      <xdr:rowOff>0</xdr:rowOff>
    </xdr:from>
    <xdr:to>
      <xdr:col>11</xdr:col>
      <xdr:colOff>318003</xdr:colOff>
      <xdr:row>12</xdr:row>
      <xdr:rowOff>127500</xdr:rowOff>
    </xdr:to>
    <xdr:grpSp>
      <xdr:nvGrpSpPr>
        <xdr:cNvPr id="28" name="Group 27"/>
        <xdr:cNvGrpSpPr/>
      </xdr:nvGrpSpPr>
      <xdr:grpSpPr>
        <a:xfrm>
          <a:off x="7620003" y="1512794"/>
          <a:ext cx="1080000" cy="1080000"/>
          <a:chOff x="7086603" y="1876425"/>
          <a:chExt cx="900000" cy="900000"/>
        </a:xfrm>
      </xdr:grpSpPr>
      <xdr:sp macro="" textlink="">
        <xdr:nvSpPr>
          <xdr:cNvPr id="29" name="Flowchart: Alternate Process 2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Down Arrow 29"/>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TextBox 3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54%</a:t>
            </a:r>
          </a:p>
        </xdr:txBody>
      </xdr:sp>
    </xdr:grpSp>
    <xdr:clientData/>
  </xdr:twoCellAnchor>
  <xdr:twoCellAnchor>
    <xdr:from>
      <xdr:col>10</xdr:col>
      <xdr:colOff>0</xdr:colOff>
      <xdr:row>17</xdr:row>
      <xdr:rowOff>0</xdr:rowOff>
    </xdr:from>
    <xdr:to>
      <xdr:col>11</xdr:col>
      <xdr:colOff>318000</xdr:colOff>
      <xdr:row>22</xdr:row>
      <xdr:rowOff>127500</xdr:rowOff>
    </xdr:to>
    <xdr:grpSp>
      <xdr:nvGrpSpPr>
        <xdr:cNvPr id="32" name="Group 31"/>
        <xdr:cNvGrpSpPr/>
      </xdr:nvGrpSpPr>
      <xdr:grpSpPr>
        <a:xfrm>
          <a:off x="7620000" y="3417794"/>
          <a:ext cx="1080000" cy="1080000"/>
          <a:chOff x="8267700" y="1876425"/>
          <a:chExt cx="900000" cy="900000"/>
        </a:xfrm>
      </xdr:grpSpPr>
      <xdr:sp macro="" textlink="">
        <xdr:nvSpPr>
          <xdr:cNvPr id="33" name="Flowchart: Alternate Process 32"/>
          <xdr:cNvSpPr>
            <a:spLocks/>
          </xdr:cNvSpPr>
        </xdr:nvSpPr>
        <xdr:spPr>
          <a:xfrm>
            <a:off x="8267700"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Down Arrow 33"/>
          <xdr:cNvSpPr/>
        </xdr:nvSpPr>
        <xdr:spPr>
          <a:xfrm>
            <a:off x="8342700"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TextBox 34"/>
          <xdr:cNvSpPr txBox="1"/>
        </xdr:nvSpPr>
        <xdr:spPr>
          <a:xfrm>
            <a:off x="8467703"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476250</xdr:colOff>
      <xdr:row>5</xdr:row>
      <xdr:rowOff>47625</xdr:rowOff>
    </xdr:from>
    <xdr:to>
      <xdr:col>8</xdr:col>
      <xdr:colOff>140250</xdr:colOff>
      <xdr:row>24</xdr:row>
      <xdr:rowOff>28125</xdr:rowOff>
    </xdr:to>
    <xdr:graphicFrame macro="">
      <xdr:nvGraphicFramePr>
        <xdr:cNvPr id="42" name="Chart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9</xdr:row>
      <xdr:rowOff>0</xdr:rowOff>
    </xdr:from>
    <xdr:to>
      <xdr:col>10</xdr:col>
      <xdr:colOff>318000</xdr:colOff>
      <xdr:row>14</xdr:row>
      <xdr:rowOff>127500</xdr:rowOff>
    </xdr:to>
    <xdr:grpSp>
      <xdr:nvGrpSpPr>
        <xdr:cNvPr id="136" name="Group 135"/>
        <xdr:cNvGrpSpPr/>
      </xdr:nvGrpSpPr>
      <xdr:grpSpPr>
        <a:xfrm>
          <a:off x="6858000" y="1792941"/>
          <a:ext cx="1080000" cy="1080000"/>
          <a:chOff x="7086603" y="1876425"/>
          <a:chExt cx="900000" cy="900000"/>
        </a:xfrm>
      </xdr:grpSpPr>
      <xdr:sp macro="" textlink="">
        <xdr:nvSpPr>
          <xdr:cNvPr id="137" name="Flowchart: Alternate Process 136"/>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8" name="Down Arrow 137"/>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9" name="TextBox 138"/>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22%</a:t>
            </a:r>
          </a:p>
          <a:p>
            <a:pPr algn="ctr"/>
            <a:endParaRPr lang="en-GB" sz="1100" b="1">
              <a:solidFill>
                <a:schemeClr val="bg1"/>
              </a:solidFill>
            </a:endParaRPr>
          </a:p>
        </xdr:txBody>
      </xdr:sp>
    </xdr:grpSp>
    <xdr:clientData/>
  </xdr:twoCellAnchor>
  <xdr:twoCellAnchor>
    <xdr:from>
      <xdr:col>11</xdr:col>
      <xdr:colOff>0</xdr:colOff>
      <xdr:row>9</xdr:row>
      <xdr:rowOff>0</xdr:rowOff>
    </xdr:from>
    <xdr:to>
      <xdr:col>12</xdr:col>
      <xdr:colOff>318000</xdr:colOff>
      <xdr:row>14</xdr:row>
      <xdr:rowOff>127500</xdr:rowOff>
    </xdr:to>
    <xdr:grpSp>
      <xdr:nvGrpSpPr>
        <xdr:cNvPr id="140" name="Group 139"/>
        <xdr:cNvGrpSpPr/>
      </xdr:nvGrpSpPr>
      <xdr:grpSpPr>
        <a:xfrm>
          <a:off x="8382000" y="1792941"/>
          <a:ext cx="1080000" cy="1080000"/>
          <a:chOff x="7086603" y="1876425"/>
          <a:chExt cx="900000" cy="900000"/>
        </a:xfrm>
      </xdr:grpSpPr>
      <xdr:sp macro="" textlink="">
        <xdr:nvSpPr>
          <xdr:cNvPr id="141" name="Flowchart: Alternate Process 140"/>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2" name="Down Arrow 141"/>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3" name="TextBox 142"/>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83%</a:t>
            </a:r>
          </a:p>
          <a:p>
            <a:pPr algn="ctr"/>
            <a:endParaRPr lang="en-GB" sz="1100" b="1"/>
          </a:p>
        </xdr:txBody>
      </xdr:sp>
    </xdr:grpSp>
    <xdr:clientData/>
  </xdr:twoCellAnchor>
  <xdr:twoCellAnchor>
    <xdr:from>
      <xdr:col>15</xdr:col>
      <xdr:colOff>0</xdr:colOff>
      <xdr:row>9</xdr:row>
      <xdr:rowOff>0</xdr:rowOff>
    </xdr:from>
    <xdr:to>
      <xdr:col>16</xdr:col>
      <xdr:colOff>318000</xdr:colOff>
      <xdr:row>14</xdr:row>
      <xdr:rowOff>127500</xdr:rowOff>
    </xdr:to>
    <xdr:grpSp>
      <xdr:nvGrpSpPr>
        <xdr:cNvPr id="148" name="Group 147"/>
        <xdr:cNvGrpSpPr/>
      </xdr:nvGrpSpPr>
      <xdr:grpSpPr>
        <a:xfrm>
          <a:off x="11430000" y="1792941"/>
          <a:ext cx="1080000" cy="1080000"/>
          <a:chOff x="7086603" y="1876425"/>
          <a:chExt cx="900000" cy="900000"/>
        </a:xfrm>
      </xdr:grpSpPr>
      <xdr:sp macro="" textlink="">
        <xdr:nvSpPr>
          <xdr:cNvPr id="149" name="Flowchart: Alternate Process 14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0" name="Down Arrow 149"/>
          <xdr:cNvSpPr/>
        </xdr:nvSpPr>
        <xdr:spPr>
          <a:xfrm rot="10800000">
            <a:off x="7161603" y="1951426"/>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1" name="TextBox 15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1366%</a:t>
            </a:r>
          </a:p>
          <a:p>
            <a:pPr algn="ctr"/>
            <a:endParaRPr lang="en-GB" sz="900" b="1"/>
          </a:p>
        </xdr:txBody>
      </xdr:sp>
    </xdr:grpSp>
    <xdr:clientData/>
  </xdr:twoCellAnchor>
  <xdr:twoCellAnchor>
    <xdr:from>
      <xdr:col>9</xdr:col>
      <xdr:colOff>0</xdr:colOff>
      <xdr:row>18</xdr:row>
      <xdr:rowOff>0</xdr:rowOff>
    </xdr:from>
    <xdr:to>
      <xdr:col>10</xdr:col>
      <xdr:colOff>318000</xdr:colOff>
      <xdr:row>23</xdr:row>
      <xdr:rowOff>127500</xdr:rowOff>
    </xdr:to>
    <xdr:grpSp>
      <xdr:nvGrpSpPr>
        <xdr:cNvPr id="152" name="Group 151"/>
        <xdr:cNvGrpSpPr/>
      </xdr:nvGrpSpPr>
      <xdr:grpSpPr>
        <a:xfrm>
          <a:off x="6858000" y="3507441"/>
          <a:ext cx="1080000" cy="1080000"/>
          <a:chOff x="7086603" y="1876425"/>
          <a:chExt cx="900000" cy="900000"/>
        </a:xfrm>
      </xdr:grpSpPr>
      <xdr:sp macro="" textlink="">
        <xdr:nvSpPr>
          <xdr:cNvPr id="153" name="Flowchart: Alternate Process 152"/>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4" name="Down Arrow 153"/>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5" name="TextBox 154"/>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a:t>
            </a:r>
          </a:p>
          <a:p>
            <a:pPr algn="ctr"/>
            <a:endParaRPr lang="en-GB" sz="1100" b="1"/>
          </a:p>
        </xdr:txBody>
      </xdr:sp>
    </xdr:grpSp>
    <xdr:clientData/>
  </xdr:twoCellAnchor>
  <xdr:twoCellAnchor>
    <xdr:from>
      <xdr:col>11</xdr:col>
      <xdr:colOff>0</xdr:colOff>
      <xdr:row>18</xdr:row>
      <xdr:rowOff>0</xdr:rowOff>
    </xdr:from>
    <xdr:to>
      <xdr:col>12</xdr:col>
      <xdr:colOff>318000</xdr:colOff>
      <xdr:row>23</xdr:row>
      <xdr:rowOff>127500</xdr:rowOff>
    </xdr:to>
    <xdr:sp macro="" textlink="">
      <xdr:nvSpPr>
        <xdr:cNvPr id="157" name="Flowchart: Alternate Process 156"/>
        <xdr:cNvSpPr>
          <a:spLocks/>
        </xdr:cNvSpPr>
      </xdr:nvSpPr>
      <xdr:spPr>
        <a:xfrm>
          <a:off x="8382000" y="3507441"/>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0</xdr:colOff>
      <xdr:row>18</xdr:row>
      <xdr:rowOff>0</xdr:rowOff>
    </xdr:from>
    <xdr:to>
      <xdr:col>14</xdr:col>
      <xdr:colOff>318000</xdr:colOff>
      <xdr:row>23</xdr:row>
      <xdr:rowOff>127500</xdr:rowOff>
    </xdr:to>
    <xdr:grpSp>
      <xdr:nvGrpSpPr>
        <xdr:cNvPr id="160" name="Group 159"/>
        <xdr:cNvGrpSpPr/>
      </xdr:nvGrpSpPr>
      <xdr:grpSpPr>
        <a:xfrm>
          <a:off x="9906000" y="3507441"/>
          <a:ext cx="1080000" cy="1080000"/>
          <a:chOff x="7086603" y="1876425"/>
          <a:chExt cx="900000" cy="900000"/>
        </a:xfrm>
      </xdr:grpSpPr>
      <xdr:sp macro="" textlink="">
        <xdr:nvSpPr>
          <xdr:cNvPr id="161" name="Flowchart: Alternate Process 160"/>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2" name="Down Arrow 161"/>
          <xdr:cNvSpPr/>
        </xdr:nvSpPr>
        <xdr:spPr>
          <a:xfrm rot="10800000">
            <a:off x="7161603" y="1951426"/>
            <a:ext cx="750000" cy="750000"/>
          </a:xfrm>
          <a:prstGeom prst="down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solidFill>
                <a:schemeClr val="accent6">
                  <a:lumMod val="75000"/>
                </a:schemeClr>
              </a:solidFill>
            </a:endParaRPr>
          </a:p>
        </xdr:txBody>
      </xdr:sp>
      <xdr:sp macro="" textlink="">
        <xdr:nvSpPr>
          <xdr:cNvPr id="163" name="TextBox 162"/>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10%</a:t>
            </a:r>
          </a:p>
          <a:p>
            <a:pPr algn="ctr"/>
            <a:endParaRPr lang="en-GB" sz="1100" b="1"/>
          </a:p>
        </xdr:txBody>
      </xdr:sp>
    </xdr:grpSp>
    <xdr:clientData/>
  </xdr:twoCellAnchor>
  <xdr:twoCellAnchor>
    <xdr:from>
      <xdr:col>15</xdr:col>
      <xdr:colOff>0</xdr:colOff>
      <xdr:row>18</xdr:row>
      <xdr:rowOff>0</xdr:rowOff>
    </xdr:from>
    <xdr:to>
      <xdr:col>16</xdr:col>
      <xdr:colOff>318000</xdr:colOff>
      <xdr:row>23</xdr:row>
      <xdr:rowOff>127500</xdr:rowOff>
    </xdr:to>
    <xdr:grpSp>
      <xdr:nvGrpSpPr>
        <xdr:cNvPr id="164" name="Group 163"/>
        <xdr:cNvGrpSpPr/>
      </xdr:nvGrpSpPr>
      <xdr:grpSpPr>
        <a:xfrm>
          <a:off x="11430000" y="3507441"/>
          <a:ext cx="1080000" cy="1080000"/>
          <a:chOff x="7086603" y="1876425"/>
          <a:chExt cx="900000" cy="900000"/>
        </a:xfrm>
      </xdr:grpSpPr>
      <xdr:sp macro="" textlink="">
        <xdr:nvSpPr>
          <xdr:cNvPr id="165" name="Flowchart: Alternate Process 164"/>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6" name="Down Arrow 165"/>
          <xdr:cNvSpPr/>
        </xdr:nvSpPr>
        <xdr:spPr>
          <a:xfrm rot="10800000">
            <a:off x="7161603" y="1951426"/>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7" name="TextBox 166"/>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32%</a:t>
            </a:r>
          </a:p>
          <a:p>
            <a:pPr algn="ctr"/>
            <a:endParaRPr lang="en-GB" sz="1100" b="1"/>
          </a:p>
        </xdr:txBody>
      </xdr:sp>
    </xdr:grpSp>
    <xdr:clientData/>
  </xdr:twoCellAnchor>
  <xdr:twoCellAnchor>
    <xdr:from>
      <xdr:col>13</xdr:col>
      <xdr:colOff>10886</xdr:colOff>
      <xdr:row>9</xdr:row>
      <xdr:rowOff>10885</xdr:rowOff>
    </xdr:from>
    <xdr:to>
      <xdr:col>14</xdr:col>
      <xdr:colOff>328886</xdr:colOff>
      <xdr:row>14</xdr:row>
      <xdr:rowOff>138385</xdr:rowOff>
    </xdr:to>
    <xdr:grpSp>
      <xdr:nvGrpSpPr>
        <xdr:cNvPr id="35" name="Group 34"/>
        <xdr:cNvGrpSpPr/>
      </xdr:nvGrpSpPr>
      <xdr:grpSpPr>
        <a:xfrm>
          <a:off x="9916886" y="1803826"/>
          <a:ext cx="1080000" cy="1080000"/>
          <a:chOff x="7086603" y="1876425"/>
          <a:chExt cx="900000" cy="900000"/>
        </a:xfrm>
      </xdr:grpSpPr>
      <xdr:sp macro="" textlink="">
        <xdr:nvSpPr>
          <xdr:cNvPr id="36" name="Flowchart: Alternate Process 35"/>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Down Arrow 36"/>
          <xdr:cNvSpPr/>
        </xdr:nvSpPr>
        <xdr:spPr>
          <a:xfrm rot="10800000">
            <a:off x="7161603" y="1951426"/>
            <a:ext cx="750000" cy="750000"/>
          </a:xfrm>
          <a:prstGeom prst="down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solidFill>
                <a:schemeClr val="accent6">
                  <a:lumMod val="75000"/>
                </a:schemeClr>
              </a:solidFill>
            </a:endParaRPr>
          </a:p>
        </xdr:txBody>
      </xdr:sp>
      <xdr:sp macro="" textlink="">
        <xdr:nvSpPr>
          <xdr:cNvPr id="38" name="TextBox 37"/>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a:t>
            </a:r>
          </a:p>
          <a:p>
            <a:pPr algn="ctr"/>
            <a:endParaRPr lang="en-GB" sz="1100" b="1"/>
          </a:p>
        </xdr:txBody>
      </xdr:sp>
    </xdr:grpSp>
    <xdr:clientData/>
  </xdr:twoCellAnchor>
  <xdr:twoCellAnchor>
    <xdr:from>
      <xdr:col>11</xdr:col>
      <xdr:colOff>89648</xdr:colOff>
      <xdr:row>18</xdr:row>
      <xdr:rowOff>78441</xdr:rowOff>
    </xdr:from>
    <xdr:to>
      <xdr:col>12</xdr:col>
      <xdr:colOff>227648</xdr:colOff>
      <xdr:row>23</xdr:row>
      <xdr:rowOff>25941</xdr:rowOff>
    </xdr:to>
    <xdr:sp macro="" textlink="">
      <xdr:nvSpPr>
        <xdr:cNvPr id="39" name="Down Arrow 38"/>
        <xdr:cNvSpPr/>
      </xdr:nvSpPr>
      <xdr:spPr>
        <a:xfrm rot="10800000">
          <a:off x="8471648" y="3585882"/>
          <a:ext cx="900000" cy="900000"/>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11</xdr:col>
      <xdr:colOff>235323</xdr:colOff>
      <xdr:row>19</xdr:row>
      <xdr:rowOff>134470</xdr:rowOff>
    </xdr:from>
    <xdr:to>
      <xdr:col>12</xdr:col>
      <xdr:colOff>73317</xdr:colOff>
      <xdr:row>21</xdr:row>
      <xdr:rowOff>185470</xdr:rowOff>
    </xdr:to>
    <xdr:sp macro="" textlink="">
      <xdr:nvSpPr>
        <xdr:cNvPr id="40" name="TextBox 39"/>
        <xdr:cNvSpPr txBox="1"/>
      </xdr:nvSpPr>
      <xdr:spPr>
        <a:xfrm>
          <a:off x="8617323" y="3832411"/>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a:t>
          </a:r>
        </a:p>
        <a:p>
          <a:pPr algn="ctr"/>
          <a:endParaRPr lang="en-GB" sz="1100" b="1"/>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171000</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8</xdr:col>
      <xdr:colOff>426000</xdr:colOff>
      <xdr:row>36</xdr:row>
      <xdr:rowOff>64500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25</xdr:row>
      <xdr:rowOff>0</xdr:rowOff>
    </xdr:from>
    <xdr:to>
      <xdr:col>16</xdr:col>
      <xdr:colOff>426000</xdr:colOff>
      <xdr:row>36</xdr:row>
      <xdr:rowOff>64500</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xdr:colOff>
      <xdr:row>6</xdr:row>
      <xdr:rowOff>180974</xdr:rowOff>
    </xdr:from>
    <xdr:to>
      <xdr:col>11</xdr:col>
      <xdr:colOff>318002</xdr:colOff>
      <xdr:row>12</xdr:row>
      <xdr:rowOff>117974</xdr:rowOff>
    </xdr:to>
    <xdr:grpSp>
      <xdr:nvGrpSpPr>
        <xdr:cNvPr id="30" name="Group 29"/>
        <xdr:cNvGrpSpPr/>
      </xdr:nvGrpSpPr>
      <xdr:grpSpPr>
        <a:xfrm>
          <a:off x="7620002" y="1503268"/>
          <a:ext cx="1080000" cy="1080000"/>
          <a:chOff x="7086603" y="1876425"/>
          <a:chExt cx="900000" cy="900000"/>
        </a:xfrm>
      </xdr:grpSpPr>
      <xdr:sp macro="" textlink="">
        <xdr:nvSpPr>
          <xdr:cNvPr id="31" name="Flowchart: Alternate Process 30"/>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Down Arrow 31"/>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TextBox 32"/>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29%</a:t>
            </a:r>
          </a:p>
        </xdr:txBody>
      </xdr:sp>
    </xdr:grpSp>
    <xdr:clientData/>
  </xdr:twoCellAnchor>
  <xdr:twoCellAnchor>
    <xdr:from>
      <xdr:col>10</xdr:col>
      <xdr:colOff>3718</xdr:colOff>
      <xdr:row>17</xdr:row>
      <xdr:rowOff>8364</xdr:rowOff>
    </xdr:from>
    <xdr:to>
      <xdr:col>11</xdr:col>
      <xdr:colOff>321718</xdr:colOff>
      <xdr:row>22</xdr:row>
      <xdr:rowOff>135864</xdr:rowOff>
    </xdr:to>
    <xdr:sp macro="" textlink="">
      <xdr:nvSpPr>
        <xdr:cNvPr id="14" name="Flowchart: Alternate Process 13"/>
        <xdr:cNvSpPr>
          <a:spLocks/>
        </xdr:cNvSpPr>
      </xdr:nvSpPr>
      <xdr:spPr>
        <a:xfrm>
          <a:off x="7623718" y="3426158"/>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100853</xdr:colOff>
      <xdr:row>18</xdr:row>
      <xdr:rowOff>0</xdr:rowOff>
    </xdr:from>
    <xdr:to>
      <xdr:col>11</xdr:col>
      <xdr:colOff>238853</xdr:colOff>
      <xdr:row>21</xdr:row>
      <xdr:rowOff>148500</xdr:rowOff>
    </xdr:to>
    <xdr:sp macro="" textlink="">
      <xdr:nvSpPr>
        <xdr:cNvPr id="17" name="Left-Right Arrow 16"/>
        <xdr:cNvSpPr/>
      </xdr:nvSpPr>
      <xdr:spPr>
        <a:xfrm>
          <a:off x="7720853" y="3608294"/>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268942</xdr:colOff>
      <xdr:row>18</xdr:row>
      <xdr:rowOff>123265</xdr:rowOff>
    </xdr:from>
    <xdr:to>
      <xdr:col>11</xdr:col>
      <xdr:colOff>106936</xdr:colOff>
      <xdr:row>20</xdr:row>
      <xdr:rowOff>174265</xdr:rowOff>
    </xdr:to>
    <xdr:sp macro="" textlink="">
      <xdr:nvSpPr>
        <xdr:cNvPr id="18" name="TextBox 17"/>
        <xdr:cNvSpPr txBox="1"/>
      </xdr:nvSpPr>
      <xdr:spPr>
        <a:xfrm>
          <a:off x="7888942" y="3731559"/>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0.1535</cdr:x>
      <cdr:y>0.56574</cdr:y>
    </cdr:from>
    <cdr:to>
      <cdr:x>0.31225</cdr:x>
      <cdr:y>0.67157</cdr:y>
    </cdr:to>
    <cdr:sp macro="" textlink="">
      <cdr:nvSpPr>
        <cdr:cNvPr id="2" name="TextBox 1"/>
        <cdr:cNvSpPr txBox="1"/>
      </cdr:nvSpPr>
      <cdr:spPr>
        <a:xfrm xmlns:a="http://schemas.openxmlformats.org/drawingml/2006/main">
          <a:off x="884144" y="2036669"/>
          <a:ext cx="914400"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000" b="1">
              <a:solidFill>
                <a:schemeClr val="tx2"/>
              </a:solidFill>
            </a:rPr>
            <a:t>Coal</a:t>
          </a:r>
        </a:p>
      </cdr:txBody>
    </cdr:sp>
  </cdr:relSizeAnchor>
  <cdr:relSizeAnchor xmlns:cdr="http://schemas.openxmlformats.org/drawingml/2006/chartDrawing">
    <cdr:from>
      <cdr:x>0.32197</cdr:x>
      <cdr:y>0.15797</cdr:y>
    </cdr:from>
    <cdr:to>
      <cdr:x>0.48072</cdr:x>
      <cdr:y>0.23268</cdr:y>
    </cdr:to>
    <cdr:sp macro="" textlink="">
      <cdr:nvSpPr>
        <cdr:cNvPr id="3" name="TextBox 2"/>
        <cdr:cNvSpPr txBox="1"/>
      </cdr:nvSpPr>
      <cdr:spPr>
        <a:xfrm xmlns:a="http://schemas.openxmlformats.org/drawingml/2006/main">
          <a:off x="1854574" y="568698"/>
          <a:ext cx="914400" cy="2689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000" b="1">
              <a:solidFill>
                <a:schemeClr val="tx2">
                  <a:lumMod val="60000"/>
                  <a:lumOff val="40000"/>
                </a:schemeClr>
              </a:solidFill>
            </a:rPr>
            <a:t>Natural gas</a:t>
          </a:r>
        </a:p>
      </cdr:txBody>
    </cdr:sp>
  </cdr:relSizeAnchor>
  <cdr:relSizeAnchor xmlns:cdr="http://schemas.openxmlformats.org/drawingml/2006/chartDrawing">
    <cdr:from>
      <cdr:x>0.785</cdr:x>
      <cdr:y>0.75873</cdr:y>
    </cdr:from>
    <cdr:to>
      <cdr:x>0.97565</cdr:x>
      <cdr:y>0.85523</cdr:y>
    </cdr:to>
    <cdr:sp macro="" textlink="">
      <cdr:nvSpPr>
        <cdr:cNvPr id="4" name="TextBox 3"/>
        <cdr:cNvSpPr txBox="1"/>
      </cdr:nvSpPr>
      <cdr:spPr>
        <a:xfrm xmlns:a="http://schemas.openxmlformats.org/drawingml/2006/main">
          <a:off x="4521575" y="2731435"/>
          <a:ext cx="1098176" cy="3473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000" b="1">
              <a:solidFill>
                <a:schemeClr val="tx2">
                  <a:lumMod val="40000"/>
                  <a:lumOff val="60000"/>
                </a:schemeClr>
              </a:solidFill>
            </a:rPr>
            <a:t>Renewables</a:t>
          </a:r>
        </a:p>
      </cdr:txBody>
    </cdr:sp>
  </cdr:relSizeAnchor>
  <cdr:relSizeAnchor xmlns:cdr="http://schemas.openxmlformats.org/drawingml/2006/chartDrawing">
    <cdr:from>
      <cdr:x>0.16828</cdr:x>
      <cdr:y>0.79297</cdr:y>
    </cdr:from>
    <cdr:to>
      <cdr:x>0.32392</cdr:x>
      <cdr:y>0.86457</cdr:y>
    </cdr:to>
    <cdr:sp macro="" textlink="">
      <cdr:nvSpPr>
        <cdr:cNvPr id="5" name="TextBox 4"/>
        <cdr:cNvSpPr txBox="1"/>
      </cdr:nvSpPr>
      <cdr:spPr>
        <a:xfrm xmlns:a="http://schemas.openxmlformats.org/drawingml/2006/main">
          <a:off x="969308" y="2854698"/>
          <a:ext cx="896471" cy="2577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solidFill>
                <a:schemeClr val="tx2">
                  <a:lumMod val="60000"/>
                  <a:lumOff val="40000"/>
                </a:schemeClr>
              </a:solidFill>
            </a:rPr>
            <a:t>Oil</a:t>
          </a:r>
        </a:p>
      </cdr:txBody>
    </cdr:sp>
  </cdr:relSizeAnchor>
</c:userShapes>
</file>

<file path=xl/drawings/drawing6.xml><?xml version="1.0" encoding="utf-8"?>
<xdr:wsDr xmlns:xdr="http://schemas.openxmlformats.org/drawingml/2006/spreadsheetDrawing" xmlns:a="http://schemas.openxmlformats.org/drawingml/2006/main">
  <xdr:twoCellAnchor>
    <xdr:from>
      <xdr:col>14</xdr:col>
      <xdr:colOff>3</xdr:colOff>
      <xdr:row>8</xdr:row>
      <xdr:rowOff>0</xdr:rowOff>
    </xdr:from>
    <xdr:to>
      <xdr:col>15</xdr:col>
      <xdr:colOff>318003</xdr:colOff>
      <xdr:row>13</xdr:row>
      <xdr:rowOff>127500</xdr:rowOff>
    </xdr:to>
    <xdr:grpSp>
      <xdr:nvGrpSpPr>
        <xdr:cNvPr id="33" name="Group 32"/>
        <xdr:cNvGrpSpPr/>
      </xdr:nvGrpSpPr>
      <xdr:grpSpPr>
        <a:xfrm>
          <a:off x="10668003" y="1703294"/>
          <a:ext cx="1080000" cy="1080000"/>
          <a:chOff x="7086603" y="1876425"/>
          <a:chExt cx="900000" cy="900000"/>
        </a:xfrm>
      </xdr:grpSpPr>
      <xdr:sp macro="" textlink="">
        <xdr:nvSpPr>
          <xdr:cNvPr id="34" name="Flowchart: Alternate Process 33"/>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Down Arrow 34"/>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TextBox 35"/>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16%</a:t>
            </a:r>
          </a:p>
          <a:p>
            <a:pPr algn="ctr"/>
            <a:endParaRPr lang="en-GB" sz="1100" b="1"/>
          </a:p>
        </xdr:txBody>
      </xdr:sp>
    </xdr:grpSp>
    <xdr:clientData/>
  </xdr:twoCellAnchor>
  <xdr:twoCellAnchor>
    <xdr:from>
      <xdr:col>1</xdr:col>
      <xdr:colOff>0</xdr:colOff>
      <xdr:row>4</xdr:row>
      <xdr:rowOff>78441</xdr:rowOff>
    </xdr:from>
    <xdr:to>
      <xdr:col>8</xdr:col>
      <xdr:colOff>426000</xdr:colOff>
      <xdr:row>23</xdr:row>
      <xdr:rowOff>171000</xdr:rowOff>
    </xdr:to>
    <xdr:graphicFrame macro="">
      <xdr:nvGraphicFramePr>
        <xdr:cNvPr id="4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8282</xdr:colOff>
      <xdr:row>18</xdr:row>
      <xdr:rowOff>91109</xdr:rowOff>
    </xdr:from>
    <xdr:to>
      <xdr:col>15</xdr:col>
      <xdr:colOff>326282</xdr:colOff>
      <xdr:row>24</xdr:row>
      <xdr:rowOff>28109</xdr:rowOff>
    </xdr:to>
    <xdr:grpSp>
      <xdr:nvGrpSpPr>
        <xdr:cNvPr id="15" name="Group 14"/>
        <xdr:cNvGrpSpPr/>
      </xdr:nvGrpSpPr>
      <xdr:grpSpPr>
        <a:xfrm>
          <a:off x="10676282" y="3699403"/>
          <a:ext cx="1080000" cy="1080000"/>
          <a:chOff x="7086603" y="1876425"/>
          <a:chExt cx="900000" cy="900000"/>
        </a:xfrm>
      </xdr:grpSpPr>
      <xdr:sp macro="" textlink="">
        <xdr:nvSpPr>
          <xdr:cNvPr id="16" name="Flowchart: Alternate Process 15"/>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Down Arrow 16"/>
          <xdr:cNvSpPr/>
        </xdr:nvSpPr>
        <xdr:spPr>
          <a:xfrm>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TextBox 17"/>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a:t>
            </a:r>
          </a:p>
          <a:p>
            <a:pPr algn="ctr"/>
            <a:endParaRPr lang="en-GB" sz="1100" b="1"/>
          </a:p>
        </xdr:txBody>
      </xdr:sp>
    </xdr:grpSp>
    <xdr:clientData/>
  </xdr:twoCellAnchor>
  <xdr:twoCellAnchor>
    <xdr:from>
      <xdr:col>8</xdr:col>
      <xdr:colOff>336175</xdr:colOff>
      <xdr:row>4</xdr:row>
      <xdr:rowOff>78442</xdr:rowOff>
    </xdr:from>
    <xdr:to>
      <xdr:col>13</xdr:col>
      <xdr:colOff>571500</xdr:colOff>
      <xdr:row>15</xdr:row>
      <xdr:rowOff>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324970</xdr:colOff>
      <xdr:row>15</xdr:row>
      <xdr:rowOff>33618</xdr:rowOff>
    </xdr:from>
    <xdr:to>
      <xdr:col>13</xdr:col>
      <xdr:colOff>560295</xdr:colOff>
      <xdr:row>25</xdr:row>
      <xdr:rowOff>145676</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18</xdr:row>
      <xdr:rowOff>190499</xdr:rowOff>
    </xdr:from>
    <xdr:to>
      <xdr:col>12</xdr:col>
      <xdr:colOff>318000</xdr:colOff>
      <xdr:row>24</xdr:row>
      <xdr:rowOff>127499</xdr:rowOff>
    </xdr:to>
    <xdr:sp macro="" textlink="">
      <xdr:nvSpPr>
        <xdr:cNvPr id="61" name="Flowchart: Alternate Process 60"/>
        <xdr:cNvSpPr>
          <a:spLocks/>
        </xdr:cNvSpPr>
      </xdr:nvSpPr>
      <xdr:spPr>
        <a:xfrm>
          <a:off x="8382000" y="3888440"/>
          <a:ext cx="1080000" cy="108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0</xdr:colOff>
      <xdr:row>6</xdr:row>
      <xdr:rowOff>0</xdr:rowOff>
    </xdr:from>
    <xdr:to>
      <xdr:col>8</xdr:col>
      <xdr:colOff>426000</xdr:colOff>
      <xdr:row>24</xdr:row>
      <xdr:rowOff>171000</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10</xdr:row>
      <xdr:rowOff>0</xdr:rowOff>
    </xdr:from>
    <xdr:to>
      <xdr:col>10</xdr:col>
      <xdr:colOff>318000</xdr:colOff>
      <xdr:row>15</xdr:row>
      <xdr:rowOff>127500</xdr:rowOff>
    </xdr:to>
    <xdr:grpSp>
      <xdr:nvGrpSpPr>
        <xdr:cNvPr id="48" name="Group 47"/>
        <xdr:cNvGrpSpPr/>
      </xdr:nvGrpSpPr>
      <xdr:grpSpPr>
        <a:xfrm>
          <a:off x="6858000" y="1983441"/>
          <a:ext cx="1080000" cy="1080000"/>
          <a:chOff x="7086603" y="1876425"/>
          <a:chExt cx="900000" cy="900000"/>
        </a:xfrm>
      </xdr:grpSpPr>
      <xdr:sp macro="" textlink="">
        <xdr:nvSpPr>
          <xdr:cNvPr id="49" name="Flowchart: Alternate Process 4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Down Arrow 49"/>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TextBox 5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16pps</a:t>
            </a:r>
          </a:p>
          <a:p>
            <a:pPr algn="ctr"/>
            <a:endParaRPr lang="en-GB" sz="1100" b="1">
              <a:solidFill>
                <a:schemeClr val="bg1"/>
              </a:solidFill>
            </a:endParaRPr>
          </a:p>
        </xdr:txBody>
      </xdr:sp>
    </xdr:grpSp>
    <xdr:clientData/>
  </xdr:twoCellAnchor>
  <xdr:twoCellAnchor>
    <xdr:from>
      <xdr:col>11</xdr:col>
      <xdr:colOff>90000</xdr:colOff>
      <xdr:row>19</xdr:row>
      <xdr:rowOff>179999</xdr:rowOff>
    </xdr:from>
    <xdr:to>
      <xdr:col>12</xdr:col>
      <xdr:colOff>228000</xdr:colOff>
      <xdr:row>23</xdr:row>
      <xdr:rowOff>137999</xdr:rowOff>
    </xdr:to>
    <xdr:sp macro="" textlink="">
      <xdr:nvSpPr>
        <xdr:cNvPr id="64" name="Left-Right Arrow 63"/>
        <xdr:cNvSpPr/>
      </xdr:nvSpPr>
      <xdr:spPr>
        <a:xfrm>
          <a:off x="8472000" y="4068440"/>
          <a:ext cx="900000" cy="720000"/>
        </a:xfrm>
        <a:prstGeom prst="leftRigh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0</xdr:colOff>
      <xdr:row>19</xdr:row>
      <xdr:rowOff>0</xdr:rowOff>
    </xdr:from>
    <xdr:to>
      <xdr:col>10</xdr:col>
      <xdr:colOff>318000</xdr:colOff>
      <xdr:row>24</xdr:row>
      <xdr:rowOff>127500</xdr:rowOff>
    </xdr:to>
    <xdr:grpSp>
      <xdr:nvGrpSpPr>
        <xdr:cNvPr id="52" name="Group 51"/>
        <xdr:cNvGrpSpPr/>
      </xdr:nvGrpSpPr>
      <xdr:grpSpPr>
        <a:xfrm>
          <a:off x="6858000" y="3697941"/>
          <a:ext cx="1080000" cy="1080000"/>
          <a:chOff x="7086603" y="1876425"/>
          <a:chExt cx="900000" cy="900000"/>
        </a:xfrm>
      </xdr:grpSpPr>
      <xdr:sp macro="" textlink="">
        <xdr:nvSpPr>
          <xdr:cNvPr id="53" name="Flowchart: Alternate Process 52"/>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Down Arrow 53"/>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TextBox 54"/>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2pps</a:t>
            </a:r>
          </a:p>
          <a:p>
            <a:pPr algn="ctr"/>
            <a:endParaRPr lang="en-GB" sz="1100" b="1"/>
          </a:p>
        </xdr:txBody>
      </xdr:sp>
    </xdr:grpSp>
    <xdr:clientData/>
  </xdr:twoCellAnchor>
  <xdr:twoCellAnchor>
    <xdr:from>
      <xdr:col>11</xdr:col>
      <xdr:colOff>0</xdr:colOff>
      <xdr:row>10</xdr:row>
      <xdr:rowOff>0</xdr:rowOff>
    </xdr:from>
    <xdr:to>
      <xdr:col>12</xdr:col>
      <xdr:colOff>318000</xdr:colOff>
      <xdr:row>15</xdr:row>
      <xdr:rowOff>127500</xdr:rowOff>
    </xdr:to>
    <xdr:grpSp>
      <xdr:nvGrpSpPr>
        <xdr:cNvPr id="56" name="Group 55"/>
        <xdr:cNvGrpSpPr/>
      </xdr:nvGrpSpPr>
      <xdr:grpSpPr>
        <a:xfrm>
          <a:off x="8382000" y="1983441"/>
          <a:ext cx="1080000" cy="1080000"/>
          <a:chOff x="7086603" y="1876425"/>
          <a:chExt cx="900000" cy="900000"/>
        </a:xfrm>
      </xdr:grpSpPr>
      <xdr:sp macro="" textlink="">
        <xdr:nvSpPr>
          <xdr:cNvPr id="57" name="Flowchart: Alternate Process 56"/>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8" name="Down Arrow 57"/>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9" name="TextBox 58"/>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2pps</a:t>
            </a:r>
          </a:p>
          <a:p>
            <a:pPr algn="ctr"/>
            <a:endParaRPr lang="en-GB" sz="1100" b="1"/>
          </a:p>
        </xdr:txBody>
      </xdr:sp>
    </xdr:grpSp>
    <xdr:clientData/>
  </xdr:twoCellAnchor>
  <xdr:twoCellAnchor>
    <xdr:from>
      <xdr:col>11</xdr:col>
      <xdr:colOff>240003</xdr:colOff>
      <xdr:row>20</xdr:row>
      <xdr:rowOff>133499</xdr:rowOff>
    </xdr:from>
    <xdr:to>
      <xdr:col>12</xdr:col>
      <xdr:colOff>77997</xdr:colOff>
      <xdr:row>22</xdr:row>
      <xdr:rowOff>184499</xdr:rowOff>
    </xdr:to>
    <xdr:sp macro="" textlink="">
      <xdr:nvSpPr>
        <xdr:cNvPr id="65" name="TextBox 64"/>
        <xdr:cNvSpPr txBox="1"/>
      </xdr:nvSpPr>
      <xdr:spPr>
        <a:xfrm>
          <a:off x="8622003" y="4212440"/>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0pps</a:t>
          </a:r>
        </a:p>
        <a:p>
          <a:pPr algn="ctr"/>
          <a:endParaRPr lang="en-GB" sz="1100" b="1"/>
        </a:p>
      </xdr:txBody>
    </xdr:sp>
    <xdr:clientData/>
  </xdr:twoCellAnchor>
  <xdr:twoCellAnchor>
    <xdr:from>
      <xdr:col>13</xdr:col>
      <xdr:colOff>0</xdr:colOff>
      <xdr:row>10</xdr:row>
      <xdr:rowOff>0</xdr:rowOff>
    </xdr:from>
    <xdr:to>
      <xdr:col>14</xdr:col>
      <xdr:colOff>318000</xdr:colOff>
      <xdr:row>15</xdr:row>
      <xdr:rowOff>127500</xdr:rowOff>
    </xdr:to>
    <xdr:grpSp>
      <xdr:nvGrpSpPr>
        <xdr:cNvPr id="91" name="Group 90"/>
        <xdr:cNvGrpSpPr/>
      </xdr:nvGrpSpPr>
      <xdr:grpSpPr>
        <a:xfrm>
          <a:off x="9906000" y="1983441"/>
          <a:ext cx="1080000" cy="1080000"/>
          <a:chOff x="7086603" y="1876425"/>
          <a:chExt cx="900000" cy="900000"/>
        </a:xfrm>
      </xdr:grpSpPr>
      <xdr:sp macro="" textlink="">
        <xdr:nvSpPr>
          <xdr:cNvPr id="105" name="Flowchart: Alternate Process 104"/>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6" name="Down Arrow 105"/>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7" name="TextBox 106"/>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34pps</a:t>
            </a:r>
          </a:p>
          <a:p>
            <a:pPr algn="ctr"/>
            <a:endParaRPr lang="en-GB" sz="1100" b="1">
              <a:solidFill>
                <a:schemeClr val="bg1"/>
              </a:solidFill>
            </a:endParaRPr>
          </a:p>
        </xdr:txBody>
      </xdr:sp>
    </xdr:grpSp>
    <xdr:clientData/>
  </xdr:twoCellAnchor>
  <xdr:twoCellAnchor>
    <xdr:from>
      <xdr:col>13</xdr:col>
      <xdr:colOff>0</xdr:colOff>
      <xdr:row>19</xdr:row>
      <xdr:rowOff>0</xdr:rowOff>
    </xdr:from>
    <xdr:to>
      <xdr:col>14</xdr:col>
      <xdr:colOff>318000</xdr:colOff>
      <xdr:row>24</xdr:row>
      <xdr:rowOff>127500</xdr:rowOff>
    </xdr:to>
    <xdr:grpSp>
      <xdr:nvGrpSpPr>
        <xdr:cNvPr id="108" name="Group 107"/>
        <xdr:cNvGrpSpPr/>
      </xdr:nvGrpSpPr>
      <xdr:grpSpPr>
        <a:xfrm>
          <a:off x="9906000" y="3697941"/>
          <a:ext cx="1080000" cy="1080000"/>
          <a:chOff x="7086603" y="1876425"/>
          <a:chExt cx="900000" cy="900000"/>
        </a:xfrm>
      </xdr:grpSpPr>
      <xdr:sp macro="" textlink="">
        <xdr:nvSpPr>
          <xdr:cNvPr id="109" name="Flowchart: Alternate Process 108"/>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0" name="Down Arrow 109"/>
          <xdr:cNvSpPr/>
        </xdr:nvSpPr>
        <xdr:spPr>
          <a:xfrm rot="10800000">
            <a:off x="7161603" y="1951425"/>
            <a:ext cx="750000" cy="75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1" name="TextBox 110"/>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4pps</a:t>
            </a:r>
          </a:p>
          <a:p>
            <a:pPr algn="ctr"/>
            <a:endParaRPr lang="en-GB" sz="1100" b="1"/>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9</xdr:row>
      <xdr:rowOff>0</xdr:rowOff>
    </xdr:from>
    <xdr:to>
      <xdr:col>8</xdr:col>
      <xdr:colOff>426000</xdr:colOff>
      <xdr:row>27</xdr:row>
      <xdr:rowOff>171000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426000</xdr:colOff>
      <xdr:row>23</xdr:row>
      <xdr:rowOff>171000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xdr:colOff>
      <xdr:row>8</xdr:row>
      <xdr:rowOff>0</xdr:rowOff>
    </xdr:from>
    <xdr:to>
      <xdr:col>10</xdr:col>
      <xdr:colOff>318003</xdr:colOff>
      <xdr:row>13</xdr:row>
      <xdr:rowOff>127500</xdr:rowOff>
    </xdr:to>
    <xdr:grpSp>
      <xdr:nvGrpSpPr>
        <xdr:cNvPr id="16" name="Group 15"/>
        <xdr:cNvGrpSpPr/>
      </xdr:nvGrpSpPr>
      <xdr:grpSpPr>
        <a:xfrm>
          <a:off x="6858003" y="1602441"/>
          <a:ext cx="1080000" cy="1080000"/>
          <a:chOff x="7086603" y="1876425"/>
          <a:chExt cx="900000" cy="900000"/>
        </a:xfrm>
      </xdr:grpSpPr>
      <xdr:sp macro="" textlink="">
        <xdr:nvSpPr>
          <xdr:cNvPr id="17" name="Flowchart: Alternate Process 16"/>
          <xdr:cNvSpPr>
            <a:spLocks/>
          </xdr:cNvSpPr>
        </xdr:nvSpPr>
        <xdr:spPr>
          <a:xfrm>
            <a:off x="7086603" y="1876425"/>
            <a:ext cx="900000" cy="900000"/>
          </a:xfrm>
          <a:prstGeom prst="flowChartAlternateProcess">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TextBox 18"/>
          <xdr:cNvSpPr txBox="1"/>
        </xdr:nvSpPr>
        <xdr:spPr>
          <a:xfrm>
            <a:off x="7286606" y="2146425"/>
            <a:ext cx="49999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tx2"/>
                </a:solidFill>
              </a:rPr>
              <a:t>6%</a:t>
            </a:r>
          </a:p>
          <a:p>
            <a:pPr algn="ctr"/>
            <a:endParaRPr lang="en-GB" sz="1100" b="1"/>
          </a:p>
        </xdr:txBody>
      </xdr:sp>
    </xdr:grpSp>
    <xdr:clientData/>
  </xdr:twoCellAnchor>
  <xdr:twoCellAnchor>
    <xdr:from>
      <xdr:col>9</xdr:col>
      <xdr:colOff>78441</xdr:colOff>
      <xdr:row>8</xdr:row>
      <xdr:rowOff>44824</xdr:rowOff>
    </xdr:from>
    <xdr:to>
      <xdr:col>10</xdr:col>
      <xdr:colOff>216441</xdr:colOff>
      <xdr:row>12</xdr:row>
      <xdr:rowOff>182824</xdr:rowOff>
    </xdr:to>
    <xdr:sp macro="" textlink="">
      <xdr:nvSpPr>
        <xdr:cNvPr id="7" name="Down Arrow 6"/>
        <xdr:cNvSpPr/>
      </xdr:nvSpPr>
      <xdr:spPr>
        <a:xfrm rot="10800000">
          <a:off x="6936441" y="1456765"/>
          <a:ext cx="900000" cy="900000"/>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235323</xdr:colOff>
      <xdr:row>9</xdr:row>
      <xdr:rowOff>89647</xdr:rowOff>
    </xdr:from>
    <xdr:to>
      <xdr:col>10</xdr:col>
      <xdr:colOff>73317</xdr:colOff>
      <xdr:row>11</xdr:row>
      <xdr:rowOff>140647</xdr:rowOff>
    </xdr:to>
    <xdr:sp macro="" textlink="">
      <xdr:nvSpPr>
        <xdr:cNvPr id="8" name="TextBox 7"/>
        <xdr:cNvSpPr txBox="1"/>
      </xdr:nvSpPr>
      <xdr:spPr>
        <a:xfrm>
          <a:off x="7093323" y="1692088"/>
          <a:ext cx="599994"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chemeClr val="bg1"/>
              </a:solidFill>
            </a:rPr>
            <a:t>71%</a:t>
          </a:r>
        </a:p>
        <a:p>
          <a:pPr algn="ctr"/>
          <a:endParaRPr lang="en-GB" sz="1100" b="1"/>
        </a:p>
      </xdr:txBody>
    </xdr:sp>
    <xdr:clientData/>
  </xdr:twoCellAnchor>
  <xdr:twoCellAnchor>
    <xdr:from>
      <xdr:col>2</xdr:col>
      <xdr:colOff>302558</xdr:colOff>
      <xdr:row>24</xdr:row>
      <xdr:rowOff>112059</xdr:rowOff>
    </xdr:from>
    <xdr:to>
      <xdr:col>2</xdr:col>
      <xdr:colOff>705970</xdr:colOff>
      <xdr:row>24</xdr:row>
      <xdr:rowOff>112059</xdr:rowOff>
    </xdr:to>
    <xdr:cxnSp macro="">
      <xdr:nvCxnSpPr>
        <xdr:cNvPr id="12" name="Straight Connector 11"/>
        <xdr:cNvCxnSpPr/>
      </xdr:nvCxnSpPr>
      <xdr:spPr>
        <a:xfrm>
          <a:off x="1826558" y="4762500"/>
          <a:ext cx="403412" cy="0"/>
        </a:xfrm>
        <a:prstGeom prst="line">
          <a:avLst/>
        </a:prstGeom>
        <a:ln w="28575" cmpd="sng">
          <a:solidFill>
            <a:srgbClr val="08519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336176</xdr:colOff>
      <xdr:row>24</xdr:row>
      <xdr:rowOff>112059</xdr:rowOff>
    </xdr:from>
    <xdr:to>
      <xdr:col>5</xdr:col>
      <xdr:colOff>739588</xdr:colOff>
      <xdr:row>24</xdr:row>
      <xdr:rowOff>112059</xdr:rowOff>
    </xdr:to>
    <xdr:cxnSp macro="">
      <xdr:nvCxnSpPr>
        <xdr:cNvPr id="13" name="Straight Connector 12"/>
        <xdr:cNvCxnSpPr/>
      </xdr:nvCxnSpPr>
      <xdr:spPr>
        <a:xfrm>
          <a:off x="4146176" y="4762500"/>
          <a:ext cx="403412" cy="0"/>
        </a:xfrm>
        <a:prstGeom prst="line">
          <a:avLst/>
        </a:prstGeom>
        <a:ln w="28575" cmpd="sng">
          <a:solidFill>
            <a:srgbClr val="08519C"/>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590550</xdr:colOff>
      <xdr:row>7</xdr:row>
      <xdr:rowOff>83345</xdr:rowOff>
    </xdr:from>
    <xdr:ext cx="847310" cy="718466"/>
    <xdr:sp macro="" textlink="">
      <xdr:nvSpPr>
        <xdr:cNvPr id="31" name="TextBox 30"/>
        <xdr:cNvSpPr txBox="1"/>
      </xdr:nvSpPr>
      <xdr:spPr>
        <a:xfrm>
          <a:off x="4400550" y="1493045"/>
          <a:ext cx="847310" cy="718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GB" sz="800">
              <a:solidFill>
                <a:srgbClr val="868686"/>
              </a:solidFill>
            </a:rPr>
            <a:t>The Warm</a:t>
          </a:r>
          <a:r>
            <a:rPr lang="en-GB" sz="800" baseline="0">
              <a:solidFill>
                <a:srgbClr val="868686"/>
              </a:solidFill>
            </a:rPr>
            <a:t> Homes Scheme ended on the 31st March 2015</a:t>
          </a:r>
          <a:endParaRPr lang="en-GB" sz="800">
            <a:solidFill>
              <a:srgbClr val="868686"/>
            </a:solidFill>
          </a:endParaRPr>
        </a:p>
      </xdr:txBody>
    </xdr:sp>
    <xdr:clientData/>
  </xdr:oneCellAnchor>
  <xdr:oneCellAnchor>
    <xdr:from>
      <xdr:col>6</xdr:col>
      <xdr:colOff>475966</xdr:colOff>
      <xdr:row>7</xdr:row>
      <xdr:rowOff>65956</xdr:rowOff>
    </xdr:from>
    <xdr:ext cx="857533" cy="843693"/>
    <xdr:sp macro="" textlink="">
      <xdr:nvSpPr>
        <xdr:cNvPr id="14" name="TextBox 13"/>
        <xdr:cNvSpPr txBox="1"/>
      </xdr:nvSpPr>
      <xdr:spPr>
        <a:xfrm>
          <a:off x="5047966" y="1475656"/>
          <a:ext cx="857533" cy="843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GB" sz="800">
              <a:solidFill>
                <a:srgbClr val="868686"/>
              </a:solidFill>
            </a:rPr>
            <a:t>The Affordable Warmth </a:t>
          </a:r>
          <a:r>
            <a:rPr lang="en-GB" sz="800" baseline="0">
              <a:solidFill>
                <a:srgbClr val="868686"/>
              </a:solidFill>
            </a:rPr>
            <a:t>Scheme began on the 1st September 2014 *</a:t>
          </a:r>
          <a:endParaRPr lang="en-GB" sz="800">
            <a:solidFill>
              <a:srgbClr val="868686"/>
            </a:solidFill>
          </a:endParaRPr>
        </a:p>
      </xdr:txBody>
    </xdr:sp>
    <xdr:clientData/>
  </xdr:oneCellAnchor>
  <xdr:twoCellAnchor>
    <xdr:from>
      <xdr:col>6</xdr:col>
      <xdr:colOff>238125</xdr:colOff>
      <xdr:row>10</xdr:row>
      <xdr:rowOff>159139</xdr:rowOff>
    </xdr:from>
    <xdr:to>
      <xdr:col>6</xdr:col>
      <xdr:colOff>248479</xdr:colOff>
      <xdr:row>13</xdr:row>
      <xdr:rowOff>60613</xdr:rowOff>
    </xdr:to>
    <xdr:cxnSp macro="">
      <xdr:nvCxnSpPr>
        <xdr:cNvPr id="6" name="Straight Arrow Connector 5"/>
        <xdr:cNvCxnSpPr/>
      </xdr:nvCxnSpPr>
      <xdr:spPr>
        <a:xfrm flipH="1">
          <a:off x="4810125" y="2142071"/>
          <a:ext cx="10354" cy="472974"/>
        </a:xfrm>
        <a:prstGeom prst="straightConnector1">
          <a:avLst/>
        </a:prstGeom>
        <a:ln>
          <a:solidFill>
            <a:srgbClr val="86868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www.nihe.gov.uk/index/corporate/housing_research/house_condition_survey.ht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nihe.gov.uk/index/corporate/housing_research/house_condition_survey.ht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gov.uk/government/publications/crc-annual-report-publication-201415-and-201516"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daera-ni.gov.uk/articles/carbon-reduction-commitment-energy-efficiency-scheme-crc"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naei.beis.gov.uk/reports/reports?report_id=932" TargetMode="External"/><Relationship Id="rId1" Type="http://schemas.openxmlformats.org/officeDocument/2006/relationships/hyperlink" Target="https://www.infrastructure-ni.gov.uk/publications/annual-road-traffic-estimates-vehicle-kilometres-travelled-northern-ireland-2014"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infrastructure-ni.gov.uk/publications/annual-road-traffic-estimates-vehicle-kilometres-travelled-northern-ireland-2014"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1.bin"/><Relationship Id="rId1" Type="http://schemas.openxmlformats.org/officeDocument/2006/relationships/hyperlink" Target="https://www.infrastructure-ni.gov.uk/publications/northern-ireland-transport-statistics-2015-2016"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2.bin"/><Relationship Id="rId1" Type="http://schemas.openxmlformats.org/officeDocument/2006/relationships/hyperlink" Target="http://www.ninis2.nisra.gov.uk/public/pivotgrid.aspx?dataSetVars=ds-3159-lh-37-yn-2003-2006,2008-2011-sk-118-sn-Travel%20and%20Transport-yearfilter--"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gov.uk/plug-in-car-van-grants/eligibility" TargetMode="External"/><Relationship Id="rId1" Type="http://schemas.openxmlformats.org/officeDocument/2006/relationships/hyperlink" Target="https://www.gov.uk/government/statistics/vehicle-licensing-statistics-january-to-march-2017" TargetMode="External"/><Relationship Id="rId4"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4.bin"/><Relationship Id="rId1" Type="http://schemas.openxmlformats.org/officeDocument/2006/relationships/hyperlink" Target="https://www.daera-ni.gov.uk/publications/greenhouse-gas-emissions-northern-ireland-dairy-farms"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8.bin"/><Relationship Id="rId1" Type="http://schemas.openxmlformats.org/officeDocument/2006/relationships/hyperlink" Target="https://www.gov.uk/government/uploads/system/uploads/attachment_data/file/447632/DUKES_2015_Chapter_5.pdf"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nisra.gov.uk/publications/2016-mid-year-population-estimates-northern-ireland" TargetMode="External"/><Relationship Id="rId1" Type="http://schemas.openxmlformats.org/officeDocument/2006/relationships/hyperlink" Target="http://naei.beis.gov.uk/reports/reports?report_id=932" TargetMode="External"/><Relationship Id="rId4" Type="http://schemas.openxmlformats.org/officeDocument/2006/relationships/drawing" Target="../drawings/drawing36.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3.bin"/><Relationship Id="rId1" Type="http://schemas.openxmlformats.org/officeDocument/2006/relationships/hyperlink" Target="https://www.daera-ni.gov.uk/articles/northern-ireland-local-authority-collected-municipal-waste-management-statistics"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ons.gov.uk/economy/grossvalueaddedgva/bulletins/regionalgrossvalueaddedincomeapproach/december2016" TargetMode="External"/><Relationship Id="rId1" Type="http://schemas.openxmlformats.org/officeDocument/2006/relationships/hyperlink" Target="http://naei.beis.gov.uk/reports/reports?report_id=932" TargetMode="External"/><Relationship Id="rId4" Type="http://schemas.openxmlformats.org/officeDocument/2006/relationships/drawing" Target="../drawings/drawing39.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nisra.gov.uk/publications/2016-mid-year-population-estimates-northern-ireland" TargetMode="External"/><Relationship Id="rId1" Type="http://schemas.openxmlformats.org/officeDocument/2006/relationships/hyperlink" Target="http://naei.beis.gov.uk/reports/reports?report_id=932" TargetMode="External"/><Relationship Id="rId4" Type="http://schemas.openxmlformats.org/officeDocument/2006/relationships/drawing" Target="../drawings/drawing40.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hyperlink" Target="https://www.daera-ni.gov.uk/sites/default/files/publications/daera/ghg-inventory-statistical-bulletin-2015.pdf" TargetMode="External"/><Relationship Id="rId2" Type="http://schemas.openxmlformats.org/officeDocument/2006/relationships/hyperlink" Target="https://uk-air.defra.gov.uk/assets/documents/reports/cat07/1705121352_ukghgi-90-15_Annexes_Issue2.pdf" TargetMode="External"/><Relationship Id="rId1" Type="http://schemas.openxmlformats.org/officeDocument/2006/relationships/hyperlink" Target="https://www.gov.uk/government/statistics/energy-trends-december-2016-special-feature-article-electricity-generation-and-supply-figures-for-scotland-wales-northern-ireland-and-england-2" TargetMode="External"/><Relationship Id="rId4"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communities-ni.gov.uk/publications/northern-ireland-housing-statistics-2015-16" TargetMode="External"/><Relationship Id="rId13" Type="http://schemas.openxmlformats.org/officeDocument/2006/relationships/printerSettings" Target="../printerSettings/printerSettings38.bin"/><Relationship Id="rId3" Type="http://schemas.openxmlformats.org/officeDocument/2006/relationships/hyperlink" Target="http://www.nihe.gov.uk/index/corporate/housing_research/house_condition_survey.htm" TargetMode="External"/><Relationship Id="rId7" Type="http://schemas.openxmlformats.org/officeDocument/2006/relationships/hyperlink" Target="https://www.communities-ni.gov.uk/publications/northern-ireland-housing-statistics-2015-16" TargetMode="External"/><Relationship Id="rId12" Type="http://schemas.openxmlformats.org/officeDocument/2006/relationships/hyperlink" Target="https://www.daera-ni.gov.uk/sites/default/files/publications/daera/ghg-inventory-statistical-bulletin-2015.pdf" TargetMode="External"/><Relationship Id="rId2" Type="http://schemas.openxmlformats.org/officeDocument/2006/relationships/hyperlink" Target="https://www.communities-ni.gov.uk/publications/northern-ireland-housing-statistics-2015-16" TargetMode="External"/><Relationship Id="rId1" Type="http://schemas.openxmlformats.org/officeDocument/2006/relationships/hyperlink" Target="https://www.finance-ni.gov.uk/publications/annual-housing-stock-statistics" TargetMode="External"/><Relationship Id="rId6" Type="http://schemas.openxmlformats.org/officeDocument/2006/relationships/hyperlink" Target="http://www.nihe.gov.uk/index/corporate/housing_research/house_condition_survey.htm" TargetMode="External"/><Relationship Id="rId11" Type="http://schemas.openxmlformats.org/officeDocument/2006/relationships/hyperlink" Target="https://uk-air.defra.gov.uk/assets/documents/reports/cat07/1705121352_ukghgi-90-15_Annexes_Issue2.pdf" TargetMode="External"/><Relationship Id="rId5" Type="http://schemas.openxmlformats.org/officeDocument/2006/relationships/hyperlink" Target="http://www.nihe.gov.uk/index/corporate/housing_research/house_condition_survey.htm" TargetMode="External"/><Relationship Id="rId10" Type="http://schemas.openxmlformats.org/officeDocument/2006/relationships/hyperlink" Target="https://www.communities-ni.gov.uk/publications/northern-ireland-housing-statistics-2015-16" TargetMode="External"/><Relationship Id="rId4" Type="http://schemas.openxmlformats.org/officeDocument/2006/relationships/hyperlink" Target="http://www.nihe.gov.uk/index/corporate/housing_research/house_condition_survey.htm" TargetMode="External"/><Relationship Id="rId9" Type="http://schemas.openxmlformats.org/officeDocument/2006/relationships/hyperlink" Target="https://www.communities-ni.gov.uk/publications/northern-ireland-housing-statistics-2015-16"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gov.uk/government/publications/crc-annual-report-publication-201415-and-201516/crc-energy-efficiency-scheme-annual-report-publication-201415-and-20151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www.daera-ni.gov.uk/sites/default/files/publications/daera/ghg-inventory-statistical-bulletin-2015.pdf" TargetMode="External"/><Relationship Id="rId2" Type="http://schemas.openxmlformats.org/officeDocument/2006/relationships/hyperlink" Target="https://uk-air.defra.gov.uk/assets/documents/reports/cat07/1705121352_ukghgi-90-15_Annexes_Issue2.pdf" TargetMode="External"/><Relationship Id="rId1" Type="http://schemas.openxmlformats.org/officeDocument/2006/relationships/hyperlink" Target="https://www.gov.uk/government/statistics/vehicle-licensing-statistics-january-to-march-2017" TargetMode="Externa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hyperlink" Target="https://www.renewablesandchp.ofgem.gov.uk/Public/ReportManager.aspx" TargetMode="External"/><Relationship Id="rId2" Type="http://schemas.openxmlformats.org/officeDocument/2006/relationships/hyperlink" Target="https://www.daera-ni.gov.uk/articles/crop-yield-production-estimates" TargetMode="External"/><Relationship Id="rId1" Type="http://schemas.openxmlformats.org/officeDocument/2006/relationships/hyperlink" Target="http://www.forestry.gov.uk/forestry/infd-7aqknx" TargetMode="External"/><Relationship Id="rId4"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hyperlink" Target="https://www.daera-ni.gov.uk/sites/default/files/publications/daera/ghg-inventory-statistical-bulletin-2015.pdf" TargetMode="External"/><Relationship Id="rId2" Type="http://schemas.openxmlformats.org/officeDocument/2006/relationships/hyperlink" Target="https://uk-air.defra.gov.uk/assets/documents/reports/cat07/1705121352_ukghgi-90-15_Annexes_Issue2.pdf" TargetMode="External"/><Relationship Id="rId1" Type="http://schemas.openxmlformats.org/officeDocument/2006/relationships/hyperlink" Target="https://www.daera-ni.gov.uk/sites/default/files/publications/daera/lac-municipal-waste-management-statistics-2015-16.PDF" TargetMode="External"/><Relationship Id="rId4"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hyperlink" Target="https://uk-air.defra.gov.uk/assets/documents/reports/cat07/1705121352_ukghgi-90-15_Annexes_Issue2.pdf" TargetMode="External"/><Relationship Id="rId2" Type="http://schemas.openxmlformats.org/officeDocument/2006/relationships/hyperlink" Target="https://uk-air.defra.gov.uk/assets/documents/reports/cat07/1705121352_ukghgi-90-15_Annexes_Issue2.pdf" TargetMode="External"/><Relationship Id="rId1" Type="http://schemas.openxmlformats.org/officeDocument/2006/relationships/hyperlink" Target="https://www.gov.uk/government/statistics/uk-local-authority-and-regional-carbon-dioxide-emissions-national-statistics-2005-2015" TargetMode="External"/><Relationship Id="rId4"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naei.beis.gov.uk/reports/reports?report_id=932"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gov.uk/government/statistics/energy-trends-december-2016-special-feature-article-electricity-generation-and-supply-figures-for-scotland-wales-northern-ireland-and-england-2"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finance-ni.gov.uk/publications/annual-housing-stock-statistics" TargetMode="External"/><Relationship Id="rId1" Type="http://schemas.openxmlformats.org/officeDocument/2006/relationships/hyperlink" Target="http://naei.beis.gov.uk/reports/reports?report_id=932" TargetMode="Externa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www.nihe.gov.uk/index/corporate/housing_research/house_condition_survey.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V41"/>
  <sheetViews>
    <sheetView showGridLines="0" tabSelected="1" zoomScale="70" zoomScaleNormal="70" workbookViewId="0"/>
  </sheetViews>
  <sheetFormatPr defaultColWidth="9.140625" defaultRowHeight="15" x14ac:dyDescent="0.25"/>
  <cols>
    <col min="1" max="1" width="9.140625" style="143"/>
    <col min="2" max="14" width="7.85546875" style="143" customWidth="1"/>
    <col min="15" max="16" width="13" style="234" customWidth="1"/>
    <col min="17" max="18" width="10.5703125" style="143" customWidth="1"/>
    <col min="19" max="21" width="13.42578125" style="143" customWidth="1"/>
    <col min="22" max="16384" width="9.140625" style="143"/>
  </cols>
  <sheetData>
    <row r="2" spans="2:22" ht="15.75" customHeight="1" x14ac:dyDescent="0.25">
      <c r="B2" s="139"/>
      <c r="C2" s="139"/>
      <c r="D2" s="139"/>
      <c r="E2" s="139"/>
      <c r="F2" s="139"/>
      <c r="G2" s="139"/>
      <c r="H2" s="139"/>
      <c r="I2" s="139"/>
      <c r="J2" s="139"/>
      <c r="K2" s="139"/>
      <c r="L2" s="139"/>
      <c r="M2" s="139"/>
      <c r="N2" s="139"/>
      <c r="O2" s="379"/>
      <c r="P2" s="379"/>
      <c r="Q2" s="380"/>
      <c r="R2" s="380"/>
      <c r="S2" s="380"/>
      <c r="T2" s="381"/>
      <c r="U2" s="381"/>
      <c r="V2" s="380"/>
    </row>
    <row r="3" spans="2:22" ht="26.25" x14ac:dyDescent="0.25">
      <c r="B3" s="154" t="s">
        <v>115</v>
      </c>
      <c r="C3" s="139"/>
      <c r="D3" s="139"/>
      <c r="E3" s="139"/>
      <c r="F3" s="139"/>
      <c r="G3" s="139"/>
      <c r="H3" s="139"/>
      <c r="I3" s="139"/>
      <c r="J3" s="139"/>
      <c r="K3" s="139"/>
      <c r="L3" s="139"/>
      <c r="M3" s="139"/>
      <c r="N3" s="139"/>
      <c r="O3" s="379"/>
      <c r="P3" s="379"/>
      <c r="Q3" s="380"/>
      <c r="R3" s="380"/>
      <c r="S3" s="381"/>
      <c r="T3" s="381"/>
      <c r="U3" s="381"/>
      <c r="V3" s="380"/>
    </row>
    <row r="4" spans="2:22" ht="26.25" x14ac:dyDescent="0.4">
      <c r="B4" s="138" t="s">
        <v>198</v>
      </c>
      <c r="C4" s="139"/>
      <c r="D4" s="139"/>
      <c r="E4" s="139"/>
      <c r="F4" s="139"/>
      <c r="G4" s="139"/>
      <c r="H4" s="139"/>
      <c r="I4" s="139"/>
      <c r="J4" s="139"/>
      <c r="K4" s="139"/>
      <c r="L4" s="139"/>
      <c r="M4" s="139"/>
      <c r="N4" s="139"/>
      <c r="O4" s="379"/>
      <c r="P4" s="379"/>
      <c r="Q4" s="380"/>
      <c r="R4" s="380"/>
      <c r="S4" s="381"/>
      <c r="T4" s="381"/>
      <c r="U4" s="381"/>
      <c r="V4" s="380"/>
    </row>
    <row r="5" spans="2:22" x14ac:dyDescent="0.25">
      <c r="B5" s="139"/>
      <c r="C5" s="139"/>
      <c r="D5" s="139"/>
      <c r="E5" s="139"/>
      <c r="F5" s="139"/>
      <c r="G5" s="139"/>
      <c r="H5" s="139"/>
      <c r="I5" s="139"/>
      <c r="J5" s="139"/>
      <c r="K5" s="139"/>
      <c r="L5" s="139"/>
      <c r="M5" s="139"/>
      <c r="N5" s="139"/>
      <c r="O5" s="379"/>
      <c r="P5" s="379"/>
      <c r="Q5" s="380"/>
      <c r="R5" s="380"/>
      <c r="S5" s="381"/>
      <c r="T5" s="381"/>
      <c r="U5" s="381"/>
      <c r="V5" s="380"/>
    </row>
    <row r="6" spans="2:22" ht="12" customHeight="1" x14ac:dyDescent="0.25">
      <c r="B6" s="481" t="s">
        <v>531</v>
      </c>
      <c r="C6" s="481"/>
      <c r="D6" s="481"/>
      <c r="E6" s="482"/>
      <c r="F6" s="157"/>
      <c r="G6" s="157"/>
      <c r="H6" s="157"/>
      <c r="I6" s="157"/>
      <c r="J6" s="157"/>
      <c r="K6" s="157"/>
      <c r="L6" s="157"/>
      <c r="M6" s="157"/>
      <c r="N6" s="157"/>
      <c r="O6" s="407"/>
      <c r="P6" s="407"/>
      <c r="Q6" s="157"/>
      <c r="R6" s="157"/>
      <c r="S6" s="382"/>
      <c r="T6" s="382"/>
      <c r="U6" s="382"/>
      <c r="V6" s="380"/>
    </row>
    <row r="7" spans="2:22" ht="12" customHeight="1" x14ac:dyDescent="0.25">
      <c r="B7" s="481"/>
      <c r="C7" s="481"/>
      <c r="D7" s="481"/>
      <c r="E7" s="482"/>
      <c r="F7" s="157"/>
      <c r="G7" s="157"/>
      <c r="H7" s="157"/>
      <c r="I7" s="157"/>
      <c r="J7" s="157"/>
      <c r="K7" s="157"/>
      <c r="L7" s="157"/>
      <c r="M7" s="157"/>
      <c r="N7" s="157"/>
      <c r="O7" s="407"/>
      <c r="P7" s="407"/>
      <c r="Q7" s="157"/>
      <c r="R7" s="157"/>
      <c r="S7" s="383"/>
      <c r="T7" s="383"/>
      <c r="U7" s="383"/>
    </row>
    <row r="8" spans="2:22" ht="12" customHeight="1" x14ac:dyDescent="0.25">
      <c r="B8" s="487" t="s">
        <v>635</v>
      </c>
      <c r="C8" s="487"/>
      <c r="D8" s="487"/>
      <c r="E8" s="487"/>
      <c r="F8" s="487"/>
      <c r="G8" s="487"/>
      <c r="H8" s="487"/>
      <c r="I8" s="487"/>
      <c r="J8" s="487"/>
      <c r="K8" s="487"/>
      <c r="L8" s="487"/>
      <c r="M8" s="487"/>
      <c r="N8" s="487"/>
      <c r="O8" s="487"/>
      <c r="P8" s="487"/>
      <c r="Q8" s="487"/>
      <c r="R8" s="487"/>
      <c r="S8" s="383"/>
      <c r="T8" s="383"/>
      <c r="U8" s="383"/>
    </row>
    <row r="9" spans="2:22" ht="12" customHeight="1" x14ac:dyDescent="0.25">
      <c r="B9" s="487"/>
      <c r="C9" s="487"/>
      <c r="D9" s="487"/>
      <c r="E9" s="487"/>
      <c r="F9" s="487"/>
      <c r="G9" s="487"/>
      <c r="H9" s="487"/>
      <c r="I9" s="487"/>
      <c r="J9" s="487"/>
      <c r="K9" s="487"/>
      <c r="L9" s="487"/>
      <c r="M9" s="487"/>
      <c r="N9" s="487"/>
      <c r="O9" s="487"/>
      <c r="P9" s="487"/>
      <c r="Q9" s="487"/>
      <c r="R9" s="487"/>
      <c r="S9" s="383"/>
      <c r="T9" s="383"/>
      <c r="U9" s="383"/>
    </row>
    <row r="10" spans="2:22" ht="12" customHeight="1" x14ac:dyDescent="0.25">
      <c r="B10" s="487"/>
      <c r="C10" s="487"/>
      <c r="D10" s="487"/>
      <c r="E10" s="487"/>
      <c r="F10" s="487"/>
      <c r="G10" s="487"/>
      <c r="H10" s="487"/>
      <c r="I10" s="487"/>
      <c r="J10" s="487"/>
      <c r="K10" s="487"/>
      <c r="L10" s="487"/>
      <c r="M10" s="487"/>
      <c r="N10" s="487"/>
      <c r="O10" s="487"/>
      <c r="P10" s="487"/>
      <c r="Q10" s="487"/>
      <c r="R10" s="487"/>
      <c r="S10" s="383"/>
      <c r="T10" s="383"/>
      <c r="U10" s="383"/>
    </row>
    <row r="11" spans="2:22" ht="15.75" customHeight="1" x14ac:dyDescent="0.25">
      <c r="B11" s="150"/>
      <c r="C11" s="150"/>
      <c r="D11" s="150"/>
      <c r="E11" s="150"/>
      <c r="F11" s="150"/>
      <c r="G11" s="150"/>
      <c r="H11" s="150"/>
      <c r="I11" s="150"/>
      <c r="J11" s="150"/>
      <c r="K11" s="150"/>
      <c r="L11" s="150"/>
      <c r="M11" s="150"/>
      <c r="N11" s="150"/>
      <c r="O11" s="395"/>
      <c r="P11" s="395"/>
      <c r="Q11" s="150"/>
      <c r="R11" s="150"/>
      <c r="S11" s="150"/>
      <c r="T11" s="384"/>
      <c r="U11" s="384"/>
    </row>
    <row r="12" spans="2:22" ht="15.75" customHeight="1" x14ac:dyDescent="0.25">
      <c r="B12" s="394" t="s">
        <v>180</v>
      </c>
      <c r="C12" s="394"/>
      <c r="D12" s="394"/>
      <c r="E12" s="394"/>
      <c r="F12" s="394"/>
      <c r="G12" s="394"/>
      <c r="H12" s="394"/>
      <c r="I12" s="396"/>
      <c r="J12" s="396"/>
      <c r="K12" s="396"/>
      <c r="L12" s="396"/>
      <c r="M12" s="385"/>
      <c r="N12" s="385"/>
      <c r="O12" s="397"/>
      <c r="P12" s="397"/>
      <c r="Q12" s="385"/>
      <c r="R12" s="385"/>
      <c r="S12" s="488" t="s">
        <v>636</v>
      </c>
      <c r="T12" s="488"/>
      <c r="U12" s="488"/>
    </row>
    <row r="13" spans="2:22" ht="15.75" customHeight="1" x14ac:dyDescent="0.25">
      <c r="B13" s="394"/>
      <c r="C13" s="394"/>
      <c r="D13" s="394"/>
      <c r="E13" s="394"/>
      <c r="F13" s="394"/>
      <c r="G13" s="394"/>
      <c r="H13" s="394"/>
      <c r="I13" s="396"/>
      <c r="J13" s="396"/>
      <c r="K13" s="396"/>
      <c r="L13" s="396"/>
      <c r="M13" s="385"/>
      <c r="N13" s="385"/>
      <c r="O13" s="397"/>
      <c r="P13" s="397"/>
      <c r="Q13" s="385"/>
      <c r="R13" s="385"/>
      <c r="S13" s="488"/>
      <c r="T13" s="488"/>
      <c r="U13" s="488"/>
    </row>
    <row r="14" spans="2:22" ht="15.75" customHeight="1" x14ac:dyDescent="0.25">
      <c r="B14" s="398" t="s">
        <v>204</v>
      </c>
      <c r="C14" s="483" t="s">
        <v>642</v>
      </c>
      <c r="D14" s="483"/>
      <c r="E14" s="483"/>
      <c r="F14" s="483"/>
      <c r="G14" s="483"/>
      <c r="H14" s="483"/>
      <c r="I14" s="483"/>
      <c r="J14" s="483"/>
      <c r="K14" s="483"/>
      <c r="L14" s="483"/>
      <c r="M14" s="483"/>
      <c r="N14" s="483"/>
      <c r="O14" s="483"/>
      <c r="P14" s="483"/>
      <c r="Q14" s="484" t="s">
        <v>592</v>
      </c>
      <c r="R14" s="484"/>
      <c r="S14" s="488"/>
      <c r="T14" s="488"/>
      <c r="U14" s="488"/>
    </row>
    <row r="15" spans="2:22" ht="18.75" customHeight="1" x14ac:dyDescent="0.25">
      <c r="B15" s="394"/>
      <c r="C15" s="483"/>
      <c r="D15" s="483"/>
      <c r="E15" s="483"/>
      <c r="F15" s="483"/>
      <c r="G15" s="483"/>
      <c r="H15" s="483"/>
      <c r="I15" s="483"/>
      <c r="J15" s="483"/>
      <c r="K15" s="483"/>
      <c r="L15" s="483"/>
      <c r="M15" s="483"/>
      <c r="N15" s="483"/>
      <c r="O15" s="483"/>
      <c r="P15" s="483"/>
      <c r="Q15" s="386"/>
      <c r="R15" s="386"/>
      <c r="S15" s="488"/>
      <c r="T15" s="488"/>
      <c r="U15" s="488"/>
    </row>
    <row r="16" spans="2:22" ht="15.75" customHeight="1" x14ac:dyDescent="0.25">
      <c r="B16" s="394"/>
      <c r="C16" s="394"/>
      <c r="D16" s="394"/>
      <c r="E16" s="394"/>
      <c r="F16" s="394"/>
      <c r="G16" s="394"/>
      <c r="H16" s="394"/>
      <c r="I16" s="396"/>
      <c r="J16" s="396"/>
      <c r="K16" s="396"/>
      <c r="L16" s="396"/>
      <c r="M16" s="385"/>
      <c r="N16" s="385"/>
      <c r="O16" s="399"/>
      <c r="P16" s="399"/>
      <c r="Q16" s="385"/>
      <c r="R16" s="385"/>
      <c r="S16" s="488"/>
      <c r="T16" s="488"/>
      <c r="U16" s="488"/>
    </row>
    <row r="17" spans="2:21" ht="15.75" customHeight="1" x14ac:dyDescent="0.25">
      <c r="B17" s="398" t="s">
        <v>204</v>
      </c>
      <c r="C17" s="483" t="s">
        <v>633</v>
      </c>
      <c r="D17" s="483"/>
      <c r="E17" s="483"/>
      <c r="F17" s="483"/>
      <c r="G17" s="483"/>
      <c r="H17" s="483"/>
      <c r="I17" s="483"/>
      <c r="J17" s="483"/>
      <c r="K17" s="483"/>
      <c r="L17" s="483"/>
      <c r="M17" s="483"/>
      <c r="N17" s="483"/>
      <c r="O17" s="483"/>
      <c r="P17" s="483"/>
      <c r="Q17" s="484" t="s">
        <v>592</v>
      </c>
      <c r="R17" s="484"/>
      <c r="S17" s="488"/>
      <c r="T17" s="488"/>
      <c r="U17" s="488"/>
    </row>
    <row r="18" spans="2:21" ht="15.75" customHeight="1" x14ac:dyDescent="0.25">
      <c r="B18" s="394"/>
      <c r="C18" s="483"/>
      <c r="D18" s="483"/>
      <c r="E18" s="483"/>
      <c r="F18" s="483"/>
      <c r="G18" s="483"/>
      <c r="H18" s="483"/>
      <c r="I18" s="483"/>
      <c r="J18" s="483"/>
      <c r="K18" s="483"/>
      <c r="L18" s="483"/>
      <c r="M18" s="483"/>
      <c r="N18" s="483"/>
      <c r="O18" s="483"/>
      <c r="P18" s="483"/>
      <c r="Q18" s="385"/>
      <c r="R18" s="387"/>
      <c r="S18" s="488"/>
      <c r="T18" s="488"/>
      <c r="U18" s="488"/>
    </row>
    <row r="19" spans="2:21" ht="15.75" customHeight="1" x14ac:dyDescent="0.25">
      <c r="B19" s="394"/>
      <c r="C19" s="483"/>
      <c r="D19" s="483"/>
      <c r="E19" s="483"/>
      <c r="F19" s="483"/>
      <c r="G19" s="483"/>
      <c r="H19" s="483"/>
      <c r="I19" s="483"/>
      <c r="J19" s="483"/>
      <c r="K19" s="483"/>
      <c r="L19" s="483"/>
      <c r="M19" s="483"/>
      <c r="N19" s="483"/>
      <c r="O19" s="483"/>
      <c r="P19" s="483"/>
      <c r="Q19" s="385"/>
      <c r="R19" s="387"/>
      <c r="S19" s="488"/>
      <c r="T19" s="488"/>
      <c r="U19" s="488"/>
    </row>
    <row r="20" spans="2:21" ht="15.75" customHeight="1" x14ac:dyDescent="0.25">
      <c r="B20" s="396"/>
      <c r="C20" s="396"/>
      <c r="D20" s="396"/>
      <c r="E20" s="396"/>
      <c r="F20" s="396"/>
      <c r="G20" s="396"/>
      <c r="H20" s="396"/>
      <c r="I20" s="396"/>
      <c r="J20" s="396"/>
      <c r="K20" s="396"/>
      <c r="L20" s="396"/>
      <c r="M20" s="385"/>
      <c r="N20" s="385"/>
      <c r="O20" s="397"/>
      <c r="P20" s="397"/>
      <c r="Q20" s="385"/>
      <c r="R20" s="385"/>
      <c r="S20" s="488"/>
      <c r="T20" s="488"/>
      <c r="U20" s="488"/>
    </row>
    <row r="21" spans="2:21" ht="15.75" customHeight="1" x14ac:dyDescent="0.25">
      <c r="B21" s="398" t="s">
        <v>204</v>
      </c>
      <c r="C21" s="483" t="s">
        <v>634</v>
      </c>
      <c r="D21" s="483"/>
      <c r="E21" s="483"/>
      <c r="F21" s="483"/>
      <c r="G21" s="483"/>
      <c r="H21" s="483"/>
      <c r="I21" s="483"/>
      <c r="J21" s="483"/>
      <c r="K21" s="483"/>
      <c r="L21" s="483"/>
      <c r="M21" s="483"/>
      <c r="N21" s="483"/>
      <c r="O21" s="483"/>
      <c r="P21" s="483"/>
      <c r="Q21" s="484" t="s">
        <v>592</v>
      </c>
      <c r="R21" s="484"/>
      <c r="S21" s="488"/>
      <c r="T21" s="488"/>
      <c r="U21" s="488"/>
    </row>
    <row r="22" spans="2:21" ht="15.75" customHeight="1" x14ac:dyDescent="0.25">
      <c r="B22" s="400"/>
      <c r="C22" s="483"/>
      <c r="D22" s="483"/>
      <c r="E22" s="483"/>
      <c r="F22" s="483"/>
      <c r="G22" s="483"/>
      <c r="H22" s="483"/>
      <c r="I22" s="483"/>
      <c r="J22" s="483"/>
      <c r="K22" s="483"/>
      <c r="L22" s="483"/>
      <c r="M22" s="483"/>
      <c r="N22" s="483"/>
      <c r="O22" s="483"/>
      <c r="P22" s="483"/>
      <c r="Q22" s="388"/>
      <c r="R22" s="389"/>
      <c r="S22" s="488"/>
      <c r="T22" s="488"/>
      <c r="U22" s="488"/>
    </row>
    <row r="23" spans="2:21" ht="15.75" x14ac:dyDescent="0.25">
      <c r="B23" s="394"/>
      <c r="C23" s="483"/>
      <c r="D23" s="483"/>
      <c r="E23" s="483"/>
      <c r="F23" s="483"/>
      <c r="G23" s="483"/>
      <c r="H23" s="483"/>
      <c r="I23" s="483"/>
      <c r="J23" s="483"/>
      <c r="K23" s="483"/>
      <c r="L23" s="483"/>
      <c r="M23" s="483"/>
      <c r="N23" s="483"/>
      <c r="O23" s="483"/>
      <c r="P23" s="483"/>
      <c r="Q23" s="388"/>
      <c r="R23" s="389"/>
      <c r="S23" s="488"/>
      <c r="T23" s="488"/>
      <c r="U23" s="488"/>
    </row>
    <row r="24" spans="2:21" ht="15.75" customHeight="1" x14ac:dyDescent="0.25">
      <c r="B24" s="398"/>
      <c r="C24" s="394"/>
      <c r="D24" s="394"/>
      <c r="E24" s="394"/>
      <c r="F24" s="394"/>
      <c r="G24" s="394"/>
      <c r="H24" s="394"/>
      <c r="I24" s="394"/>
      <c r="J24" s="394"/>
      <c r="K24" s="394"/>
      <c r="L24" s="394"/>
      <c r="M24" s="385"/>
      <c r="N24" s="385"/>
      <c r="O24" s="397"/>
      <c r="P24" s="397"/>
      <c r="Q24" s="385"/>
      <c r="R24" s="385"/>
      <c r="S24" s="384"/>
      <c r="T24" s="384"/>
      <c r="U24" s="390" t="s">
        <v>33</v>
      </c>
    </row>
    <row r="25" spans="2:21" ht="16.5" customHeight="1" x14ac:dyDescent="0.25">
      <c r="B25" s="398" t="s">
        <v>204</v>
      </c>
      <c r="C25" s="483" t="s">
        <v>643</v>
      </c>
      <c r="D25" s="483"/>
      <c r="E25" s="483"/>
      <c r="F25" s="483"/>
      <c r="G25" s="483"/>
      <c r="H25" s="483"/>
      <c r="I25" s="483"/>
      <c r="J25" s="483"/>
      <c r="K25" s="483"/>
      <c r="L25" s="483"/>
      <c r="M25" s="483"/>
      <c r="N25" s="483"/>
      <c r="O25" s="483"/>
      <c r="P25" s="483"/>
      <c r="Q25" s="484" t="s">
        <v>592</v>
      </c>
      <c r="R25" s="485"/>
      <c r="S25" s="391"/>
      <c r="T25" s="391"/>
      <c r="U25" s="392" t="s">
        <v>183</v>
      </c>
    </row>
    <row r="26" spans="2:21" ht="16.5" customHeight="1" x14ac:dyDescent="0.25">
      <c r="B26" s="398"/>
      <c r="C26" s="483"/>
      <c r="D26" s="483"/>
      <c r="E26" s="483"/>
      <c r="F26" s="483"/>
      <c r="G26" s="483"/>
      <c r="H26" s="483"/>
      <c r="I26" s="483"/>
      <c r="J26" s="483"/>
      <c r="K26" s="483"/>
      <c r="L26" s="483"/>
      <c r="M26" s="483"/>
      <c r="N26" s="483"/>
      <c r="O26" s="483"/>
      <c r="P26" s="483"/>
      <c r="Q26" s="385"/>
      <c r="R26" s="387"/>
      <c r="S26" s="391"/>
      <c r="T26" s="391"/>
      <c r="U26" s="392" t="s">
        <v>465</v>
      </c>
    </row>
    <row r="27" spans="2:21" ht="15.75" x14ac:dyDescent="0.25">
      <c r="B27" s="400"/>
      <c r="C27" s="483"/>
      <c r="D27" s="483"/>
      <c r="E27" s="483"/>
      <c r="F27" s="483"/>
      <c r="G27" s="483"/>
      <c r="H27" s="483"/>
      <c r="I27" s="483"/>
      <c r="J27" s="483"/>
      <c r="K27" s="483"/>
      <c r="L27" s="483"/>
      <c r="M27" s="483"/>
      <c r="N27" s="483"/>
      <c r="O27" s="483"/>
      <c r="P27" s="483"/>
      <c r="Q27" s="385"/>
      <c r="R27" s="387"/>
      <c r="S27" s="391"/>
      <c r="T27" s="391"/>
      <c r="U27" s="392" t="s">
        <v>56</v>
      </c>
    </row>
    <row r="28" spans="2:21" ht="15.75" customHeight="1" x14ac:dyDescent="0.25">
      <c r="B28" s="401"/>
      <c r="C28" s="396"/>
      <c r="D28" s="396"/>
      <c r="E28" s="396"/>
      <c r="F28" s="396"/>
      <c r="G28" s="396"/>
      <c r="H28" s="396"/>
      <c r="I28" s="396"/>
      <c r="J28" s="396"/>
      <c r="K28" s="396"/>
      <c r="L28" s="396"/>
      <c r="M28" s="385"/>
      <c r="N28" s="385"/>
      <c r="O28" s="397"/>
      <c r="P28" s="397"/>
      <c r="Q28" s="385"/>
      <c r="R28" s="385"/>
      <c r="S28" s="391"/>
      <c r="T28" s="391"/>
      <c r="U28" s="392" t="s">
        <v>182</v>
      </c>
    </row>
    <row r="29" spans="2:21" ht="15.75" customHeight="1" x14ac:dyDescent="0.25">
      <c r="B29" s="398" t="s">
        <v>204</v>
      </c>
      <c r="C29" s="483" t="s">
        <v>646</v>
      </c>
      <c r="D29" s="483"/>
      <c r="E29" s="483"/>
      <c r="F29" s="483"/>
      <c r="G29" s="483"/>
      <c r="H29" s="483"/>
      <c r="I29" s="483"/>
      <c r="J29" s="483"/>
      <c r="K29" s="483"/>
      <c r="L29" s="483"/>
      <c r="M29" s="483"/>
      <c r="N29" s="483"/>
      <c r="O29" s="483"/>
      <c r="P29" s="483"/>
      <c r="Q29" s="484" t="s">
        <v>592</v>
      </c>
      <c r="R29" s="485"/>
      <c r="S29" s="391"/>
      <c r="T29" s="391"/>
      <c r="U29" s="392" t="s">
        <v>181</v>
      </c>
    </row>
    <row r="30" spans="2:21" ht="15.75" customHeight="1" x14ac:dyDescent="0.25">
      <c r="B30" s="394"/>
      <c r="C30" s="483"/>
      <c r="D30" s="483"/>
      <c r="E30" s="483"/>
      <c r="F30" s="483"/>
      <c r="G30" s="483"/>
      <c r="H30" s="483"/>
      <c r="I30" s="483"/>
      <c r="J30" s="483"/>
      <c r="K30" s="483"/>
      <c r="L30" s="483"/>
      <c r="M30" s="483"/>
      <c r="N30" s="483"/>
      <c r="O30" s="483"/>
      <c r="P30" s="483"/>
      <c r="Q30" s="385"/>
      <c r="R30" s="387"/>
      <c r="S30" s="391"/>
      <c r="T30" s="391"/>
    </row>
    <row r="31" spans="2:21" ht="15.75" customHeight="1" x14ac:dyDescent="0.25">
      <c r="B31" s="398"/>
      <c r="C31" s="483"/>
      <c r="D31" s="483"/>
      <c r="E31" s="483"/>
      <c r="F31" s="483"/>
      <c r="G31" s="483"/>
      <c r="H31" s="483"/>
      <c r="I31" s="483"/>
      <c r="J31" s="483"/>
      <c r="K31" s="483"/>
      <c r="L31" s="483"/>
      <c r="M31" s="483"/>
      <c r="N31" s="483"/>
      <c r="O31" s="483"/>
      <c r="P31" s="483"/>
      <c r="Q31" s="385"/>
      <c r="R31" s="387"/>
      <c r="S31" s="391"/>
      <c r="T31" s="391"/>
      <c r="U31" s="150"/>
    </row>
    <row r="32" spans="2:21" ht="15.75" customHeight="1" x14ac:dyDescent="0.25">
      <c r="B32" s="394"/>
      <c r="C32" s="483"/>
      <c r="D32" s="483"/>
      <c r="E32" s="483"/>
      <c r="F32" s="483"/>
      <c r="G32" s="483"/>
      <c r="H32" s="483"/>
      <c r="I32" s="483"/>
      <c r="J32" s="483"/>
      <c r="K32" s="483"/>
      <c r="L32" s="483"/>
      <c r="M32" s="483"/>
      <c r="N32" s="483"/>
      <c r="O32" s="483"/>
      <c r="P32" s="483"/>
      <c r="Q32" s="385"/>
      <c r="R32" s="385"/>
      <c r="S32" s="391"/>
      <c r="T32" s="391"/>
      <c r="U32" s="150"/>
    </row>
    <row r="33" spans="2:21" ht="15" customHeight="1" x14ac:dyDescent="0.25">
      <c r="B33" s="398" t="s">
        <v>204</v>
      </c>
      <c r="C33" s="483" t="s">
        <v>647</v>
      </c>
      <c r="D33" s="483"/>
      <c r="E33" s="483"/>
      <c r="F33" s="483"/>
      <c r="G33" s="483"/>
      <c r="H33" s="483"/>
      <c r="I33" s="483"/>
      <c r="J33" s="483"/>
      <c r="K33" s="483"/>
      <c r="L33" s="483"/>
      <c r="M33" s="483"/>
      <c r="N33" s="483"/>
      <c r="O33" s="483"/>
      <c r="P33" s="483"/>
      <c r="Q33" s="484" t="s">
        <v>592</v>
      </c>
      <c r="R33" s="485"/>
      <c r="S33" s="391"/>
      <c r="T33" s="391"/>
      <c r="U33" s="391"/>
    </row>
    <row r="34" spans="2:21" ht="15.75" x14ac:dyDescent="0.25">
      <c r="B34" s="394"/>
      <c r="C34" s="483"/>
      <c r="D34" s="483"/>
      <c r="E34" s="483"/>
      <c r="F34" s="483"/>
      <c r="G34" s="483"/>
      <c r="H34" s="483"/>
      <c r="I34" s="483"/>
      <c r="J34" s="483"/>
      <c r="K34" s="483"/>
      <c r="L34" s="483"/>
      <c r="M34" s="483"/>
      <c r="N34" s="483"/>
      <c r="O34" s="483"/>
      <c r="P34" s="483"/>
      <c r="Q34" s="385"/>
      <c r="R34" s="387"/>
      <c r="S34" s="150"/>
      <c r="T34" s="150"/>
      <c r="U34" s="391"/>
    </row>
    <row r="35" spans="2:21" ht="21.75" customHeight="1" x14ac:dyDescent="0.25">
      <c r="B35" s="394"/>
      <c r="C35" s="483"/>
      <c r="D35" s="483"/>
      <c r="E35" s="483"/>
      <c r="F35" s="483"/>
      <c r="G35" s="483"/>
      <c r="H35" s="483"/>
      <c r="I35" s="483"/>
      <c r="J35" s="483"/>
      <c r="K35" s="483"/>
      <c r="L35" s="483"/>
      <c r="M35" s="483"/>
      <c r="N35" s="483"/>
      <c r="O35" s="483"/>
      <c r="P35" s="483"/>
      <c r="Q35" s="385"/>
      <c r="R35" s="387"/>
      <c r="S35" s="150"/>
      <c r="T35" s="150"/>
      <c r="U35" s="150"/>
    </row>
    <row r="36" spans="2:21" ht="15.75" x14ac:dyDescent="0.25">
      <c r="B36" s="394"/>
      <c r="C36" s="486"/>
      <c r="D36" s="486"/>
      <c r="E36" s="486"/>
      <c r="F36" s="486"/>
      <c r="G36" s="486"/>
      <c r="H36" s="486"/>
      <c r="I36" s="486"/>
      <c r="J36" s="486"/>
      <c r="K36" s="486"/>
      <c r="L36" s="486"/>
      <c r="M36" s="486"/>
      <c r="N36" s="486"/>
      <c r="O36" s="486"/>
      <c r="P36" s="486"/>
      <c r="Q36" s="385"/>
      <c r="R36" s="385"/>
      <c r="S36" s="150"/>
      <c r="T36" s="150"/>
      <c r="U36" s="150"/>
    </row>
    <row r="37" spans="2:21" ht="15.75" x14ac:dyDescent="0.25">
      <c r="B37" s="394"/>
      <c r="C37" s="402"/>
      <c r="D37" s="402"/>
      <c r="E37" s="402"/>
      <c r="F37" s="402"/>
      <c r="G37" s="402"/>
      <c r="H37" s="402"/>
      <c r="I37" s="402"/>
      <c r="J37" s="402"/>
      <c r="K37" s="402"/>
      <c r="L37" s="402"/>
      <c r="M37" s="402"/>
      <c r="N37" s="402"/>
      <c r="O37" s="402"/>
      <c r="P37" s="402"/>
      <c r="Q37" s="385"/>
      <c r="R37" s="385"/>
      <c r="S37" s="150"/>
      <c r="T37" s="150"/>
      <c r="U37" s="150"/>
    </row>
    <row r="38" spans="2:21" ht="15.75" x14ac:dyDescent="0.25">
      <c r="B38" s="398" t="s">
        <v>204</v>
      </c>
      <c r="C38" s="483" t="s">
        <v>644</v>
      </c>
      <c r="D38" s="483"/>
      <c r="E38" s="483"/>
      <c r="F38" s="483"/>
      <c r="G38" s="483"/>
      <c r="H38" s="483"/>
      <c r="I38" s="483"/>
      <c r="J38" s="483"/>
      <c r="K38" s="483"/>
      <c r="L38" s="483"/>
      <c r="M38" s="483"/>
      <c r="N38" s="483"/>
      <c r="O38" s="483"/>
      <c r="P38" s="483"/>
      <c r="Q38" s="484" t="s">
        <v>592</v>
      </c>
      <c r="R38" s="485"/>
    </row>
    <row r="39" spans="2:21" ht="15.75" x14ac:dyDescent="0.25">
      <c r="B39" s="394"/>
      <c r="C39" s="483"/>
      <c r="D39" s="483"/>
      <c r="E39" s="483"/>
      <c r="F39" s="483"/>
      <c r="G39" s="483"/>
      <c r="H39" s="483"/>
      <c r="I39" s="483"/>
      <c r="J39" s="483"/>
      <c r="K39" s="483"/>
      <c r="L39" s="483"/>
      <c r="M39" s="483"/>
      <c r="N39" s="483"/>
      <c r="O39" s="483"/>
      <c r="P39" s="483"/>
      <c r="Q39" s="385"/>
      <c r="R39" s="387"/>
    </row>
    <row r="40" spans="2:21" ht="15.75" x14ac:dyDescent="0.25">
      <c r="B40" s="394"/>
      <c r="C40" s="483"/>
      <c r="D40" s="483"/>
      <c r="E40" s="483"/>
      <c r="F40" s="483"/>
      <c r="G40" s="483"/>
      <c r="H40" s="483"/>
      <c r="I40" s="483"/>
      <c r="J40" s="483"/>
      <c r="K40" s="483"/>
      <c r="L40" s="483"/>
      <c r="M40" s="483"/>
      <c r="N40" s="483"/>
      <c r="O40" s="483"/>
      <c r="P40" s="483"/>
      <c r="Q40" s="385"/>
      <c r="R40" s="387"/>
    </row>
    <row r="41" spans="2:21" ht="15.75" x14ac:dyDescent="0.25">
      <c r="B41" s="394"/>
      <c r="C41" s="394"/>
      <c r="D41" s="394"/>
      <c r="E41" s="394"/>
      <c r="F41" s="394"/>
      <c r="G41" s="394"/>
      <c r="H41" s="394"/>
      <c r="I41" s="394"/>
      <c r="J41" s="394"/>
      <c r="K41" s="394"/>
      <c r="L41" s="394"/>
      <c r="M41" s="385"/>
      <c r="N41" s="385"/>
      <c r="O41" s="397"/>
      <c r="P41" s="397"/>
      <c r="Q41" s="385"/>
      <c r="R41" s="385"/>
    </row>
  </sheetData>
  <mergeCells count="17">
    <mergeCell ref="S12:U23"/>
    <mergeCell ref="C14:P15"/>
    <mergeCell ref="Q14:R14"/>
    <mergeCell ref="C17:P19"/>
    <mergeCell ref="Q17:R17"/>
    <mergeCell ref="C21:P23"/>
    <mergeCell ref="Q21:R21"/>
    <mergeCell ref="B6:E7"/>
    <mergeCell ref="C38:P40"/>
    <mergeCell ref="Q38:R38"/>
    <mergeCell ref="C33:P36"/>
    <mergeCell ref="C25:P27"/>
    <mergeCell ref="Q25:R25"/>
    <mergeCell ref="C29:P32"/>
    <mergeCell ref="Q29:R29"/>
    <mergeCell ref="Q33:R33"/>
    <mergeCell ref="B8:R10"/>
  </mergeCells>
  <hyperlinks>
    <hyperlink ref="U28" location="'1.1'!A1" display="Indicators"/>
    <hyperlink ref="U27" location="Introduction!A1" display="Introduction"/>
    <hyperlink ref="U25" location="Contents!A1" display="Full contents table"/>
    <hyperlink ref="U29" location="'User guidance'!A1" display="User guidance"/>
    <hyperlink ref="U26" location="Print_Guidance!A1" display="Print Guidance"/>
    <hyperlink ref="Q17" location="'7.2'!A1" display="See indicator 7.2"/>
    <hyperlink ref="Q21" location="'7.2'!A1" display="See indicator 7.2"/>
    <hyperlink ref="Q25" location="'7.2'!A1" display="See indicator 7.2"/>
    <hyperlink ref="Q29" location="'7.2'!A1" display="See indicator 7.2"/>
    <hyperlink ref="Q33" location="'7.2'!A1" display="See indicator 7.2"/>
    <hyperlink ref="Q17:R17" location="'7.1'!A1" display="Link to indicator"/>
    <hyperlink ref="Q33:R33" location="'5.1'!A1" display="Link to indicator"/>
    <hyperlink ref="Q29:R29" location="'4.1'!A1" display="Link to indicator"/>
    <hyperlink ref="Q25:R25" location="'2.1'!A1" display="Link to indicator"/>
    <hyperlink ref="Q21:R21" location="'1.1'!A1" display="Link to indicator"/>
    <hyperlink ref="Q14" location="'7.2'!A1" display="See indicator 7.2"/>
    <hyperlink ref="Q14:R14" location="'7.2'!A1" display="Link to indicator"/>
    <hyperlink ref="Q38" location="'7.2'!A1" display="See indicator 7.2"/>
    <hyperlink ref="Q38:R38" location="'6.1'!A1" display="Link to indicator"/>
  </hyperlinks>
  <pageMargins left="0.25" right="0.25" top="0.75" bottom="0.75" header="0.3" footer="0.3"/>
  <pageSetup paperSize="9" scale="6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2"/>
  <sheetViews>
    <sheetView showGridLines="0" zoomScale="85" zoomScaleNormal="85" workbookViewId="0">
      <selection activeCell="P24" sqref="P24"/>
    </sheetView>
  </sheetViews>
  <sheetFormatPr defaultColWidth="11.42578125" defaultRowHeight="15" x14ac:dyDescent="0.25"/>
  <cols>
    <col min="1" max="1" width="11.42578125" style="9"/>
  </cols>
  <sheetData>
    <row r="1" spans="2:12" s="18" customFormat="1" x14ac:dyDescent="0.25"/>
    <row r="2" spans="2:12" s="9" customFormat="1" x14ac:dyDescent="0.25">
      <c r="B2" s="105" t="s">
        <v>2</v>
      </c>
    </row>
    <row r="3" spans="2:12" s="27" customFormat="1" x14ac:dyDescent="0.25">
      <c r="B3" s="31"/>
    </row>
    <row r="4" spans="2:12" s="27" customFormat="1" ht="21" x14ac:dyDescent="0.35">
      <c r="B4" s="424" t="s">
        <v>363</v>
      </c>
    </row>
    <row r="5" spans="2:12" s="75" customFormat="1" ht="16.5" customHeight="1" x14ac:dyDescent="0.25">
      <c r="B5" s="41"/>
    </row>
    <row r="6" spans="2:12" s="75" customFormat="1" ht="16.5" customHeight="1" x14ac:dyDescent="0.25">
      <c r="B6" s="41" t="s">
        <v>361</v>
      </c>
    </row>
    <row r="7" spans="2:12" s="75" customFormat="1" ht="16.5" customHeight="1" x14ac:dyDescent="0.25">
      <c r="B7" s="41" t="s">
        <v>116</v>
      </c>
    </row>
    <row r="8" spans="2:12" s="75" customFormat="1" ht="16.5" customHeight="1" x14ac:dyDescent="0.25">
      <c r="B8" s="41" t="s">
        <v>117</v>
      </c>
    </row>
    <row r="9" spans="2:12" s="9" customFormat="1" x14ac:dyDescent="0.25"/>
    <row r="12" spans="2:12" x14ac:dyDescent="0.25">
      <c r="G12" s="75"/>
      <c r="H12" s="75"/>
      <c r="I12" s="75"/>
      <c r="J12" s="75"/>
    </row>
    <row r="13" spans="2:12" x14ac:dyDescent="0.25">
      <c r="G13" s="15"/>
      <c r="H13" s="15"/>
      <c r="I13" s="15"/>
      <c r="J13" s="15"/>
      <c r="K13" s="15"/>
      <c r="L13" s="15"/>
    </row>
    <row r="14" spans="2:12" x14ac:dyDescent="0.25">
      <c r="G14" s="15"/>
      <c r="H14" s="15"/>
      <c r="I14" s="15"/>
      <c r="J14" s="15"/>
      <c r="K14" s="15"/>
    </row>
    <row r="15" spans="2:12" x14ac:dyDescent="0.25">
      <c r="G15" s="15"/>
      <c r="H15" s="15"/>
      <c r="I15" s="15"/>
      <c r="J15" s="15"/>
      <c r="K15" s="15"/>
    </row>
    <row r="25" spans="2:8" s="75" customFormat="1" x14ac:dyDescent="0.25"/>
    <row r="26" spans="2:8" s="75" customFormat="1" x14ac:dyDescent="0.25"/>
    <row r="27" spans="2:8" s="75" customFormat="1" x14ac:dyDescent="0.25"/>
    <row r="28" spans="2:8" s="75" customFormat="1" x14ac:dyDescent="0.25"/>
    <row r="29" spans="2:8" s="75" customFormat="1" x14ac:dyDescent="0.25"/>
    <row r="30" spans="2:8" s="75" customFormat="1" ht="15.75" x14ac:dyDescent="0.25">
      <c r="B30" s="186" t="s">
        <v>143</v>
      </c>
      <c r="C30"/>
      <c r="D30"/>
      <c r="E30"/>
      <c r="F30"/>
      <c r="G30"/>
      <c r="H30"/>
    </row>
    <row r="31" spans="2:8" s="143" customFormat="1" ht="15.75" x14ac:dyDescent="0.25">
      <c r="B31" s="55" t="s">
        <v>362</v>
      </c>
    </row>
    <row r="32" spans="2:8" s="75" customFormat="1" x14ac:dyDescent="0.25">
      <c r="B32" s="206" t="s">
        <v>142</v>
      </c>
      <c r="C32" s="203"/>
      <c r="D32" s="207">
        <v>2011</v>
      </c>
    </row>
    <row r="33" spans="2:8" x14ac:dyDescent="0.25">
      <c r="B33" s="432" t="s">
        <v>141</v>
      </c>
      <c r="C33" s="432"/>
      <c r="D33" s="433">
        <v>0.28999999999999998</v>
      </c>
      <c r="E33" s="30"/>
      <c r="F33" s="75"/>
      <c r="G33" s="75"/>
      <c r="H33" s="75"/>
    </row>
    <row r="34" spans="2:8" x14ac:dyDescent="0.25">
      <c r="B34" s="432" t="s">
        <v>45</v>
      </c>
      <c r="C34" s="432"/>
      <c r="D34" s="433">
        <v>0.41</v>
      </c>
      <c r="E34" s="30"/>
      <c r="F34" s="75"/>
      <c r="G34" s="75"/>
      <c r="H34" s="75"/>
    </row>
    <row r="35" spans="2:8" x14ac:dyDescent="0.25">
      <c r="B35" s="432" t="s">
        <v>15</v>
      </c>
      <c r="C35" s="432"/>
      <c r="D35" s="433">
        <v>0.217</v>
      </c>
      <c r="E35" s="75"/>
      <c r="F35" s="75"/>
      <c r="G35" s="75"/>
      <c r="H35" s="75"/>
    </row>
    <row r="36" spans="2:8" x14ac:dyDescent="0.25">
      <c r="B36" s="432" t="s">
        <v>16</v>
      </c>
      <c r="C36" s="432"/>
      <c r="D36" s="433">
        <v>8.3000000000000004E-2</v>
      </c>
      <c r="E36" s="75"/>
      <c r="F36" s="75"/>
      <c r="G36" s="75"/>
      <c r="H36" s="75"/>
    </row>
    <row r="37" spans="2:8" x14ac:dyDescent="0.25">
      <c r="B37" s="206" t="s">
        <v>17</v>
      </c>
      <c r="C37" s="206"/>
      <c r="D37" s="208">
        <v>760000</v>
      </c>
      <c r="E37" s="75"/>
      <c r="F37" s="75"/>
      <c r="G37" s="75"/>
      <c r="H37" s="75"/>
    </row>
    <row r="38" spans="2:8" s="143" customFormat="1" x14ac:dyDescent="0.25">
      <c r="B38" s="204"/>
      <c r="C38" s="204"/>
      <c r="D38" s="205"/>
    </row>
    <row r="39" spans="2:8" x14ac:dyDescent="0.25">
      <c r="B39" s="64" t="s">
        <v>140</v>
      </c>
      <c r="C39" s="64"/>
      <c r="D39" s="64"/>
    </row>
    <row r="40" spans="2:8" x14ac:dyDescent="0.25">
      <c r="B40" s="176" t="s">
        <v>139</v>
      </c>
      <c r="C40" s="64"/>
      <c r="D40" s="64"/>
    </row>
    <row r="41" spans="2:8" x14ac:dyDescent="0.25">
      <c r="B41" s="103"/>
    </row>
    <row r="42" spans="2:8" x14ac:dyDescent="0.25">
      <c r="B42" s="145" t="s">
        <v>353</v>
      </c>
    </row>
  </sheetData>
  <hyperlinks>
    <hyperlink ref="B2" location="Contents!B6" display="Return to Contents Page"/>
    <hyperlink ref="B40" r:id="rId1"/>
    <hyperlink ref="B42" location="'User guidance buildings'!B75" display="Link to user guidance for buildings sector"/>
  </hyperlinks>
  <pageMargins left="0.25" right="0.25" top="0.75" bottom="0.75" header="0.3" footer="0.3"/>
  <pageSetup paperSize="9" scale="78"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
  <sheetViews>
    <sheetView showGridLines="0" zoomScale="85" zoomScaleNormal="85" workbookViewId="0"/>
  </sheetViews>
  <sheetFormatPr defaultColWidth="11.42578125" defaultRowHeight="15" x14ac:dyDescent="0.25"/>
  <cols>
    <col min="1" max="10" width="11.42578125" style="27"/>
    <col min="11" max="11" width="11.42578125" style="75"/>
    <col min="12" max="16384" width="11.42578125" style="27"/>
  </cols>
  <sheetData>
    <row r="1" spans="2:18" x14ac:dyDescent="0.25">
      <c r="C1" s="30"/>
    </row>
    <row r="2" spans="2:18" x14ac:dyDescent="0.25">
      <c r="B2" s="105" t="s">
        <v>2</v>
      </c>
    </row>
    <row r="3" spans="2:18" x14ac:dyDescent="0.25">
      <c r="B3" s="31"/>
    </row>
    <row r="4" spans="2:18" ht="21" x14ac:dyDescent="0.35">
      <c r="B4" s="424" t="s">
        <v>566</v>
      </c>
    </row>
    <row r="5" spans="2:18" x14ac:dyDescent="0.25">
      <c r="D5" s="57"/>
      <c r="O5"/>
    </row>
    <row r="6" spans="2:18" x14ac:dyDescent="0.25">
      <c r="G6" s="30"/>
      <c r="H6" s="30"/>
      <c r="I6" s="30"/>
      <c r="J6" s="39" t="s">
        <v>338</v>
      </c>
    </row>
    <row r="7" spans="2:18" x14ac:dyDescent="0.25">
      <c r="J7" s="39" t="s">
        <v>612</v>
      </c>
      <c r="K7" s="151"/>
      <c r="M7" s="30"/>
    </row>
    <row r="8" spans="2:18" x14ac:dyDescent="0.25">
      <c r="J8" s="143"/>
      <c r="K8" s="143"/>
      <c r="L8" s="30"/>
    </row>
    <row r="9" spans="2:18" x14ac:dyDescent="0.25">
      <c r="J9" s="143"/>
      <c r="K9" s="143"/>
      <c r="R9" s="101"/>
    </row>
    <row r="10" spans="2:18" x14ac:dyDescent="0.25">
      <c r="J10" s="143"/>
      <c r="K10" s="143"/>
      <c r="R10" s="101"/>
    </row>
    <row r="11" spans="2:18" x14ac:dyDescent="0.25">
      <c r="J11" s="143"/>
      <c r="K11" s="143"/>
    </row>
    <row r="12" spans="2:18" x14ac:dyDescent="0.25">
      <c r="J12" s="143"/>
      <c r="K12" s="143"/>
    </row>
    <row r="13" spans="2:18" x14ac:dyDescent="0.25">
      <c r="J13" s="143"/>
      <c r="K13" s="143"/>
    </row>
    <row r="14" spans="2:18" x14ac:dyDescent="0.25">
      <c r="J14" s="143"/>
      <c r="K14" s="143"/>
    </row>
    <row r="15" spans="2:18" x14ac:dyDescent="0.25">
      <c r="J15" s="148" t="s">
        <v>509</v>
      </c>
      <c r="K15" s="143"/>
    </row>
    <row r="16" spans="2:18" x14ac:dyDescent="0.25">
      <c r="J16" s="151"/>
      <c r="K16" s="143"/>
    </row>
    <row r="17" spans="2:18" x14ac:dyDescent="0.25">
      <c r="J17" s="143"/>
      <c r="K17" s="143"/>
    </row>
    <row r="18" spans="2:18" x14ac:dyDescent="0.25">
      <c r="H18" s="2"/>
      <c r="J18" s="143"/>
      <c r="K18" s="143"/>
    </row>
    <row r="19" spans="2:18" x14ac:dyDescent="0.25">
      <c r="J19" s="143"/>
      <c r="K19" s="143"/>
    </row>
    <row r="20" spans="2:18" x14ac:dyDescent="0.25">
      <c r="J20" s="143"/>
      <c r="K20" s="143"/>
    </row>
    <row r="21" spans="2:18" x14ac:dyDescent="0.25">
      <c r="J21" s="143"/>
      <c r="K21" s="143"/>
    </row>
    <row r="22" spans="2:18" x14ac:dyDescent="0.25">
      <c r="J22" s="143"/>
      <c r="K22" s="143"/>
    </row>
    <row r="23" spans="2:18" x14ac:dyDescent="0.25">
      <c r="J23" s="143"/>
      <c r="K23" s="143"/>
    </row>
    <row r="24" spans="2:18" x14ac:dyDescent="0.25">
      <c r="J24" s="148"/>
      <c r="K24" s="143"/>
    </row>
    <row r="25" spans="2:18" s="143" customFormat="1" x14ac:dyDescent="0.25">
      <c r="D25" s="13" t="s">
        <v>613</v>
      </c>
      <c r="G25" s="13" t="s">
        <v>538</v>
      </c>
      <c r="J25" s="148"/>
    </row>
    <row r="26" spans="2:18" x14ac:dyDescent="0.25">
      <c r="K26" s="27"/>
    </row>
    <row r="27" spans="2:18" ht="15.75" x14ac:dyDescent="0.25">
      <c r="B27" s="186" t="s">
        <v>364</v>
      </c>
      <c r="I27" s="30"/>
      <c r="J27" s="90"/>
      <c r="K27" s="30"/>
    </row>
    <row r="28" spans="2:18" s="143" customFormat="1" x14ac:dyDescent="0.25">
      <c r="B28" s="41" t="s">
        <v>472</v>
      </c>
      <c r="I28" s="149"/>
      <c r="J28" s="90"/>
      <c r="K28" s="149"/>
    </row>
    <row r="29" spans="2:18" x14ac:dyDescent="0.25">
      <c r="B29" s="206"/>
      <c r="C29" s="206"/>
      <c r="D29" s="214" t="s">
        <v>21</v>
      </c>
      <c r="E29" s="214" t="s">
        <v>9</v>
      </c>
      <c r="F29" s="214" t="s">
        <v>10</v>
      </c>
      <c r="G29" s="214" t="s">
        <v>11</v>
      </c>
      <c r="H29" s="214" t="s">
        <v>22</v>
      </c>
      <c r="I29" s="214" t="s">
        <v>118</v>
      </c>
      <c r="J29" s="302"/>
      <c r="K29" s="27"/>
    </row>
    <row r="30" spans="2:18" x14ac:dyDescent="0.25">
      <c r="B30" s="417" t="s">
        <v>23</v>
      </c>
      <c r="C30" s="417"/>
      <c r="D30" s="434">
        <v>6847</v>
      </c>
      <c r="E30" s="434">
        <v>9063</v>
      </c>
      <c r="F30" s="434">
        <v>9997</v>
      </c>
      <c r="G30" s="434">
        <v>9095</v>
      </c>
      <c r="H30" s="434">
        <v>7904</v>
      </c>
      <c r="I30" s="434">
        <v>6243</v>
      </c>
      <c r="J30" s="303"/>
      <c r="K30" s="90"/>
      <c r="M30" s="301"/>
      <c r="N30" s="301"/>
      <c r="O30" s="301"/>
      <c r="P30" s="301"/>
      <c r="Q30" s="301"/>
      <c r="R30" s="301"/>
    </row>
    <row r="31" spans="2:18" x14ac:dyDescent="0.25">
      <c r="B31" s="417" t="s">
        <v>60</v>
      </c>
      <c r="C31" s="417"/>
      <c r="D31" s="434">
        <v>576</v>
      </c>
      <c r="E31" s="434">
        <v>1318</v>
      </c>
      <c r="F31" s="434">
        <v>978</v>
      </c>
      <c r="G31" s="434">
        <v>907</v>
      </c>
      <c r="H31" s="434">
        <v>814</v>
      </c>
      <c r="I31" s="434">
        <v>742</v>
      </c>
      <c r="J31" s="303"/>
      <c r="K31" s="377"/>
      <c r="M31" s="301"/>
      <c r="N31" s="301"/>
      <c r="O31" s="301"/>
      <c r="P31" s="301"/>
      <c r="Q31" s="301"/>
      <c r="R31" s="301"/>
    </row>
    <row r="32" spans="2:18" x14ac:dyDescent="0.25">
      <c r="B32" s="213" t="s">
        <v>365</v>
      </c>
      <c r="C32" s="213"/>
      <c r="D32" s="215">
        <f t="shared" ref="D32:I32" si="0">SUM(D30:D31)</f>
        <v>7423</v>
      </c>
      <c r="E32" s="215">
        <f t="shared" si="0"/>
        <v>10381</v>
      </c>
      <c r="F32" s="215">
        <f t="shared" si="0"/>
        <v>10975</v>
      </c>
      <c r="G32" s="215">
        <f t="shared" si="0"/>
        <v>10002</v>
      </c>
      <c r="H32" s="215">
        <f t="shared" si="0"/>
        <v>8718</v>
      </c>
      <c r="I32" s="215">
        <f t="shared" si="0"/>
        <v>6985</v>
      </c>
      <c r="J32" s="304"/>
      <c r="K32" s="304"/>
    </row>
    <row r="33" spans="1:16" s="143" customFormat="1" x14ac:dyDescent="0.25">
      <c r="K33" s="149"/>
    </row>
    <row r="34" spans="1:16" s="143" customFormat="1" ht="15.75" x14ac:dyDescent="0.25">
      <c r="B34" s="186" t="s">
        <v>519</v>
      </c>
    </row>
    <row r="35" spans="1:16" s="143" customFormat="1" x14ac:dyDescent="0.25">
      <c r="B35" s="41" t="s">
        <v>568</v>
      </c>
    </row>
    <row r="36" spans="1:16" s="143" customFormat="1" x14ac:dyDescent="0.25">
      <c r="B36" s="206"/>
      <c r="C36" s="206"/>
      <c r="D36" s="214" t="s">
        <v>118</v>
      </c>
      <c r="E36" s="214" t="s">
        <v>471</v>
      </c>
      <c r="F36" s="214" t="s">
        <v>494</v>
      </c>
    </row>
    <row r="37" spans="1:16" s="143" customFormat="1" x14ac:dyDescent="0.25">
      <c r="B37" s="417" t="s">
        <v>23</v>
      </c>
      <c r="C37" s="417"/>
      <c r="D37" s="434" t="s">
        <v>525</v>
      </c>
      <c r="E37" s="434">
        <v>1658</v>
      </c>
      <c r="F37" s="434">
        <v>2687</v>
      </c>
    </row>
    <row r="38" spans="1:16" s="143" customFormat="1" x14ac:dyDescent="0.25">
      <c r="B38" s="417" t="s">
        <v>60</v>
      </c>
      <c r="C38" s="417"/>
      <c r="D38" s="434" t="s">
        <v>525</v>
      </c>
      <c r="E38" s="434">
        <v>2058</v>
      </c>
      <c r="F38" s="434">
        <v>3649</v>
      </c>
    </row>
    <row r="39" spans="1:16" s="149" customFormat="1" x14ac:dyDescent="0.25">
      <c r="B39" s="213" t="s">
        <v>365</v>
      </c>
      <c r="C39" s="213"/>
      <c r="D39" s="215" t="s">
        <v>525</v>
      </c>
      <c r="E39" s="215">
        <f t="shared" ref="E39:F39" si="1">SUM(E37:E38)</f>
        <v>3716</v>
      </c>
      <c r="F39" s="215">
        <f t="shared" si="1"/>
        <v>6336</v>
      </c>
    </row>
    <row r="40" spans="1:16" s="149" customFormat="1" x14ac:dyDescent="0.25">
      <c r="B40" s="294"/>
      <c r="C40" s="294"/>
      <c r="D40" s="304"/>
      <c r="E40" s="304"/>
    </row>
    <row r="41" spans="1:16" s="149" customFormat="1" x14ac:dyDescent="0.25">
      <c r="B41" s="254" t="s">
        <v>524</v>
      </c>
      <c r="C41" s="294"/>
      <c r="D41" s="304"/>
      <c r="E41" s="304"/>
    </row>
    <row r="42" spans="1:16" s="149" customFormat="1" x14ac:dyDescent="0.25">
      <c r="C42" s="294"/>
      <c r="D42" s="304"/>
      <c r="E42" s="304"/>
    </row>
    <row r="43" spans="1:16" x14ac:dyDescent="0.25">
      <c r="B43" s="254" t="s">
        <v>569</v>
      </c>
      <c r="C43" s="212"/>
      <c r="D43" s="212"/>
      <c r="E43" s="212"/>
      <c r="F43" s="212"/>
      <c r="G43" s="212"/>
      <c r="H43" s="212"/>
    </row>
    <row r="44" spans="1:16" x14ac:dyDescent="0.25">
      <c r="A44" s="149"/>
      <c r="B44" s="84" t="s">
        <v>353</v>
      </c>
      <c r="C44" s="149"/>
      <c r="D44" s="149"/>
      <c r="E44" s="149"/>
      <c r="F44" s="149"/>
      <c r="G44" s="149"/>
      <c r="H44" s="149"/>
      <c r="I44" s="149"/>
      <c r="J44" s="149"/>
    </row>
    <row r="46" spans="1:16" ht="15" customHeight="1" x14ac:dyDescent="0.25">
      <c r="B46" s="498"/>
      <c r="C46" s="498"/>
      <c r="D46" s="498"/>
      <c r="E46" s="498"/>
      <c r="F46" s="498"/>
      <c r="G46" s="498"/>
      <c r="H46" s="498"/>
      <c r="I46" s="498"/>
      <c r="J46" s="498"/>
      <c r="K46" s="498"/>
      <c r="L46" s="340"/>
      <c r="M46" s="340"/>
      <c r="N46" s="340"/>
      <c r="O46" s="340"/>
      <c r="P46" s="340"/>
    </row>
    <row r="47" spans="1:16" x14ac:dyDescent="0.25">
      <c r="B47" s="115"/>
      <c r="C47" s="115"/>
      <c r="D47" s="115"/>
      <c r="E47" s="115"/>
      <c r="F47" s="115"/>
      <c r="G47" s="115"/>
      <c r="H47" s="115"/>
      <c r="I47" s="115"/>
      <c r="J47" s="115"/>
      <c r="K47" s="115"/>
      <c r="L47" s="115"/>
      <c r="M47" s="115"/>
      <c r="N47" s="115"/>
      <c r="O47" s="115"/>
      <c r="P47" s="115"/>
    </row>
  </sheetData>
  <mergeCells count="1">
    <mergeCell ref="B46:K46"/>
  </mergeCells>
  <hyperlinks>
    <hyperlink ref="B2" location="Contents!B6" display="Return to Contents Page"/>
    <hyperlink ref="B44" location="'User guidance buildings'!B106" display="Link to user guidance for buildings sector"/>
  </hyperlinks>
  <pageMargins left="0.25" right="0.25" top="0.75" bottom="0.75" header="0.3" footer="0.3"/>
  <pageSetup paperSize="9"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43"/>
  <sheetViews>
    <sheetView showGridLines="0" zoomScale="85" zoomScaleNormal="85" workbookViewId="0"/>
  </sheetViews>
  <sheetFormatPr defaultColWidth="11.42578125" defaultRowHeight="15" x14ac:dyDescent="0.25"/>
  <cols>
    <col min="1" max="2" width="11.42578125" style="27"/>
    <col min="3" max="4" width="11.42578125" style="75"/>
    <col min="5" max="16384" width="11.42578125" style="27"/>
  </cols>
  <sheetData>
    <row r="1" spans="2:22" x14ac:dyDescent="0.25">
      <c r="E1" s="30"/>
      <c r="F1" s="30"/>
      <c r="G1" s="30"/>
      <c r="H1" s="30"/>
      <c r="I1" s="30"/>
      <c r="J1" s="30"/>
      <c r="K1" s="30"/>
    </row>
    <row r="2" spans="2:22" x14ac:dyDescent="0.25">
      <c r="B2" s="105" t="s">
        <v>2</v>
      </c>
      <c r="C2" s="105"/>
      <c r="D2" s="105"/>
    </row>
    <row r="3" spans="2:22" x14ac:dyDescent="0.25">
      <c r="B3" s="31"/>
      <c r="C3" s="31"/>
      <c r="D3" s="31"/>
    </row>
    <row r="4" spans="2:22" ht="21" x14ac:dyDescent="0.35">
      <c r="B4" s="424" t="s">
        <v>366</v>
      </c>
      <c r="C4" s="56"/>
      <c r="D4" s="56"/>
    </row>
    <row r="5" spans="2:22" x14ac:dyDescent="0.25">
      <c r="F5" s="57"/>
    </row>
    <row r="6" spans="2:22" ht="15" customHeight="1" x14ac:dyDescent="0.25">
      <c r="H6" s="43"/>
      <c r="I6" s="75"/>
      <c r="J6" s="75"/>
      <c r="K6" s="200" t="s">
        <v>146</v>
      </c>
      <c r="L6" s="43"/>
      <c r="M6" s="201" t="s">
        <v>145</v>
      </c>
      <c r="N6" s="122"/>
      <c r="O6" s="201" t="s">
        <v>371</v>
      </c>
      <c r="P6" s="143"/>
    </row>
    <row r="7" spans="2:22" x14ac:dyDescent="0.25">
      <c r="K7" s="143"/>
      <c r="L7" s="143"/>
      <c r="M7" s="143"/>
      <c r="N7" s="143"/>
      <c r="O7" s="201" t="s">
        <v>370</v>
      </c>
      <c r="P7" s="143"/>
      <c r="V7" s="60"/>
    </row>
    <row r="8" spans="2:22" x14ac:dyDescent="0.25">
      <c r="K8" s="39" t="s">
        <v>346</v>
      </c>
      <c r="L8" s="143"/>
      <c r="M8" s="143"/>
      <c r="N8" s="143"/>
      <c r="O8" s="143"/>
      <c r="P8" s="143"/>
      <c r="V8" s="75"/>
    </row>
    <row r="9" spans="2:22" x14ac:dyDescent="0.25">
      <c r="K9" s="148" t="s">
        <v>369</v>
      </c>
      <c r="L9" s="143"/>
      <c r="M9" s="143"/>
      <c r="N9" s="143"/>
      <c r="O9" s="143"/>
      <c r="P9" s="143"/>
      <c r="V9" s="75"/>
    </row>
    <row r="10" spans="2:22" x14ac:dyDescent="0.25">
      <c r="K10" s="143"/>
      <c r="L10" s="143"/>
      <c r="M10" s="143"/>
      <c r="N10" s="143"/>
      <c r="O10" s="143"/>
      <c r="P10" s="143"/>
      <c r="V10" s="75"/>
    </row>
    <row r="11" spans="2:22" x14ac:dyDescent="0.25">
      <c r="K11" s="143"/>
      <c r="L11" s="143"/>
      <c r="M11" s="143"/>
      <c r="N11" s="143"/>
      <c r="O11" s="143"/>
      <c r="P11" s="143"/>
      <c r="V11" s="75"/>
    </row>
    <row r="12" spans="2:22" x14ac:dyDescent="0.25">
      <c r="K12" s="143"/>
      <c r="L12" s="143"/>
      <c r="M12" s="143"/>
      <c r="N12" s="143"/>
      <c r="O12" s="143"/>
      <c r="P12" s="143"/>
      <c r="V12" s="75"/>
    </row>
    <row r="13" spans="2:22" x14ac:dyDescent="0.25">
      <c r="K13" s="143"/>
      <c r="L13" s="143"/>
      <c r="M13" s="143"/>
      <c r="N13" s="143"/>
      <c r="O13" s="143"/>
      <c r="P13" s="143"/>
      <c r="V13" s="75"/>
    </row>
    <row r="14" spans="2:22" x14ac:dyDescent="0.25">
      <c r="K14" s="143"/>
      <c r="L14" s="143"/>
      <c r="M14" s="143"/>
      <c r="N14" s="143"/>
      <c r="O14" s="143"/>
      <c r="P14" s="143"/>
      <c r="V14" s="75"/>
    </row>
    <row r="15" spans="2:22" x14ac:dyDescent="0.25">
      <c r="K15" s="143"/>
      <c r="L15" s="143"/>
      <c r="M15" s="143"/>
      <c r="N15" s="143"/>
      <c r="O15" s="143"/>
      <c r="P15" s="143"/>
      <c r="V15" s="75"/>
    </row>
    <row r="16" spans="2:22" x14ac:dyDescent="0.25">
      <c r="K16" s="143"/>
      <c r="L16" s="143"/>
      <c r="M16" s="143"/>
      <c r="N16" s="143"/>
      <c r="O16" s="143"/>
      <c r="P16" s="143"/>
      <c r="V16" s="75"/>
    </row>
    <row r="17" spans="2:22" x14ac:dyDescent="0.25">
      <c r="L17" s="143"/>
      <c r="M17" s="143"/>
      <c r="N17" s="143"/>
      <c r="O17" s="143"/>
      <c r="P17" s="143"/>
      <c r="V17" s="75"/>
    </row>
    <row r="18" spans="2:22" x14ac:dyDescent="0.25">
      <c r="K18" s="151" t="s">
        <v>347</v>
      </c>
      <c r="L18" s="143"/>
      <c r="M18" s="143"/>
      <c r="N18" s="143"/>
      <c r="O18" s="143"/>
      <c r="P18" s="143"/>
      <c r="V18" s="75"/>
    </row>
    <row r="19" spans="2:22" x14ac:dyDescent="0.25">
      <c r="K19" s="148" t="s">
        <v>359</v>
      </c>
      <c r="L19" s="143"/>
      <c r="M19" s="143"/>
      <c r="N19" s="143"/>
      <c r="O19" s="143"/>
      <c r="P19" s="143"/>
      <c r="V19" s="75"/>
    </row>
    <row r="20" spans="2:22" x14ac:dyDescent="0.25">
      <c r="K20" s="143"/>
      <c r="L20" s="143"/>
      <c r="M20" s="143"/>
      <c r="N20" s="143"/>
      <c r="O20" s="143"/>
      <c r="P20" s="143"/>
      <c r="V20" s="75"/>
    </row>
    <row r="21" spans="2:22" x14ac:dyDescent="0.25">
      <c r="K21" s="143"/>
      <c r="L21" s="143"/>
      <c r="M21" s="143"/>
      <c r="N21" s="143"/>
      <c r="O21" s="143"/>
      <c r="P21" s="143"/>
      <c r="V21" s="75"/>
    </row>
    <row r="22" spans="2:22" s="75" customFormat="1" x14ac:dyDescent="0.25">
      <c r="K22" s="143"/>
      <c r="L22" s="143"/>
      <c r="M22" s="143"/>
      <c r="N22" s="143"/>
      <c r="O22" s="143"/>
      <c r="P22" s="143"/>
    </row>
    <row r="23" spans="2:22" s="75" customFormat="1" x14ac:dyDescent="0.25">
      <c r="K23" s="143"/>
      <c r="L23" s="143"/>
      <c r="M23" s="143"/>
      <c r="N23" s="143"/>
      <c r="O23" s="143"/>
      <c r="P23" s="143"/>
    </row>
    <row r="24" spans="2:22" s="75" customFormat="1" x14ac:dyDescent="0.25">
      <c r="K24" s="143"/>
      <c r="L24" s="143"/>
      <c r="M24" s="143"/>
      <c r="N24" s="143"/>
      <c r="O24" s="143"/>
      <c r="P24" s="143"/>
    </row>
    <row r="25" spans="2:22" s="75" customFormat="1" x14ac:dyDescent="0.25">
      <c r="K25" s="143"/>
      <c r="L25" s="120"/>
      <c r="M25" s="120"/>
      <c r="N25" s="143"/>
      <c r="O25" s="143"/>
      <c r="P25" s="143"/>
    </row>
    <row r="26" spans="2:22" s="75" customFormat="1" ht="15.75" x14ac:dyDescent="0.25">
      <c r="B26" s="186" t="s">
        <v>144</v>
      </c>
      <c r="C26" s="148"/>
      <c r="D26" s="148"/>
      <c r="E26" s="64"/>
      <c r="F26" s="64"/>
      <c r="G26" s="64"/>
      <c r="H26" s="27"/>
      <c r="I26" s="27"/>
      <c r="L26" s="143"/>
      <c r="M26" s="143"/>
      <c r="N26" s="143"/>
      <c r="O26" s="143"/>
      <c r="P26" s="143"/>
    </row>
    <row r="27" spans="2:22" ht="15.75" thickBot="1" x14ac:dyDescent="0.3">
      <c r="B27" s="41" t="s">
        <v>368</v>
      </c>
      <c r="C27" s="148"/>
      <c r="D27" s="148"/>
      <c r="E27" s="64"/>
      <c r="F27" s="64"/>
      <c r="G27" s="64"/>
      <c r="H27" s="143"/>
      <c r="I27" s="143"/>
      <c r="L27" s="143"/>
      <c r="M27" s="143"/>
      <c r="N27" s="143"/>
      <c r="O27" s="143"/>
      <c r="P27" s="143"/>
    </row>
    <row r="28" spans="2:22" x14ac:dyDescent="0.25">
      <c r="B28" s="211" t="s">
        <v>107</v>
      </c>
      <c r="C28" s="209"/>
      <c r="D28" s="209"/>
      <c r="E28" s="209"/>
      <c r="F28" s="217">
        <v>2004</v>
      </c>
      <c r="G28" s="217">
        <v>2006</v>
      </c>
      <c r="H28" s="217">
        <v>2009</v>
      </c>
      <c r="I28" s="217">
        <v>2011</v>
      </c>
      <c r="K28" s="41" t="s">
        <v>175</v>
      </c>
      <c r="L28" s="143"/>
      <c r="M28" s="143"/>
      <c r="N28" s="143"/>
      <c r="O28" s="143"/>
      <c r="P28" s="143"/>
    </row>
    <row r="29" spans="2:22" x14ac:dyDescent="0.25">
      <c r="B29" s="435" t="s">
        <v>146</v>
      </c>
      <c r="C29" s="435"/>
      <c r="D29" s="435"/>
      <c r="E29" s="435"/>
      <c r="F29" s="436">
        <v>0.65300000000000002</v>
      </c>
      <c r="G29" s="436">
        <v>0.70299999999999996</v>
      </c>
      <c r="H29" s="436">
        <v>0.68200000000000005</v>
      </c>
      <c r="I29" s="437">
        <v>0.67800000000000005</v>
      </c>
      <c r="K29" s="202" t="s">
        <v>176</v>
      </c>
    </row>
    <row r="30" spans="2:22" x14ac:dyDescent="0.25">
      <c r="B30" s="435" t="s">
        <v>145</v>
      </c>
      <c r="C30" s="435"/>
      <c r="D30" s="435"/>
      <c r="E30" s="435"/>
      <c r="F30" s="436">
        <v>0.08</v>
      </c>
      <c r="G30" s="436">
        <v>0.11899999999999999</v>
      </c>
      <c r="H30" s="436">
        <v>0.154</v>
      </c>
      <c r="I30" s="437">
        <v>0.16700000000000001</v>
      </c>
      <c r="K30" s="41" t="s">
        <v>184</v>
      </c>
    </row>
    <row r="31" spans="2:22" x14ac:dyDescent="0.25">
      <c r="B31" s="435" t="s">
        <v>367</v>
      </c>
      <c r="C31" s="435"/>
      <c r="D31" s="435"/>
      <c r="E31" s="435"/>
      <c r="F31" s="436">
        <v>0.24099999999999999</v>
      </c>
      <c r="G31" s="436">
        <v>0.16</v>
      </c>
      <c r="H31" s="436">
        <v>0.154</v>
      </c>
      <c r="I31" s="437">
        <v>0.14099999999999999</v>
      </c>
    </row>
    <row r="32" spans="2:22" x14ac:dyDescent="0.25">
      <c r="B32" s="435" t="s">
        <v>147</v>
      </c>
      <c r="C32" s="435"/>
      <c r="D32" s="435"/>
      <c r="E32" s="435"/>
      <c r="F32" s="436">
        <v>2.7E-2</v>
      </c>
      <c r="G32" s="436">
        <v>1.7999999999999999E-2</v>
      </c>
      <c r="H32" s="436">
        <v>0.01</v>
      </c>
      <c r="I32" s="438">
        <v>1.4E-2</v>
      </c>
    </row>
    <row r="33" spans="2:9" s="143" customFormat="1" x14ac:dyDescent="0.25">
      <c r="B33" s="435" t="s">
        <v>148</v>
      </c>
      <c r="C33" s="435"/>
      <c r="D33" s="435"/>
      <c r="E33" s="435"/>
      <c r="F33" s="436">
        <v>0.97299999999999998</v>
      </c>
      <c r="G33" s="436">
        <v>0.98199999999999998</v>
      </c>
      <c r="H33" s="436">
        <v>0.99</v>
      </c>
      <c r="I33" s="438">
        <v>0.98599999999999999</v>
      </c>
    </row>
    <row r="34" spans="2:9" ht="15.75" thickBot="1" x14ac:dyDescent="0.3">
      <c r="B34" s="439" t="s">
        <v>17</v>
      </c>
      <c r="C34" s="439"/>
      <c r="D34" s="439"/>
      <c r="E34" s="439"/>
      <c r="F34" s="440">
        <v>680000</v>
      </c>
      <c r="G34" s="440">
        <v>705000</v>
      </c>
      <c r="H34" s="440">
        <v>740000</v>
      </c>
      <c r="I34" s="440">
        <v>760000</v>
      </c>
    </row>
    <row r="35" spans="2:9" s="143" customFormat="1" x14ac:dyDescent="0.25">
      <c r="B35" s="216"/>
      <c r="C35" s="216"/>
      <c r="D35" s="216"/>
      <c r="E35" s="216"/>
      <c r="F35" s="343"/>
      <c r="G35" s="343"/>
      <c r="H35" s="343"/>
      <c r="I35" s="343"/>
    </row>
    <row r="36" spans="2:9" x14ac:dyDescent="0.25">
      <c r="B36" s="142" t="s">
        <v>140</v>
      </c>
      <c r="C36" s="64"/>
      <c r="D36" s="64"/>
      <c r="E36" s="64"/>
      <c r="F36" s="64"/>
      <c r="G36" s="64"/>
    </row>
    <row r="37" spans="2:9" x14ac:dyDescent="0.25">
      <c r="B37" s="176" t="s">
        <v>139</v>
      </c>
      <c r="C37" s="176"/>
      <c r="D37" s="176"/>
      <c r="E37" s="64"/>
      <c r="F37" s="64"/>
      <c r="G37" s="64"/>
    </row>
    <row r="39" spans="2:9" x14ac:dyDescent="0.25">
      <c r="B39" s="145" t="s">
        <v>353</v>
      </c>
    </row>
    <row r="40" spans="2:9" x14ac:dyDescent="0.25">
      <c r="C40" s="27"/>
      <c r="D40" s="27"/>
    </row>
    <row r="41" spans="2:9" x14ac:dyDescent="0.25">
      <c r="C41" s="27"/>
      <c r="D41" s="27"/>
    </row>
    <row r="42" spans="2:9" x14ac:dyDescent="0.25">
      <c r="C42" s="27"/>
      <c r="D42" s="27"/>
    </row>
    <row r="43" spans="2:9" x14ac:dyDescent="0.25">
      <c r="C43" s="27"/>
      <c r="D43" s="27"/>
    </row>
  </sheetData>
  <hyperlinks>
    <hyperlink ref="B2" location="Contents!B6" display="Return to Contents Page"/>
    <hyperlink ref="B37" r:id="rId1"/>
    <hyperlink ref="B39" location="'User guidance buildings'!B133" display="Link to user guidance for buildings sector"/>
  </hyperlinks>
  <pageMargins left="0.25" right="0.25" top="0.75" bottom="0.75" header="0.3" footer="0.3"/>
  <pageSetup paperSize="9" scale="7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382"/>
  <sheetViews>
    <sheetView showGridLines="0" zoomScale="70" zoomScaleNormal="70" zoomScaleSheetLayoutView="85" workbookViewId="0"/>
  </sheetViews>
  <sheetFormatPr defaultColWidth="11.42578125" defaultRowHeight="15" x14ac:dyDescent="0.25"/>
  <cols>
    <col min="1" max="8" width="11.42578125" style="27"/>
    <col min="9" max="9" width="11.85546875" style="27" customWidth="1"/>
    <col min="10" max="16384" width="11.42578125" style="27"/>
  </cols>
  <sheetData>
    <row r="1" spans="2:25" x14ac:dyDescent="0.25">
      <c r="C1" s="30"/>
    </row>
    <row r="2" spans="2:25" x14ac:dyDescent="0.25">
      <c r="B2" s="105" t="s">
        <v>2</v>
      </c>
      <c r="D2" s="75"/>
      <c r="R2" s="79"/>
      <c r="S2" s="79"/>
      <c r="T2" s="79"/>
      <c r="U2" s="79"/>
      <c r="V2" s="79"/>
      <c r="W2" s="79"/>
      <c r="X2" s="79"/>
      <c r="Y2" s="79"/>
    </row>
    <row r="3" spans="2:25" x14ac:dyDescent="0.25">
      <c r="B3" s="31"/>
      <c r="D3" s="76"/>
      <c r="R3" s="79"/>
      <c r="S3" s="79"/>
      <c r="T3" s="79"/>
      <c r="U3" s="79"/>
      <c r="V3" s="79"/>
      <c r="W3" s="79"/>
      <c r="X3" s="79"/>
      <c r="Y3" s="79"/>
    </row>
    <row r="4" spans="2:25" ht="21" x14ac:dyDescent="0.35">
      <c r="B4" s="424" t="s">
        <v>372</v>
      </c>
      <c r="R4" s="79"/>
      <c r="S4" s="79"/>
      <c r="T4" s="79"/>
      <c r="U4" s="79"/>
      <c r="V4" s="79"/>
      <c r="W4" s="79"/>
      <c r="X4" s="79"/>
      <c r="Y4" s="79"/>
    </row>
    <row r="5" spans="2:25" s="61" customFormat="1" ht="15" customHeight="1" x14ac:dyDescent="0.35">
      <c r="B5" s="56"/>
      <c r="R5" s="79"/>
      <c r="S5" s="79"/>
      <c r="T5" s="79"/>
      <c r="U5" s="79"/>
      <c r="V5" s="79"/>
      <c r="W5" s="79"/>
      <c r="X5" s="79"/>
      <c r="Y5" s="79"/>
    </row>
    <row r="6" spans="2:25" x14ac:dyDescent="0.25">
      <c r="D6" s="57"/>
      <c r="R6" s="79"/>
      <c r="S6" s="79"/>
      <c r="T6" s="79"/>
      <c r="U6" s="79"/>
      <c r="V6" s="79"/>
      <c r="W6" s="79"/>
      <c r="X6" s="79"/>
      <c r="Y6" s="79"/>
    </row>
    <row r="7" spans="2:25" x14ac:dyDescent="0.25">
      <c r="R7" s="79"/>
      <c r="S7" s="79"/>
      <c r="T7" s="79"/>
      <c r="U7" s="79"/>
      <c r="V7" s="79"/>
      <c r="W7" s="79"/>
      <c r="X7" s="79"/>
      <c r="Y7" s="79"/>
    </row>
    <row r="8" spans="2:25" x14ac:dyDescent="0.25">
      <c r="G8" s="135"/>
      <c r="R8" s="79"/>
      <c r="S8" s="79"/>
      <c r="T8" s="79"/>
      <c r="U8" s="79"/>
      <c r="V8" s="79"/>
      <c r="W8" s="79"/>
      <c r="X8" s="79"/>
      <c r="Y8" s="79"/>
    </row>
    <row r="9" spans="2:25" x14ac:dyDescent="0.25">
      <c r="R9" s="79"/>
      <c r="S9" s="79"/>
      <c r="T9" s="79"/>
      <c r="U9" s="79"/>
      <c r="V9" s="79"/>
      <c r="W9" s="79"/>
      <c r="X9" s="79"/>
      <c r="Y9" s="79"/>
    </row>
    <row r="10" spans="2:25" x14ac:dyDescent="0.25">
      <c r="R10" s="79"/>
      <c r="S10" s="79"/>
      <c r="T10" s="79"/>
      <c r="U10" s="79"/>
      <c r="V10" s="79"/>
      <c r="W10" s="79"/>
      <c r="X10" s="79"/>
      <c r="Y10" s="79"/>
    </row>
    <row r="11" spans="2:25" x14ac:dyDescent="0.25">
      <c r="R11" s="79"/>
      <c r="S11" s="79"/>
      <c r="T11" s="79"/>
      <c r="U11" s="79"/>
      <c r="V11" s="79"/>
      <c r="W11" s="79"/>
      <c r="X11" s="79"/>
      <c r="Y11" s="79"/>
    </row>
    <row r="12" spans="2:25" x14ac:dyDescent="0.25">
      <c r="R12" s="79"/>
      <c r="S12" s="79"/>
      <c r="T12" s="79"/>
      <c r="U12" s="79"/>
      <c r="V12" s="79"/>
      <c r="W12" s="79"/>
      <c r="X12" s="79"/>
      <c r="Y12" s="79"/>
    </row>
    <row r="13" spans="2:25" x14ac:dyDescent="0.25">
      <c r="R13" s="79"/>
      <c r="S13" s="79"/>
      <c r="T13" s="79"/>
      <c r="U13" s="79"/>
      <c r="V13" s="79"/>
      <c r="W13" s="79"/>
      <c r="X13" s="79"/>
      <c r="Y13" s="79"/>
    </row>
    <row r="14" spans="2:25" x14ac:dyDescent="0.25">
      <c r="R14" s="79"/>
      <c r="S14" s="79"/>
      <c r="T14" s="79"/>
      <c r="U14" s="79"/>
      <c r="V14" s="79"/>
      <c r="W14" s="79"/>
      <c r="X14" s="79"/>
      <c r="Y14" s="79"/>
    </row>
    <row r="15" spans="2:25" x14ac:dyDescent="0.25">
      <c r="R15" s="79"/>
      <c r="S15" s="79"/>
      <c r="T15" s="79"/>
      <c r="U15" s="79"/>
      <c r="V15" s="79"/>
      <c r="W15" s="79"/>
      <c r="X15" s="79"/>
      <c r="Y15" s="79"/>
    </row>
    <row r="16" spans="2:25" x14ac:dyDescent="0.25">
      <c r="R16" s="79"/>
      <c r="S16" s="79"/>
      <c r="T16" s="79"/>
      <c r="U16" s="79"/>
      <c r="V16" s="79"/>
      <c r="W16" s="79"/>
      <c r="X16" s="79"/>
      <c r="Y16" s="79"/>
    </row>
    <row r="17" spans="2:25" x14ac:dyDescent="0.25">
      <c r="R17" s="79"/>
      <c r="S17" s="79"/>
      <c r="T17" s="79"/>
      <c r="U17" s="79"/>
      <c r="V17" s="79"/>
      <c r="W17" s="79"/>
      <c r="X17" s="79"/>
      <c r="Y17" s="79"/>
    </row>
    <row r="18" spans="2:25" s="61" customFormat="1" x14ac:dyDescent="0.25">
      <c r="R18" s="79"/>
      <c r="S18" s="79"/>
      <c r="T18" s="79"/>
      <c r="U18" s="79"/>
      <c r="V18" s="79"/>
      <c r="W18" s="79"/>
      <c r="X18" s="79"/>
      <c r="Y18" s="79"/>
    </row>
    <row r="19" spans="2:25" s="75" customFormat="1" x14ac:dyDescent="0.25">
      <c r="R19" s="79"/>
      <c r="S19" s="79"/>
      <c r="T19" s="79"/>
      <c r="U19" s="79"/>
      <c r="V19" s="79"/>
      <c r="W19" s="79"/>
      <c r="X19" s="79"/>
      <c r="Y19" s="79"/>
    </row>
    <row r="20" spans="2:25" s="75" customFormat="1" x14ac:dyDescent="0.25">
      <c r="R20" s="79"/>
      <c r="S20" s="79"/>
      <c r="T20" s="79"/>
      <c r="U20" s="79"/>
      <c r="V20" s="79"/>
      <c r="W20" s="79"/>
      <c r="X20" s="79"/>
      <c r="Y20" s="79"/>
    </row>
    <row r="21" spans="2:25" s="75" customFormat="1" x14ac:dyDescent="0.25">
      <c r="R21" s="79"/>
      <c r="S21" s="79"/>
      <c r="T21" s="79"/>
      <c r="U21" s="79"/>
      <c r="V21" s="79"/>
      <c r="W21" s="79"/>
      <c r="X21" s="79"/>
      <c r="Y21" s="79"/>
    </row>
    <row r="22" spans="2:25" s="143" customFormat="1" x14ac:dyDescent="0.25">
      <c r="Q22" s="79"/>
      <c r="R22" s="79"/>
      <c r="S22" s="79"/>
      <c r="T22" s="79"/>
      <c r="U22" s="79"/>
      <c r="V22" s="79"/>
      <c r="W22" s="79"/>
      <c r="X22" s="79"/>
      <c r="Y22" s="79"/>
    </row>
    <row r="23" spans="2:25" x14ac:dyDescent="0.25">
      <c r="Q23" s="79"/>
      <c r="R23" s="79"/>
      <c r="S23" s="79"/>
      <c r="T23" s="79"/>
      <c r="U23" s="79"/>
      <c r="V23" s="79"/>
      <c r="W23" s="79"/>
      <c r="X23" s="79"/>
      <c r="Y23" s="79"/>
    </row>
    <row r="24" spans="2:25" x14ac:dyDescent="0.25">
      <c r="Q24" s="79"/>
      <c r="R24" s="79"/>
      <c r="S24" s="79"/>
      <c r="T24" s="79"/>
      <c r="U24" s="329" t="s">
        <v>11</v>
      </c>
    </row>
    <row r="25" spans="2:25" s="61" customFormat="1" x14ac:dyDescent="0.25">
      <c r="U25" s="333">
        <v>9</v>
      </c>
    </row>
    <row r="26" spans="2:25" ht="15.75" x14ac:dyDescent="0.25">
      <c r="B26" s="186" t="s">
        <v>515</v>
      </c>
      <c r="J26" s="186" t="s">
        <v>527</v>
      </c>
      <c r="K26" s="75"/>
      <c r="L26" s="75"/>
      <c r="M26" s="75"/>
      <c r="U26" s="333">
        <v>0</v>
      </c>
    </row>
    <row r="27" spans="2:25" s="143" customFormat="1" x14ac:dyDescent="0.25">
      <c r="B27" s="41" t="s">
        <v>516</v>
      </c>
      <c r="J27" s="41" t="s">
        <v>508</v>
      </c>
      <c r="U27" s="333">
        <v>0</v>
      </c>
    </row>
    <row r="28" spans="2:25" x14ac:dyDescent="0.25">
      <c r="B28" s="203"/>
      <c r="C28" s="207"/>
      <c r="D28" s="203"/>
      <c r="E28" s="207" t="s">
        <v>11</v>
      </c>
      <c r="F28" s="207" t="s">
        <v>22</v>
      </c>
      <c r="G28" s="207" t="s">
        <v>118</v>
      </c>
      <c r="H28" s="207" t="s">
        <v>471</v>
      </c>
      <c r="J28" s="218"/>
      <c r="K28" s="218"/>
      <c r="L28" s="218"/>
      <c r="M28" s="207" t="s">
        <v>11</v>
      </c>
      <c r="N28" s="207" t="s">
        <v>22</v>
      </c>
      <c r="O28" s="207" t="s">
        <v>118</v>
      </c>
      <c r="P28" s="207" t="s">
        <v>471</v>
      </c>
      <c r="Q28" s="207" t="s">
        <v>494</v>
      </c>
      <c r="U28" s="333">
        <v>0</v>
      </c>
    </row>
    <row r="29" spans="2:25" x14ac:dyDescent="0.25">
      <c r="B29" s="432" t="s">
        <v>374</v>
      </c>
      <c r="C29" s="441"/>
      <c r="D29" s="432"/>
      <c r="E29" s="441">
        <v>3</v>
      </c>
      <c r="F29" s="441">
        <v>7</v>
      </c>
      <c r="G29" s="441">
        <v>25</v>
      </c>
      <c r="H29" s="441">
        <v>361</v>
      </c>
      <c r="J29" s="432" t="s">
        <v>120</v>
      </c>
      <c r="K29" s="432"/>
      <c r="L29" s="432"/>
      <c r="M29" s="441">
        <v>9</v>
      </c>
      <c r="N29" s="441">
        <v>84</v>
      </c>
      <c r="O29" s="441">
        <v>460</v>
      </c>
      <c r="P29" s="441">
        <v>2102</v>
      </c>
      <c r="Q29" s="441">
        <v>2102</v>
      </c>
      <c r="U29" s="329">
        <f>SUM(U25:U28)</f>
        <v>9</v>
      </c>
    </row>
    <row r="30" spans="2:25" x14ac:dyDescent="0.25">
      <c r="B30" s="432" t="s">
        <v>120</v>
      </c>
      <c r="C30" s="441"/>
      <c r="D30" s="432"/>
      <c r="E30" s="441">
        <v>10</v>
      </c>
      <c r="F30" s="441">
        <v>15</v>
      </c>
      <c r="G30" s="441">
        <v>48</v>
      </c>
      <c r="H30" s="441">
        <v>1115</v>
      </c>
      <c r="I30" s="75"/>
      <c r="J30" s="432" t="s">
        <v>373</v>
      </c>
      <c r="K30" s="432"/>
      <c r="L30" s="432"/>
      <c r="M30" s="441">
        <v>0</v>
      </c>
      <c r="N30" s="441">
        <v>0</v>
      </c>
      <c r="O30" s="441">
        <v>4</v>
      </c>
      <c r="P30" s="441">
        <v>19</v>
      </c>
      <c r="Q30" s="441">
        <v>19</v>
      </c>
    </row>
    <row r="31" spans="2:25" x14ac:dyDescent="0.25">
      <c r="B31" s="432" t="s">
        <v>373</v>
      </c>
      <c r="C31" s="441"/>
      <c r="D31" s="432"/>
      <c r="E31" s="441">
        <v>0</v>
      </c>
      <c r="F31" s="441">
        <v>4</v>
      </c>
      <c r="G31" s="441">
        <v>24</v>
      </c>
      <c r="H31" s="441">
        <v>311</v>
      </c>
      <c r="I31" s="75"/>
      <c r="J31" s="432" t="s">
        <v>119</v>
      </c>
      <c r="K31" s="432"/>
      <c r="L31" s="432"/>
      <c r="M31" s="441">
        <v>0</v>
      </c>
      <c r="N31" s="441">
        <v>0</v>
      </c>
      <c r="O31" s="441">
        <v>1</v>
      </c>
      <c r="P31" s="441">
        <v>6</v>
      </c>
      <c r="Q31" s="441">
        <v>6</v>
      </c>
    </row>
    <row r="32" spans="2:25" x14ac:dyDescent="0.25">
      <c r="B32" s="432" t="s">
        <v>121</v>
      </c>
      <c r="C32" s="441"/>
      <c r="D32" s="432"/>
      <c r="E32" s="441">
        <v>7</v>
      </c>
      <c r="F32" s="441">
        <v>1</v>
      </c>
      <c r="G32" s="441">
        <v>44</v>
      </c>
      <c r="H32" s="441">
        <v>586</v>
      </c>
      <c r="I32" s="75"/>
      <c r="J32" s="432" t="s">
        <v>506</v>
      </c>
      <c r="K32" s="432"/>
      <c r="L32" s="432"/>
      <c r="M32" s="441">
        <v>0</v>
      </c>
      <c r="N32" s="441">
        <v>0</v>
      </c>
      <c r="O32" s="441">
        <v>0</v>
      </c>
      <c r="P32" s="441">
        <v>1</v>
      </c>
      <c r="Q32" s="441">
        <v>1</v>
      </c>
    </row>
    <row r="33" spans="1:21" x14ac:dyDescent="0.25">
      <c r="B33" s="203" t="s">
        <v>7</v>
      </c>
      <c r="C33" s="207"/>
      <c r="D33" s="203"/>
      <c r="E33" s="207">
        <f>SUM(E29:E32)</f>
        <v>20</v>
      </c>
      <c r="F33" s="207">
        <f t="shared" ref="F33:G33" si="0">SUM(F29:F32)</f>
        <v>27</v>
      </c>
      <c r="G33" s="207">
        <f t="shared" si="0"/>
        <v>141</v>
      </c>
      <c r="H33" s="207">
        <f t="shared" ref="H33" si="1">SUM(H29:H32)</f>
        <v>2373</v>
      </c>
      <c r="I33" s="75"/>
      <c r="J33" s="203" t="s">
        <v>7</v>
      </c>
      <c r="K33" s="207"/>
      <c r="L33" s="203"/>
      <c r="M33" s="207">
        <f>SUM(M29:M32)</f>
        <v>9</v>
      </c>
      <c r="N33" s="207">
        <f t="shared" ref="N33:Q33" si="2">SUM(N29:N32)</f>
        <v>84</v>
      </c>
      <c r="O33" s="207">
        <f t="shared" si="2"/>
        <v>465</v>
      </c>
      <c r="P33" s="207">
        <f t="shared" si="2"/>
        <v>2128</v>
      </c>
      <c r="Q33" s="207">
        <f t="shared" si="2"/>
        <v>2128</v>
      </c>
    </row>
    <row r="34" spans="1:21" x14ac:dyDescent="0.25">
      <c r="C34" s="10"/>
      <c r="D34" s="10"/>
      <c r="E34" s="10"/>
      <c r="F34" s="10"/>
      <c r="G34" s="10"/>
      <c r="H34" s="61"/>
      <c r="I34" s="61"/>
      <c r="K34" s="64"/>
      <c r="L34" s="64"/>
      <c r="M34" s="64"/>
      <c r="N34" s="64"/>
      <c r="U34" s="120"/>
    </row>
    <row r="35" spans="1:21" x14ac:dyDescent="0.25">
      <c r="B35" s="432" t="s">
        <v>507</v>
      </c>
      <c r="C35" s="142"/>
      <c r="D35" s="142"/>
      <c r="E35" s="142"/>
      <c r="F35" s="142"/>
      <c r="G35" s="142"/>
      <c r="H35" s="142"/>
      <c r="I35" s="142"/>
      <c r="J35" s="432" t="s">
        <v>507</v>
      </c>
      <c r="K35" s="442"/>
      <c r="L35" s="142"/>
      <c r="M35" s="142"/>
      <c r="N35" s="64"/>
    </row>
    <row r="36" spans="1:21" x14ac:dyDescent="0.25">
      <c r="A36" s="79"/>
      <c r="B36" s="79"/>
      <c r="C36" s="79"/>
      <c r="D36" s="79"/>
      <c r="E36" s="79"/>
      <c r="F36" s="79"/>
      <c r="G36" s="79"/>
      <c r="H36" s="79"/>
      <c r="I36" s="79"/>
      <c r="J36" s="79"/>
    </row>
    <row r="37" spans="1:21" x14ac:dyDescent="0.25">
      <c r="A37" s="79"/>
      <c r="B37" s="79"/>
      <c r="C37" s="79"/>
      <c r="D37" s="79"/>
      <c r="E37" s="79"/>
      <c r="F37" s="79"/>
      <c r="G37" s="79"/>
      <c r="H37" s="79"/>
      <c r="I37" s="79"/>
      <c r="J37" s="79"/>
      <c r="L37" s="201" t="s">
        <v>528</v>
      </c>
    </row>
    <row r="38" spans="1:21" x14ac:dyDescent="0.25">
      <c r="A38" s="79"/>
      <c r="B38" s="79"/>
      <c r="C38" s="79"/>
      <c r="D38" s="79"/>
      <c r="E38" s="79"/>
      <c r="F38" s="79"/>
      <c r="G38" s="79"/>
      <c r="H38" s="79"/>
      <c r="I38" s="79"/>
      <c r="J38" s="79"/>
      <c r="L38" s="502" t="s">
        <v>529</v>
      </c>
      <c r="M38" s="502"/>
      <c r="N38" s="502" t="s">
        <v>530</v>
      </c>
      <c r="O38" s="502"/>
    </row>
    <row r="39" spans="1:21" x14ac:dyDescent="0.25">
      <c r="A39" s="79"/>
      <c r="B39" s="79"/>
      <c r="C39" s="79"/>
      <c r="D39" s="79"/>
      <c r="E39" s="79"/>
      <c r="F39" s="79"/>
      <c r="G39" s="79"/>
      <c r="H39" s="79"/>
      <c r="I39" s="79"/>
      <c r="J39" s="79"/>
      <c r="L39" s="502"/>
      <c r="M39" s="502"/>
      <c r="N39" s="502"/>
      <c r="O39" s="502"/>
      <c r="Q39" s="120"/>
    </row>
    <row r="40" spans="1:21" ht="17.25" x14ac:dyDescent="0.3">
      <c r="A40" s="79"/>
      <c r="B40" s="324"/>
      <c r="C40" s="79"/>
      <c r="D40" s="79"/>
      <c r="E40" s="79"/>
      <c r="F40" s="79"/>
      <c r="G40" s="79"/>
      <c r="H40" s="79"/>
      <c r="I40" s="79"/>
      <c r="J40" s="79"/>
      <c r="L40" s="143"/>
      <c r="N40" s="143"/>
    </row>
    <row r="41" spans="1:21" ht="17.25" x14ac:dyDescent="0.3">
      <c r="A41" s="79"/>
      <c r="B41" s="324"/>
      <c r="C41" s="79"/>
      <c r="D41" s="79"/>
      <c r="E41" s="79"/>
      <c r="F41" s="79"/>
      <c r="G41" s="79"/>
      <c r="H41" s="79"/>
      <c r="I41" s="79"/>
      <c r="J41" s="79"/>
      <c r="L41" s="143"/>
      <c r="N41" s="143"/>
    </row>
    <row r="42" spans="1:21" x14ac:dyDescent="0.25">
      <c r="A42" s="79"/>
      <c r="B42" s="79"/>
      <c r="C42" s="79"/>
      <c r="D42" s="79"/>
      <c r="E42" s="79"/>
      <c r="F42" s="79"/>
      <c r="G42" s="79"/>
      <c r="H42" s="79"/>
      <c r="I42" s="79"/>
      <c r="J42" s="79"/>
      <c r="L42" s="143"/>
      <c r="N42" s="143"/>
    </row>
    <row r="43" spans="1:21" x14ac:dyDescent="0.25">
      <c r="A43" s="79"/>
      <c r="B43" s="79"/>
      <c r="C43" s="79"/>
      <c r="D43" s="79"/>
      <c r="E43" s="79"/>
      <c r="F43" s="79"/>
      <c r="G43" s="79"/>
      <c r="H43" s="79"/>
      <c r="I43" s="79"/>
      <c r="J43" s="79"/>
      <c r="L43" s="143"/>
      <c r="N43" s="143"/>
    </row>
    <row r="44" spans="1:21" x14ac:dyDescent="0.25">
      <c r="A44" s="79"/>
      <c r="B44" s="79"/>
      <c r="C44" s="79"/>
      <c r="D44" s="79"/>
      <c r="E44" s="79"/>
      <c r="F44" s="79"/>
      <c r="G44" s="79"/>
      <c r="H44" s="79"/>
      <c r="I44" s="79"/>
      <c r="J44" s="79"/>
      <c r="L44" s="143"/>
      <c r="N44" s="143"/>
    </row>
    <row r="45" spans="1:21" x14ac:dyDescent="0.25">
      <c r="A45" s="79"/>
      <c r="B45" s="79"/>
      <c r="C45" s="79"/>
      <c r="D45" s="79"/>
      <c r="E45" s="79"/>
      <c r="F45" s="79"/>
      <c r="G45" s="79"/>
      <c r="H45" s="79"/>
      <c r="I45" s="79"/>
      <c r="J45" s="79"/>
      <c r="L45" s="143"/>
      <c r="N45" s="143"/>
    </row>
    <row r="46" spans="1:21" x14ac:dyDescent="0.25">
      <c r="A46" s="79"/>
      <c r="B46" s="79"/>
      <c r="C46" s="79"/>
      <c r="D46" s="79"/>
      <c r="E46" s="79"/>
      <c r="F46" s="79"/>
      <c r="G46" s="79"/>
      <c r="H46" s="79"/>
      <c r="I46" s="79"/>
      <c r="J46" s="79"/>
      <c r="L46" s="143"/>
    </row>
    <row r="47" spans="1:21" x14ac:dyDescent="0.25">
      <c r="A47" s="79"/>
      <c r="B47" s="79"/>
      <c r="C47" s="79"/>
      <c r="D47" s="79"/>
      <c r="E47" s="79"/>
      <c r="F47" s="79"/>
      <c r="G47" s="79"/>
      <c r="H47" s="79"/>
      <c r="I47" s="79"/>
      <c r="J47" s="79"/>
      <c r="L47" s="148" t="s">
        <v>476</v>
      </c>
      <c r="N47" s="148" t="s">
        <v>509</v>
      </c>
    </row>
    <row r="48" spans="1:21" x14ac:dyDescent="0.25">
      <c r="A48" s="79"/>
      <c r="B48" s="79"/>
      <c r="C48" s="79"/>
      <c r="D48" s="79"/>
      <c r="E48" s="79"/>
      <c r="F48" s="79"/>
      <c r="G48" s="79"/>
      <c r="H48" s="79"/>
      <c r="I48" s="79"/>
      <c r="J48" s="79"/>
      <c r="L48" s="143"/>
    </row>
    <row r="49" spans="1:23" x14ac:dyDescent="0.25">
      <c r="A49" s="79"/>
      <c r="B49" s="79"/>
      <c r="C49" s="79"/>
      <c r="D49" s="79"/>
      <c r="E49" s="79"/>
      <c r="F49" s="79"/>
      <c r="G49" s="79"/>
      <c r="H49" s="79"/>
      <c r="I49" s="79"/>
      <c r="J49" s="79"/>
    </row>
    <row r="50" spans="1:23" x14ac:dyDescent="0.25">
      <c r="A50" s="79"/>
      <c r="B50" s="79"/>
      <c r="C50" s="79"/>
      <c r="D50" s="79"/>
      <c r="E50" s="79"/>
      <c r="F50" s="79"/>
      <c r="G50" s="79"/>
      <c r="H50" s="79"/>
      <c r="I50" s="79"/>
      <c r="J50" s="79"/>
    </row>
    <row r="51" spans="1:23" ht="15.75" x14ac:dyDescent="0.25">
      <c r="A51" s="79"/>
      <c r="B51" s="173" t="s">
        <v>518</v>
      </c>
      <c r="C51" s="325"/>
      <c r="D51" s="325"/>
      <c r="E51" s="325"/>
      <c r="F51" s="325"/>
      <c r="G51" s="325"/>
      <c r="H51" s="325"/>
      <c r="I51" s="325"/>
      <c r="J51" s="79"/>
      <c r="M51" s="120"/>
    </row>
    <row r="52" spans="1:23" x14ac:dyDescent="0.25">
      <c r="A52" s="79"/>
      <c r="B52" s="185" t="s">
        <v>517</v>
      </c>
      <c r="C52" s="325"/>
      <c r="D52" s="325"/>
      <c r="E52" s="325"/>
      <c r="F52" s="325"/>
      <c r="G52" s="325"/>
      <c r="H52" s="325"/>
      <c r="I52" s="325"/>
      <c r="J52" s="79"/>
    </row>
    <row r="53" spans="1:23" ht="21" x14ac:dyDescent="0.25">
      <c r="A53" s="79"/>
      <c r="B53" s="203"/>
      <c r="C53" s="203"/>
      <c r="D53" s="207" t="s">
        <v>4</v>
      </c>
      <c r="E53" s="207" t="s">
        <v>62</v>
      </c>
      <c r="F53" s="207" t="s">
        <v>63</v>
      </c>
      <c r="G53" s="207" t="s">
        <v>3</v>
      </c>
      <c r="H53" s="207" t="s">
        <v>64</v>
      </c>
      <c r="I53" s="207" t="s">
        <v>6</v>
      </c>
      <c r="J53" s="207" t="s">
        <v>65</v>
      </c>
      <c r="O53" s="499"/>
      <c r="P53" s="499"/>
      <c r="Q53" s="499"/>
      <c r="R53" s="499"/>
      <c r="S53" s="499"/>
      <c r="T53" s="499"/>
      <c r="U53" s="499"/>
      <c r="V53" s="499"/>
      <c r="W53" s="499"/>
    </row>
    <row r="54" spans="1:23" x14ac:dyDescent="0.25">
      <c r="A54" s="79"/>
      <c r="B54" s="223" t="s">
        <v>66</v>
      </c>
      <c r="C54" s="223"/>
      <c r="D54" s="443">
        <v>2057</v>
      </c>
      <c r="E54" s="443">
        <v>41</v>
      </c>
      <c r="F54" s="443">
        <v>37</v>
      </c>
      <c r="G54" s="443">
        <v>37</v>
      </c>
      <c r="H54" s="443">
        <v>20</v>
      </c>
      <c r="I54" s="443">
        <v>172</v>
      </c>
      <c r="J54" s="443">
        <v>2364</v>
      </c>
      <c r="K54" s="142"/>
      <c r="L54" s="142"/>
      <c r="M54" s="142"/>
      <c r="N54" s="142"/>
      <c r="O54" s="142"/>
      <c r="P54" s="142"/>
      <c r="Q54" s="102"/>
      <c r="R54" s="102"/>
      <c r="S54" s="102"/>
      <c r="T54" s="102"/>
      <c r="U54" s="102"/>
      <c r="V54" s="102"/>
      <c r="W54" s="102"/>
    </row>
    <row r="55" spans="1:23" x14ac:dyDescent="0.25">
      <c r="A55" s="79"/>
      <c r="B55" s="291"/>
      <c r="C55" s="223"/>
      <c r="D55" s="291"/>
      <c r="E55" s="291"/>
      <c r="F55" s="291"/>
      <c r="G55" s="291"/>
      <c r="H55" s="291"/>
      <c r="I55" s="291"/>
      <c r="J55" s="291"/>
      <c r="K55" s="142"/>
      <c r="L55" s="142"/>
      <c r="M55" s="142"/>
      <c r="N55" s="142"/>
      <c r="O55" s="142"/>
      <c r="P55" s="142"/>
      <c r="Q55" s="102"/>
      <c r="R55" s="102"/>
      <c r="S55" s="102"/>
      <c r="T55" s="102"/>
      <c r="U55" s="102"/>
      <c r="V55" s="102"/>
      <c r="W55" s="102"/>
    </row>
    <row r="56" spans="1:23" x14ac:dyDescent="0.25">
      <c r="A56" s="79"/>
      <c r="B56" s="432" t="s">
        <v>507</v>
      </c>
      <c r="C56" s="291"/>
      <c r="D56" s="291"/>
      <c r="E56" s="291"/>
      <c r="F56" s="291"/>
      <c r="G56" s="291"/>
      <c r="H56" s="291"/>
      <c r="I56" s="291"/>
      <c r="J56" s="291"/>
      <c r="K56" s="142"/>
      <c r="L56" s="142"/>
      <c r="M56" s="142"/>
      <c r="N56" s="142"/>
      <c r="O56" s="142"/>
      <c r="P56" s="142"/>
      <c r="Q56" s="102"/>
      <c r="R56" s="102"/>
      <c r="S56" s="102"/>
      <c r="T56" s="102"/>
      <c r="U56" s="102"/>
      <c r="V56" s="102"/>
      <c r="W56" s="102"/>
    </row>
    <row r="57" spans="1:23" s="143" customFormat="1" x14ac:dyDescent="0.25">
      <c r="A57" s="79"/>
      <c r="B57" s="432"/>
      <c r="C57" s="291"/>
      <c r="D57" s="291"/>
      <c r="E57" s="291"/>
      <c r="F57" s="291"/>
      <c r="G57" s="291"/>
      <c r="H57" s="291"/>
      <c r="I57" s="291"/>
      <c r="J57" s="291"/>
      <c r="K57" s="142"/>
      <c r="L57" s="142"/>
      <c r="M57" s="142"/>
      <c r="N57" s="142"/>
      <c r="O57" s="142"/>
      <c r="P57" s="142"/>
      <c r="Q57" s="102"/>
      <c r="R57" s="102"/>
      <c r="S57" s="102"/>
      <c r="T57" s="102"/>
      <c r="U57" s="102"/>
      <c r="V57" s="102"/>
      <c r="W57" s="102"/>
    </row>
    <row r="58" spans="1:23" x14ac:dyDescent="0.25">
      <c r="A58" s="79"/>
      <c r="B58" s="432" t="s">
        <v>645</v>
      </c>
      <c r="C58" s="291"/>
      <c r="D58" s="291"/>
      <c r="E58" s="291"/>
      <c r="F58" s="291"/>
      <c r="G58" s="291"/>
      <c r="H58" s="291"/>
      <c r="I58" s="291"/>
      <c r="J58" s="291"/>
      <c r="K58" s="142"/>
      <c r="L58" s="142"/>
      <c r="M58" s="142"/>
      <c r="N58" s="142"/>
      <c r="O58" s="142"/>
      <c r="P58" s="142"/>
      <c r="Q58" s="102"/>
      <c r="R58" s="102"/>
      <c r="S58" s="102"/>
      <c r="T58" s="102"/>
      <c r="U58" s="102"/>
      <c r="V58" s="102"/>
      <c r="W58" s="102"/>
    </row>
    <row r="59" spans="1:23" s="143" customFormat="1" x14ac:dyDescent="0.25">
      <c r="A59" s="79"/>
      <c r="B59" s="432" t="s">
        <v>648</v>
      </c>
      <c r="C59" s="291"/>
      <c r="D59" s="291"/>
      <c r="E59" s="291"/>
      <c r="F59" s="291"/>
      <c r="G59" s="291"/>
      <c r="H59" s="291"/>
      <c r="I59" s="291"/>
      <c r="J59" s="291"/>
      <c r="K59" s="142"/>
      <c r="L59" s="142"/>
      <c r="M59" s="142"/>
      <c r="N59" s="142"/>
      <c r="O59" s="142"/>
      <c r="P59" s="142"/>
      <c r="Q59" s="102"/>
      <c r="R59" s="102"/>
      <c r="S59" s="102"/>
      <c r="T59" s="102"/>
      <c r="U59" s="102"/>
      <c r="V59" s="102"/>
      <c r="W59" s="102"/>
    </row>
    <row r="60" spans="1:23" s="143" customFormat="1" x14ac:dyDescent="0.25">
      <c r="A60" s="79"/>
      <c r="B60" s="305" t="s">
        <v>353</v>
      </c>
      <c r="C60" s="79"/>
      <c r="D60" s="79"/>
      <c r="E60" s="79"/>
      <c r="F60" s="79"/>
      <c r="G60" s="79"/>
      <c r="H60" s="79"/>
      <c r="I60" s="79"/>
      <c r="J60" s="79"/>
      <c r="K60" s="27"/>
      <c r="L60" s="27"/>
      <c r="M60" s="27"/>
      <c r="N60" s="27"/>
      <c r="O60" s="102"/>
      <c r="P60" s="102"/>
      <c r="Q60" s="102"/>
      <c r="R60" s="102"/>
      <c r="S60" s="102"/>
      <c r="T60" s="102"/>
      <c r="U60" s="102"/>
      <c r="V60" s="102"/>
      <c r="W60" s="102"/>
    </row>
    <row r="61" spans="1:23" x14ac:dyDescent="0.25">
      <c r="K61" s="143"/>
      <c r="L61" s="143"/>
      <c r="M61" s="143"/>
      <c r="N61" s="143"/>
      <c r="O61" s="143"/>
      <c r="P61" s="143"/>
      <c r="Q61" s="143"/>
    </row>
    <row r="63" spans="1:23" x14ac:dyDescent="0.25">
      <c r="A63" s="146"/>
      <c r="B63" s="146"/>
      <c r="C63" s="146"/>
      <c r="D63" s="146"/>
      <c r="E63" s="146"/>
      <c r="F63" s="146"/>
    </row>
    <row r="64" spans="1:23" x14ac:dyDescent="0.25">
      <c r="A64" s="500"/>
      <c r="B64" s="501"/>
      <c r="C64" s="501"/>
      <c r="D64" s="501"/>
      <c r="E64" s="501"/>
      <c r="F64" s="501"/>
    </row>
    <row r="65" spans="1:17" x14ac:dyDescent="0.25">
      <c r="A65" s="337"/>
      <c r="B65" s="501"/>
      <c r="C65" s="501"/>
      <c r="D65" s="501"/>
      <c r="E65" s="501"/>
      <c r="F65" s="338"/>
    </row>
    <row r="66" spans="1:17" x14ac:dyDescent="0.25">
      <c r="A66" s="339"/>
      <c r="B66" s="338"/>
      <c r="C66" s="338"/>
      <c r="D66" s="338"/>
      <c r="E66" s="338"/>
      <c r="F66" s="338"/>
    </row>
    <row r="67" spans="1:17" x14ac:dyDescent="0.25">
      <c r="A67" s="335"/>
      <c r="B67" s="335"/>
      <c r="C67" s="335"/>
      <c r="D67" s="335"/>
      <c r="E67" s="335"/>
      <c r="F67" s="336"/>
    </row>
    <row r="68" spans="1:17" x14ac:dyDescent="0.25">
      <c r="A68" s="335"/>
      <c r="B68" s="335"/>
      <c r="C68" s="335"/>
      <c r="D68" s="335"/>
      <c r="E68" s="335"/>
      <c r="F68" s="336"/>
      <c r="G68" s="75"/>
      <c r="H68" s="75"/>
      <c r="I68" s="75"/>
    </row>
    <row r="69" spans="1:17" x14ac:dyDescent="0.25">
      <c r="A69" s="335"/>
      <c r="B69" s="335"/>
      <c r="C69" s="335"/>
      <c r="D69" s="335"/>
      <c r="E69" s="335"/>
      <c r="F69" s="336"/>
    </row>
    <row r="70" spans="1:17" x14ac:dyDescent="0.25">
      <c r="A70" s="335"/>
      <c r="B70" s="335"/>
      <c r="C70" s="335"/>
      <c r="D70" s="335"/>
      <c r="E70" s="335"/>
      <c r="F70" s="336"/>
      <c r="H70" s="146"/>
      <c r="I70" s="146"/>
      <c r="J70" s="146"/>
      <c r="K70" s="146"/>
      <c r="L70" s="146"/>
      <c r="M70" s="146"/>
      <c r="N70" s="146"/>
      <c r="O70" s="146"/>
      <c r="P70" s="146"/>
      <c r="Q70" s="146"/>
    </row>
    <row r="71" spans="1:17" x14ac:dyDescent="0.25">
      <c r="A71" s="336"/>
      <c r="B71" s="336"/>
      <c r="C71" s="336"/>
      <c r="D71" s="336"/>
      <c r="E71" s="336"/>
      <c r="F71" s="336"/>
      <c r="H71" s="146"/>
      <c r="I71" s="146"/>
      <c r="J71" s="146"/>
      <c r="K71" s="146"/>
      <c r="L71" s="146"/>
      <c r="M71" s="146"/>
      <c r="N71" s="146"/>
      <c r="O71" s="146"/>
      <c r="P71" s="146"/>
      <c r="Q71" s="146"/>
    </row>
    <row r="72" spans="1:17" x14ac:dyDescent="0.25">
      <c r="A72" s="335"/>
      <c r="B72" s="335"/>
      <c r="C72" s="335"/>
      <c r="D72" s="335"/>
      <c r="E72" s="335"/>
      <c r="F72" s="335"/>
      <c r="H72" s="146"/>
      <c r="I72" s="335"/>
      <c r="J72" s="335"/>
      <c r="K72" s="335"/>
      <c r="L72" s="335"/>
      <c r="M72" s="335"/>
      <c r="N72" s="335"/>
      <c r="O72" s="336"/>
      <c r="P72" s="146"/>
      <c r="Q72" s="146"/>
    </row>
    <row r="73" spans="1:17" x14ac:dyDescent="0.25">
      <c r="A73" s="335"/>
      <c r="B73" s="335"/>
      <c r="C73" s="335"/>
      <c r="D73" s="335"/>
      <c r="E73" s="335"/>
      <c r="F73" s="335"/>
      <c r="H73" s="146"/>
      <c r="I73" s="146"/>
      <c r="J73" s="146"/>
      <c r="K73" s="146"/>
      <c r="L73" s="146"/>
      <c r="M73" s="146"/>
      <c r="N73" s="146"/>
      <c r="O73" s="146"/>
      <c r="P73" s="146"/>
      <c r="Q73" s="146"/>
    </row>
    <row r="74" spans="1:17" x14ac:dyDescent="0.25">
      <c r="A74" s="339"/>
      <c r="B74" s="338"/>
      <c r="C74" s="338"/>
      <c r="D74" s="338"/>
      <c r="E74" s="338"/>
      <c r="F74" s="338"/>
    </row>
    <row r="75" spans="1:17" x14ac:dyDescent="0.25">
      <c r="A75" s="335"/>
      <c r="B75" s="335"/>
      <c r="C75" s="335"/>
      <c r="D75" s="335"/>
      <c r="E75" s="335"/>
      <c r="F75" s="336"/>
    </row>
    <row r="76" spans="1:17" x14ac:dyDescent="0.25">
      <c r="A76" s="335"/>
      <c r="B76" s="335"/>
      <c r="C76" s="335"/>
      <c r="D76" s="335"/>
      <c r="E76" s="335"/>
      <c r="F76" s="336"/>
    </row>
    <row r="77" spans="1:17" x14ac:dyDescent="0.25">
      <c r="A77" s="335"/>
      <c r="B77" s="335"/>
      <c r="C77" s="335"/>
      <c r="D77" s="335"/>
      <c r="E77" s="335"/>
      <c r="F77" s="336"/>
    </row>
    <row r="78" spans="1:17" x14ac:dyDescent="0.25">
      <c r="A78" s="335"/>
      <c r="B78" s="335"/>
      <c r="C78" s="335"/>
      <c r="D78" s="335"/>
      <c r="E78" s="335"/>
      <c r="F78" s="336"/>
    </row>
    <row r="79" spans="1:17" x14ac:dyDescent="0.25">
      <c r="A79" s="335"/>
      <c r="B79" s="335"/>
      <c r="C79" s="335"/>
      <c r="D79" s="335"/>
      <c r="E79" s="335"/>
      <c r="F79" s="336"/>
    </row>
    <row r="80" spans="1:17" x14ac:dyDescent="0.25">
      <c r="A80" s="335"/>
      <c r="B80" s="335"/>
      <c r="C80" s="335"/>
      <c r="D80" s="335"/>
      <c r="E80" s="335"/>
      <c r="F80" s="336"/>
    </row>
    <row r="81" spans="1:6" x14ac:dyDescent="0.25">
      <c r="A81" s="336"/>
      <c r="B81" s="336"/>
      <c r="C81" s="336"/>
      <c r="D81" s="336"/>
      <c r="E81" s="336"/>
      <c r="F81" s="336"/>
    </row>
    <row r="82" spans="1:6" x14ac:dyDescent="0.25">
      <c r="A82" s="146"/>
      <c r="B82" s="146"/>
      <c r="C82" s="146"/>
      <c r="D82" s="146"/>
      <c r="E82" s="146"/>
      <c r="F82" s="146"/>
    </row>
    <row r="359" spans="55:65" x14ac:dyDescent="0.25">
      <c r="BE359" s="332" t="s">
        <v>120</v>
      </c>
      <c r="BF359" s="329" t="s">
        <v>22</v>
      </c>
      <c r="BG359" s="329" t="s">
        <v>118</v>
      </c>
      <c r="BH359" s="329" t="s">
        <v>471</v>
      </c>
      <c r="BI359" s="329" t="s">
        <v>494</v>
      </c>
    </row>
    <row r="360" spans="55:65" x14ac:dyDescent="0.25">
      <c r="BE360" s="332" t="s">
        <v>373</v>
      </c>
      <c r="BF360" s="333">
        <v>30</v>
      </c>
      <c r="BG360" s="333">
        <v>30</v>
      </c>
      <c r="BH360" s="333">
        <v>30</v>
      </c>
      <c r="BI360" s="333">
        <v>30</v>
      </c>
      <c r="BJ360" s="334" t="s">
        <v>513</v>
      </c>
      <c r="BK360" s="61"/>
      <c r="BL360" s="61"/>
      <c r="BM360" s="61"/>
    </row>
    <row r="361" spans="55:65" x14ac:dyDescent="0.25">
      <c r="BE361" s="332" t="s">
        <v>119</v>
      </c>
      <c r="BF361" s="333">
        <v>0</v>
      </c>
      <c r="BG361" s="333">
        <v>4</v>
      </c>
      <c r="BH361" s="333">
        <v>19</v>
      </c>
      <c r="BI361" s="333">
        <v>19</v>
      </c>
    </row>
    <row r="362" spans="55:65" x14ac:dyDescent="0.25">
      <c r="BE362" s="332" t="s">
        <v>506</v>
      </c>
      <c r="BF362" s="333">
        <v>0</v>
      </c>
      <c r="BG362" s="333">
        <v>1</v>
      </c>
      <c r="BH362" s="333">
        <v>6</v>
      </c>
      <c r="BI362" s="333">
        <v>6</v>
      </c>
      <c r="BJ362" s="143"/>
      <c r="BK362" s="143"/>
      <c r="BL362" s="143"/>
      <c r="BM362" s="143"/>
    </row>
    <row r="363" spans="55:65" x14ac:dyDescent="0.25">
      <c r="BE363" s="330" t="s">
        <v>7</v>
      </c>
      <c r="BF363" s="333">
        <v>0</v>
      </c>
      <c r="BG363" s="333">
        <v>0</v>
      </c>
      <c r="BH363" s="333">
        <v>1</v>
      </c>
      <c r="BI363" s="333">
        <v>1</v>
      </c>
    </row>
    <row r="364" spans="55:65" x14ac:dyDescent="0.25">
      <c r="BF364" s="329">
        <f t="shared" ref="BF364:BI364" si="3">SUM(BF360:BF363)</f>
        <v>30</v>
      </c>
      <c r="BG364" s="329">
        <f t="shared" si="3"/>
        <v>35</v>
      </c>
      <c r="BH364" s="329">
        <f t="shared" si="3"/>
        <v>56</v>
      </c>
      <c r="BI364" s="329">
        <f t="shared" si="3"/>
        <v>56</v>
      </c>
    </row>
    <row r="365" spans="55:65" x14ac:dyDescent="0.25">
      <c r="BG365" s="142"/>
      <c r="BH365" s="142"/>
      <c r="BI365" s="142"/>
      <c r="BJ365" s="142"/>
      <c r="BK365" s="142"/>
      <c r="BL365" s="142"/>
      <c r="BM365" s="142"/>
    </row>
    <row r="366" spans="55:65" x14ac:dyDescent="0.25">
      <c r="BC366" s="331"/>
      <c r="BD366" s="331"/>
      <c r="BE366" s="331"/>
      <c r="BF366" s="331"/>
      <c r="BG366" s="130"/>
      <c r="BH366" s="130"/>
      <c r="BI366" s="130"/>
      <c r="BJ366" s="130"/>
      <c r="BK366" s="130"/>
      <c r="BL366" s="130"/>
      <c r="BM366" s="142"/>
    </row>
    <row r="367" spans="55:65" x14ac:dyDescent="0.25">
      <c r="BC367" s="331"/>
      <c r="BD367" s="331"/>
      <c r="BE367" s="331"/>
      <c r="BF367" s="331"/>
      <c r="BG367" s="130"/>
      <c r="BH367" s="130"/>
      <c r="BI367" s="130"/>
      <c r="BJ367" s="130"/>
      <c r="BK367" s="130"/>
      <c r="BL367" s="130"/>
      <c r="BM367" s="142"/>
    </row>
    <row r="368" spans="55:65" x14ac:dyDescent="0.25">
      <c r="BC368" s="331"/>
      <c r="BD368" s="331"/>
      <c r="BE368" s="331"/>
      <c r="BF368" s="331"/>
      <c r="BG368" s="130"/>
      <c r="BH368" s="130"/>
      <c r="BI368" s="130"/>
      <c r="BJ368" s="130"/>
      <c r="BK368" s="130"/>
      <c r="BL368" s="130"/>
      <c r="BM368" s="142"/>
    </row>
    <row r="369" spans="55:65" x14ac:dyDescent="0.25">
      <c r="BC369" s="331"/>
      <c r="BD369" s="328"/>
      <c r="BE369" s="328"/>
      <c r="BF369" s="328"/>
      <c r="BL369" s="130"/>
      <c r="BM369" s="142"/>
    </row>
    <row r="370" spans="55:65" x14ac:dyDescent="0.25">
      <c r="BC370" s="331"/>
      <c r="BE370" s="332"/>
      <c r="BF370" s="332"/>
      <c r="BL370" s="130"/>
      <c r="BM370" s="142"/>
    </row>
    <row r="371" spans="55:65" x14ac:dyDescent="0.25">
      <c r="BC371" s="331"/>
      <c r="BE371" s="332"/>
      <c r="BF371" s="332"/>
      <c r="BL371" s="130"/>
      <c r="BM371" s="142"/>
    </row>
    <row r="372" spans="55:65" x14ac:dyDescent="0.25">
      <c r="BC372" s="331"/>
      <c r="BE372" s="332"/>
      <c r="BF372" s="332"/>
      <c r="BL372" s="130"/>
      <c r="BM372" s="142"/>
    </row>
    <row r="373" spans="55:65" x14ac:dyDescent="0.25">
      <c r="BC373" s="331"/>
      <c r="BE373" s="332"/>
      <c r="BF373" s="332"/>
      <c r="BL373" s="130"/>
      <c r="BM373" s="142"/>
    </row>
    <row r="374" spans="55:65" x14ac:dyDescent="0.25">
      <c r="BC374" s="331"/>
      <c r="BE374" s="329"/>
      <c r="BF374" s="330"/>
      <c r="BL374" s="130"/>
      <c r="BM374" s="142"/>
    </row>
    <row r="375" spans="55:65" x14ac:dyDescent="0.25">
      <c r="BC375" s="331"/>
      <c r="BD375" s="331"/>
      <c r="BE375" s="331"/>
      <c r="BF375" s="331"/>
      <c r="BG375" s="130"/>
      <c r="BH375" s="130"/>
      <c r="BI375" s="130"/>
      <c r="BJ375" s="130"/>
      <c r="BK375" s="130"/>
      <c r="BL375" s="130"/>
      <c r="BM375" s="142"/>
    </row>
    <row r="376" spans="55:65" x14ac:dyDescent="0.25">
      <c r="BG376" s="142"/>
      <c r="BH376" s="142"/>
      <c r="BI376" s="142"/>
      <c r="BJ376" s="142"/>
      <c r="BK376" s="142"/>
      <c r="BL376" s="142"/>
      <c r="BM376" s="142"/>
    </row>
    <row r="377" spans="55:65" x14ac:dyDescent="0.25">
      <c r="BG377" s="142"/>
      <c r="BH377" s="142"/>
      <c r="BI377" s="142"/>
      <c r="BJ377" s="142"/>
      <c r="BK377" s="142"/>
      <c r="BL377" s="142"/>
      <c r="BM377" s="142"/>
    </row>
    <row r="378" spans="55:65" x14ac:dyDescent="0.25">
      <c r="BG378" s="142"/>
      <c r="BH378" s="142"/>
      <c r="BI378" s="142"/>
      <c r="BJ378" s="142"/>
      <c r="BK378" s="142"/>
      <c r="BL378" s="142"/>
      <c r="BM378" s="142"/>
    </row>
    <row r="379" spans="55:65" x14ac:dyDescent="0.25">
      <c r="BG379" s="142"/>
      <c r="BH379" s="142"/>
      <c r="BI379" s="142"/>
      <c r="BJ379" s="142"/>
      <c r="BK379" s="142"/>
      <c r="BL379" s="142"/>
      <c r="BM379" s="142"/>
    </row>
    <row r="380" spans="55:65" x14ac:dyDescent="0.25">
      <c r="BG380" s="142"/>
      <c r="BH380" s="142"/>
      <c r="BI380" s="142"/>
      <c r="BJ380" s="142"/>
      <c r="BK380" s="142"/>
      <c r="BL380" s="142"/>
      <c r="BM380" s="142"/>
    </row>
    <row r="381" spans="55:65" x14ac:dyDescent="0.25">
      <c r="BG381" s="142"/>
      <c r="BH381" s="142"/>
      <c r="BI381" s="142"/>
      <c r="BJ381" s="142"/>
      <c r="BK381" s="142"/>
      <c r="BL381" s="142"/>
      <c r="BM381" s="142"/>
    </row>
    <row r="382" spans="55:65" x14ac:dyDescent="0.25">
      <c r="BG382" s="142"/>
      <c r="BH382" s="142"/>
      <c r="BI382" s="142"/>
      <c r="BJ382" s="142"/>
      <c r="BK382" s="142"/>
      <c r="BL382" s="142"/>
      <c r="BM382" s="142"/>
    </row>
  </sheetData>
  <mergeCells count="5">
    <mergeCell ref="O53:W53"/>
    <mergeCell ref="A64:F64"/>
    <mergeCell ref="B65:E65"/>
    <mergeCell ref="L38:M39"/>
    <mergeCell ref="N38:O39"/>
  </mergeCells>
  <hyperlinks>
    <hyperlink ref="B2" location="Contents!B6" display="Return to Contents Page"/>
    <hyperlink ref="B60" location="'User guidance buildings'!B161" display="Link to user guidance for buildings sector"/>
  </hyperlinks>
  <pageMargins left="0.25" right="0.25" top="0.75" bottom="0.75" header="0.3" footer="0.3"/>
  <pageSetup paperSize="9" scale="5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showGridLines="0" zoomScale="85" zoomScaleNormal="85" workbookViewId="0"/>
  </sheetViews>
  <sheetFormatPr defaultColWidth="11.42578125" defaultRowHeight="15" x14ac:dyDescent="0.25"/>
  <cols>
    <col min="1" max="1" width="11.42578125" style="9"/>
  </cols>
  <sheetData>
    <row r="1" spans="2:10" s="18" customFormat="1" x14ac:dyDescent="0.25">
      <c r="E1" s="30"/>
    </row>
    <row r="2" spans="2:10" s="9" customFormat="1" x14ac:dyDescent="0.25">
      <c r="B2" s="105" t="s">
        <v>2</v>
      </c>
    </row>
    <row r="3" spans="2:10" s="27" customFormat="1" x14ac:dyDescent="0.25">
      <c r="B3" s="19"/>
    </row>
    <row r="4" spans="2:10" s="27" customFormat="1" ht="21" x14ac:dyDescent="0.35">
      <c r="B4" s="424" t="s">
        <v>375</v>
      </c>
    </row>
    <row r="5" spans="2:10" s="9" customFormat="1" x14ac:dyDescent="0.25">
      <c r="B5" s="16"/>
    </row>
    <row r="6" spans="2:10" x14ac:dyDescent="0.25">
      <c r="J6" s="39" t="s">
        <v>339</v>
      </c>
    </row>
    <row r="7" spans="2:10" x14ac:dyDescent="0.25">
      <c r="J7" s="143"/>
    </row>
    <row r="8" spans="2:10" x14ac:dyDescent="0.25">
      <c r="J8" s="143"/>
    </row>
    <row r="9" spans="2:10" x14ac:dyDescent="0.25">
      <c r="J9" s="143"/>
    </row>
    <row r="10" spans="2:10" x14ac:dyDescent="0.25">
      <c r="J10" s="143"/>
    </row>
    <row r="11" spans="2:10" x14ac:dyDescent="0.25">
      <c r="J11" s="143"/>
    </row>
    <row r="12" spans="2:10" x14ac:dyDescent="0.25">
      <c r="J12" s="143"/>
    </row>
    <row r="13" spans="2:10" x14ac:dyDescent="0.25">
      <c r="J13" s="143"/>
    </row>
    <row r="14" spans="2:10" x14ac:dyDescent="0.25">
      <c r="J14" s="148" t="s">
        <v>475</v>
      </c>
    </row>
    <row r="15" spans="2:10" x14ac:dyDescent="0.25">
      <c r="J15" s="143"/>
    </row>
    <row r="16" spans="2:10" x14ac:dyDescent="0.25">
      <c r="J16" s="151" t="s">
        <v>338</v>
      </c>
    </row>
    <row r="17" spans="2:11" x14ac:dyDescent="0.25">
      <c r="J17" s="143"/>
    </row>
    <row r="18" spans="2:11" x14ac:dyDescent="0.25">
      <c r="J18" s="143"/>
    </row>
    <row r="19" spans="2:11" x14ac:dyDescent="0.25">
      <c r="J19" s="143"/>
    </row>
    <row r="20" spans="2:11" x14ac:dyDescent="0.25">
      <c r="J20" s="143"/>
    </row>
    <row r="21" spans="2:11" x14ac:dyDescent="0.25">
      <c r="J21" s="143"/>
    </row>
    <row r="22" spans="2:11" x14ac:dyDescent="0.25">
      <c r="J22" s="143"/>
    </row>
    <row r="23" spans="2:11" x14ac:dyDescent="0.25">
      <c r="J23" s="143"/>
    </row>
    <row r="24" spans="2:11" ht="18.75" customHeight="1" x14ac:dyDescent="0.25">
      <c r="J24" s="148" t="s">
        <v>476</v>
      </c>
    </row>
    <row r="26" spans="2:11" ht="16.5" customHeight="1" x14ac:dyDescent="0.25">
      <c r="B26" s="89" t="s">
        <v>61</v>
      </c>
      <c r="C26" s="89"/>
      <c r="D26" s="220"/>
      <c r="E26" s="220"/>
      <c r="F26" s="64"/>
      <c r="G26" s="64"/>
    </row>
    <row r="27" spans="2:11" s="143" customFormat="1" ht="16.5" customHeight="1" x14ac:dyDescent="0.25">
      <c r="B27" s="224" t="s">
        <v>474</v>
      </c>
      <c r="C27" s="89"/>
      <c r="D27" s="220"/>
      <c r="E27" s="220"/>
      <c r="F27" s="64"/>
      <c r="G27" s="64"/>
    </row>
    <row r="28" spans="2:11" ht="16.5" customHeight="1" x14ac:dyDescent="0.25">
      <c r="B28" s="221"/>
      <c r="C28" s="221"/>
      <c r="D28" s="221" t="s">
        <v>9</v>
      </c>
      <c r="E28" s="221" t="s">
        <v>10</v>
      </c>
      <c r="F28" s="221" t="s">
        <v>11</v>
      </c>
      <c r="G28" s="221" t="s">
        <v>22</v>
      </c>
      <c r="H28" s="221" t="s">
        <v>118</v>
      </c>
      <c r="I28" s="221" t="s">
        <v>471</v>
      </c>
      <c r="J28" s="306"/>
      <c r="K28" s="306"/>
    </row>
    <row r="29" spans="2:11" s="75" customFormat="1" ht="16.5" customHeight="1" x14ac:dyDescent="0.25">
      <c r="B29" s="432" t="s">
        <v>124</v>
      </c>
      <c r="C29" s="444"/>
      <c r="D29" s="445">
        <v>48</v>
      </c>
      <c r="E29" s="445">
        <v>48</v>
      </c>
      <c r="F29" s="445">
        <v>49</v>
      </c>
      <c r="G29" s="445">
        <v>51</v>
      </c>
      <c r="H29" s="445">
        <v>47</v>
      </c>
      <c r="I29" s="445">
        <v>43</v>
      </c>
      <c r="J29" s="307"/>
      <c r="K29" s="120"/>
    </row>
    <row r="30" spans="2:11" s="143" customFormat="1" x14ac:dyDescent="0.25">
      <c r="B30" s="446"/>
      <c r="C30" s="444"/>
      <c r="D30" s="447"/>
      <c r="E30" s="448"/>
      <c r="F30" s="449"/>
      <c r="G30" s="142"/>
      <c r="H30" s="142"/>
      <c r="I30" s="142"/>
    </row>
    <row r="31" spans="2:11" x14ac:dyDescent="0.25">
      <c r="B31" s="223" t="s">
        <v>202</v>
      </c>
      <c r="C31" s="444"/>
      <c r="D31" s="450"/>
      <c r="E31" s="451"/>
      <c r="F31" s="448"/>
      <c r="G31" s="142"/>
      <c r="H31" s="142"/>
      <c r="I31" s="142"/>
    </row>
    <row r="32" spans="2:11" x14ac:dyDescent="0.25">
      <c r="B32" s="145" t="s">
        <v>473</v>
      </c>
      <c r="C32" s="64"/>
      <c r="D32" s="64"/>
      <c r="E32" s="64"/>
      <c r="F32" s="64"/>
      <c r="G32" s="64"/>
    </row>
    <row r="33" spans="2:7" x14ac:dyDescent="0.25">
      <c r="B33" s="64"/>
      <c r="C33" s="147"/>
      <c r="D33" s="64"/>
      <c r="E33" s="64"/>
      <c r="F33" s="64"/>
      <c r="G33" s="64"/>
    </row>
    <row r="34" spans="2:7" x14ac:dyDescent="0.25">
      <c r="B34" s="145" t="s">
        <v>376</v>
      </c>
    </row>
  </sheetData>
  <hyperlinks>
    <hyperlink ref="B2" location="Contents!B6" display="Return to Contents Page"/>
    <hyperlink ref="B32" r:id="rId1"/>
    <hyperlink ref="B34" location="'User guidance industry'!B9" display="Link to user guidance for industry sector"/>
  </hyperlinks>
  <pageMargins left="0.25" right="0.25" top="0.75" bottom="0.75" header="0.3" footer="0.3"/>
  <pageSetup paperSize="9" scale="95"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6"/>
  <sheetViews>
    <sheetView showGridLines="0" zoomScale="85" zoomScaleNormal="85" workbookViewId="0"/>
  </sheetViews>
  <sheetFormatPr defaultColWidth="11.42578125" defaultRowHeight="15" x14ac:dyDescent="0.25"/>
  <cols>
    <col min="1" max="1" width="11.42578125" style="75"/>
  </cols>
  <sheetData>
    <row r="1" spans="2:13" s="75" customFormat="1" x14ac:dyDescent="0.25"/>
    <row r="2" spans="2:13" s="75" customFormat="1" x14ac:dyDescent="0.25">
      <c r="B2" s="105" t="s">
        <v>2</v>
      </c>
    </row>
    <row r="4" spans="2:13" s="75" customFormat="1" ht="24" x14ac:dyDescent="0.45">
      <c r="B4" s="424" t="s">
        <v>653</v>
      </c>
    </row>
    <row r="5" spans="2:13" s="75" customFormat="1" x14ac:dyDescent="0.25"/>
    <row r="6" spans="2:13" x14ac:dyDescent="0.25">
      <c r="L6" s="39"/>
    </row>
    <row r="7" spans="2:13" x14ac:dyDescent="0.25">
      <c r="L7" s="151" t="s">
        <v>338</v>
      </c>
    </row>
    <row r="8" spans="2:13" x14ac:dyDescent="0.25">
      <c r="L8" s="143"/>
    </row>
    <row r="9" spans="2:13" x14ac:dyDescent="0.25">
      <c r="J9" s="172"/>
      <c r="L9" s="143"/>
      <c r="M9" s="75"/>
    </row>
    <row r="10" spans="2:13" x14ac:dyDescent="0.25">
      <c r="J10" s="39"/>
      <c r="L10" s="143"/>
      <c r="M10" s="75"/>
    </row>
    <row r="11" spans="2:13" x14ac:dyDescent="0.25">
      <c r="L11" s="143"/>
      <c r="M11" s="75"/>
    </row>
    <row r="12" spans="2:13" x14ac:dyDescent="0.25">
      <c r="L12" s="143"/>
      <c r="M12" s="75"/>
    </row>
    <row r="13" spans="2:13" x14ac:dyDescent="0.25">
      <c r="L13" s="143"/>
    </row>
    <row r="14" spans="2:13" x14ac:dyDescent="0.25">
      <c r="L14" s="143"/>
    </row>
    <row r="15" spans="2:13" x14ac:dyDescent="0.25">
      <c r="L15" s="148" t="s">
        <v>476</v>
      </c>
    </row>
    <row r="18" spans="2:15" s="75" customFormat="1" x14ac:dyDescent="0.25"/>
    <row r="19" spans="2:15" s="75" customFormat="1" x14ac:dyDescent="0.25"/>
    <row r="20" spans="2:15" s="75" customFormat="1" x14ac:dyDescent="0.25"/>
    <row r="21" spans="2:15" s="75" customFormat="1" x14ac:dyDescent="0.25">
      <c r="O21" s="120"/>
    </row>
    <row r="23" spans="2:15" ht="15" customHeight="1" x14ac:dyDescent="0.25">
      <c r="K23" s="64"/>
    </row>
    <row r="24" spans="2:15" x14ac:dyDescent="0.25">
      <c r="K24" s="64"/>
    </row>
    <row r="25" spans="2:15" s="143" customFormat="1" x14ac:dyDescent="0.25">
      <c r="B25" s="89" t="s">
        <v>61</v>
      </c>
      <c r="K25" s="64"/>
    </row>
    <row r="26" spans="2:15" s="143" customFormat="1" x14ac:dyDescent="0.25">
      <c r="B26" s="224" t="s">
        <v>474</v>
      </c>
      <c r="K26" s="64"/>
    </row>
    <row r="27" spans="2:15" s="143" customFormat="1" x14ac:dyDescent="0.25">
      <c r="B27" s="52"/>
      <c r="C27" s="52"/>
      <c r="D27" s="52"/>
      <c r="E27" s="206" t="s">
        <v>24</v>
      </c>
      <c r="F27" s="207" t="s">
        <v>9</v>
      </c>
      <c r="G27" s="207" t="s">
        <v>10</v>
      </c>
      <c r="H27" s="207" t="s">
        <v>11</v>
      </c>
      <c r="I27" s="207" t="s">
        <v>22</v>
      </c>
      <c r="J27" s="207" t="s">
        <v>118</v>
      </c>
      <c r="K27" s="207" t="s">
        <v>471</v>
      </c>
    </row>
    <row r="28" spans="2:15" ht="18" x14ac:dyDescent="0.25">
      <c r="B28" s="223" t="s">
        <v>654</v>
      </c>
      <c r="C28" s="452"/>
      <c r="D28" s="452"/>
      <c r="E28" s="369" t="s">
        <v>27</v>
      </c>
      <c r="F28" s="453">
        <v>839790</v>
      </c>
      <c r="G28" s="453">
        <v>794498</v>
      </c>
      <c r="H28" s="453">
        <v>727244</v>
      </c>
      <c r="I28" s="453">
        <v>730165</v>
      </c>
      <c r="J28" s="453">
        <v>698345</v>
      </c>
      <c r="K28" s="453">
        <v>594937</v>
      </c>
      <c r="M28" s="120"/>
    </row>
    <row r="29" spans="2:15" x14ac:dyDescent="0.25">
      <c r="B29" s="223"/>
      <c r="C29" s="452"/>
      <c r="D29" s="452"/>
      <c r="E29" s="454"/>
      <c r="F29" s="453"/>
      <c r="G29" s="453"/>
      <c r="H29" s="453"/>
      <c r="I29" s="453"/>
      <c r="J29" s="142"/>
      <c r="K29" s="142"/>
    </row>
    <row r="30" spans="2:15" x14ac:dyDescent="0.25">
      <c r="B30" s="223" t="s">
        <v>123</v>
      </c>
      <c r="C30" s="223"/>
      <c r="D30" s="142"/>
      <c r="E30" s="142"/>
      <c r="F30" s="142"/>
      <c r="G30" s="142"/>
      <c r="H30" s="142"/>
      <c r="I30" s="142"/>
      <c r="J30" s="142"/>
      <c r="K30" s="142"/>
    </row>
    <row r="31" spans="2:15" x14ac:dyDescent="0.25">
      <c r="B31" s="145" t="s">
        <v>526</v>
      </c>
      <c r="C31" s="176"/>
      <c r="D31" s="64"/>
      <c r="E31" s="64"/>
      <c r="F31" s="64"/>
      <c r="G31" s="64"/>
      <c r="H31" s="64"/>
      <c r="I31" s="64"/>
      <c r="J31" s="64"/>
      <c r="K31" s="64"/>
    </row>
    <row r="32" spans="2:15" x14ac:dyDescent="0.25">
      <c r="B32" s="64"/>
      <c r="C32" s="64"/>
      <c r="D32" s="64"/>
      <c r="E32" s="64"/>
      <c r="F32" s="64"/>
      <c r="G32" s="64"/>
      <c r="H32" s="64"/>
      <c r="I32" s="64"/>
      <c r="J32" s="64"/>
    </row>
    <row r="33" spans="2:16" x14ac:dyDescent="0.25">
      <c r="B33" s="142" t="s">
        <v>556</v>
      </c>
      <c r="C33" s="142"/>
      <c r="D33" s="142"/>
      <c r="E33" s="142"/>
      <c r="F33" s="142"/>
      <c r="G33" s="142"/>
      <c r="H33" s="142"/>
      <c r="I33" s="142"/>
      <c r="J33" s="142"/>
      <c r="K33" s="142"/>
      <c r="L33" s="142"/>
      <c r="M33" s="142"/>
      <c r="N33" s="142"/>
      <c r="O33" s="142"/>
      <c r="P33" s="142"/>
    </row>
    <row r="34" spans="2:16" s="143" customFormat="1" x14ac:dyDescent="0.25">
      <c r="B34" s="142" t="s">
        <v>637</v>
      </c>
      <c r="C34" s="142"/>
      <c r="D34" s="142"/>
      <c r="E34" s="142"/>
      <c r="F34" s="142"/>
      <c r="G34" s="142"/>
      <c r="H34" s="142"/>
      <c r="I34" s="142"/>
      <c r="J34" s="142"/>
      <c r="K34" s="142"/>
      <c r="L34" s="142"/>
      <c r="M34" s="142"/>
      <c r="N34" s="142"/>
      <c r="O34" s="142"/>
      <c r="P34" s="142"/>
    </row>
    <row r="35" spans="2:16" s="143" customFormat="1" x14ac:dyDescent="0.25">
      <c r="B35" s="142" t="s">
        <v>638</v>
      </c>
      <c r="C35" s="142"/>
      <c r="D35" s="142"/>
      <c r="E35" s="142"/>
      <c r="F35" s="142"/>
      <c r="G35" s="142"/>
      <c r="H35" s="142"/>
      <c r="I35" s="142"/>
      <c r="J35" s="142"/>
      <c r="K35" s="142"/>
      <c r="L35" s="142"/>
      <c r="M35" s="142"/>
      <c r="N35" s="142"/>
      <c r="O35" s="142"/>
      <c r="P35" s="142"/>
    </row>
    <row r="36" spans="2:16" x14ac:dyDescent="0.25">
      <c r="B36" s="84" t="s">
        <v>376</v>
      </c>
      <c r="C36" s="149"/>
      <c r="D36" s="149"/>
      <c r="E36" s="149"/>
      <c r="F36" s="149"/>
    </row>
  </sheetData>
  <hyperlinks>
    <hyperlink ref="B2" location="Contents!B6" display="Return to Contents Page"/>
    <hyperlink ref="B31" r:id="rId1"/>
    <hyperlink ref="B36" location="'User guidance industry'!B10" display="Link to user guidance for industry sector"/>
  </hyperlinks>
  <pageMargins left="0.25" right="0.25" top="0.75" bottom="0.75" header="0.3" footer="0.3"/>
  <pageSetup paperSize="9" scale="83" orientation="landscape"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R41"/>
  <sheetViews>
    <sheetView showGridLines="0" zoomScale="85" zoomScaleNormal="85" workbookViewId="0"/>
  </sheetViews>
  <sheetFormatPr defaultColWidth="11.42578125" defaultRowHeight="15" x14ac:dyDescent="0.25"/>
  <cols>
    <col min="1" max="16384" width="11.42578125" style="62"/>
  </cols>
  <sheetData>
    <row r="1" spans="2:13" ht="23.25" x14ac:dyDescent="0.35">
      <c r="B1" s="128" t="s">
        <v>125</v>
      </c>
      <c r="C1" s="128"/>
      <c r="D1" s="128"/>
      <c r="E1" s="128"/>
      <c r="F1" s="30"/>
    </row>
    <row r="2" spans="2:13" x14ac:dyDescent="0.25">
      <c r="B2" s="105" t="s">
        <v>2</v>
      </c>
    </row>
    <row r="3" spans="2:13" x14ac:dyDescent="0.25">
      <c r="B3" s="19"/>
    </row>
    <row r="4" spans="2:13" ht="21" x14ac:dyDescent="0.35">
      <c r="B4" s="424" t="s">
        <v>451</v>
      </c>
    </row>
    <row r="5" spans="2:13" x14ac:dyDescent="0.25">
      <c r="B5" s="16"/>
    </row>
    <row r="6" spans="2:13" x14ac:dyDescent="0.25">
      <c r="M6" s="39" t="s">
        <v>339</v>
      </c>
    </row>
    <row r="7" spans="2:13" x14ac:dyDescent="0.25">
      <c r="M7" s="143"/>
    </row>
    <row r="8" spans="2:13" x14ac:dyDescent="0.25">
      <c r="M8" s="143"/>
    </row>
    <row r="9" spans="2:13" x14ac:dyDescent="0.25">
      <c r="M9" s="143"/>
    </row>
    <row r="10" spans="2:13" x14ac:dyDescent="0.25">
      <c r="M10" s="143"/>
    </row>
    <row r="11" spans="2:13" x14ac:dyDescent="0.25">
      <c r="M11" s="143"/>
    </row>
    <row r="12" spans="2:13" x14ac:dyDescent="0.25">
      <c r="M12" s="143"/>
    </row>
    <row r="13" spans="2:13" x14ac:dyDescent="0.25">
      <c r="M13" s="143"/>
    </row>
    <row r="14" spans="2:13" x14ac:dyDescent="0.25">
      <c r="M14" s="148" t="s">
        <v>470</v>
      </c>
    </row>
    <row r="15" spans="2:13" x14ac:dyDescent="0.25">
      <c r="M15" s="143"/>
    </row>
    <row r="16" spans="2:13" x14ac:dyDescent="0.25">
      <c r="M16" s="151" t="s">
        <v>338</v>
      </c>
    </row>
    <row r="17" spans="2:18" x14ac:dyDescent="0.25">
      <c r="M17" s="143"/>
    </row>
    <row r="18" spans="2:18" x14ac:dyDescent="0.25">
      <c r="M18" s="143"/>
    </row>
    <row r="19" spans="2:18" x14ac:dyDescent="0.25">
      <c r="M19" s="143"/>
    </row>
    <row r="20" spans="2:18" x14ac:dyDescent="0.25">
      <c r="M20" s="143"/>
    </row>
    <row r="21" spans="2:18" x14ac:dyDescent="0.25">
      <c r="M21" s="143"/>
    </row>
    <row r="22" spans="2:18" x14ac:dyDescent="0.25">
      <c r="M22" s="143"/>
    </row>
    <row r="23" spans="2:18" x14ac:dyDescent="0.25">
      <c r="M23" s="143"/>
      <c r="P23" s="143"/>
    </row>
    <row r="24" spans="2:18" x14ac:dyDescent="0.25">
      <c r="M24" s="148" t="s">
        <v>434</v>
      </c>
    </row>
    <row r="27" spans="2:18" s="75" customFormat="1" ht="15.75" x14ac:dyDescent="0.25">
      <c r="B27" s="186" t="s">
        <v>380</v>
      </c>
      <c r="C27" s="62"/>
      <c r="D27" s="62"/>
      <c r="E27" s="62"/>
      <c r="F27" s="62"/>
      <c r="G27" s="62"/>
      <c r="H27" s="62"/>
      <c r="I27" s="62"/>
      <c r="J27" s="62"/>
      <c r="K27" s="62"/>
      <c r="L27" s="62"/>
      <c r="M27" s="62"/>
      <c r="N27" s="62"/>
      <c r="O27" s="62"/>
    </row>
    <row r="28" spans="2:18" s="143" customFormat="1" x14ac:dyDescent="0.25">
      <c r="B28" s="41" t="s">
        <v>478</v>
      </c>
    </row>
    <row r="29" spans="2:18" x14ac:dyDescent="0.25">
      <c r="B29" s="226"/>
      <c r="C29" s="226"/>
      <c r="D29" s="226"/>
      <c r="E29" s="226"/>
      <c r="F29" s="231" t="s">
        <v>384</v>
      </c>
      <c r="G29" s="226"/>
      <c r="H29" s="227">
        <v>2008</v>
      </c>
      <c r="I29" s="227">
        <v>2009</v>
      </c>
      <c r="J29" s="227">
        <v>2010</v>
      </c>
      <c r="K29" s="227">
        <v>2011</v>
      </c>
      <c r="L29" s="227">
        <v>2012</v>
      </c>
      <c r="M29" s="227">
        <v>2013</v>
      </c>
      <c r="N29" s="227">
        <v>2014</v>
      </c>
    </row>
    <row r="30" spans="2:18" ht="18" x14ac:dyDescent="0.35">
      <c r="B30" s="435" t="s">
        <v>377</v>
      </c>
      <c r="C30" s="435"/>
      <c r="D30" s="435"/>
      <c r="E30" s="435"/>
      <c r="F30" s="435" t="s">
        <v>655</v>
      </c>
      <c r="G30" s="435"/>
      <c r="H30" s="453">
        <v>4041.2932445578067</v>
      </c>
      <c r="I30" s="453">
        <v>4088.1102934208293</v>
      </c>
      <c r="J30" s="453">
        <v>3986.5050426824391</v>
      </c>
      <c r="K30" s="453">
        <v>3864.5243905264729</v>
      </c>
      <c r="L30" s="453">
        <v>3851.9583768411753</v>
      </c>
      <c r="M30" s="453">
        <v>3861.2577700268303</v>
      </c>
      <c r="N30" s="453">
        <v>3802.603460967277</v>
      </c>
      <c r="O30" s="149"/>
      <c r="P30" s="345"/>
      <c r="Q30" s="79"/>
      <c r="R30" s="79"/>
    </row>
    <row r="31" spans="2:18" x14ac:dyDescent="0.25">
      <c r="B31" s="435" t="s">
        <v>379</v>
      </c>
      <c r="C31" s="435"/>
      <c r="D31" s="435"/>
      <c r="E31" s="435"/>
      <c r="F31" s="435" t="s">
        <v>378</v>
      </c>
      <c r="G31" s="435"/>
      <c r="H31" s="225">
        <v>19.5</v>
      </c>
      <c r="I31" s="225">
        <v>20.2</v>
      </c>
      <c r="J31" s="225">
        <v>19.809999999999999</v>
      </c>
      <c r="K31" s="225">
        <v>19.5</v>
      </c>
      <c r="L31" s="225">
        <v>19.37</v>
      </c>
      <c r="M31" s="225">
        <v>19.899999999999999</v>
      </c>
      <c r="N31" s="225">
        <v>19.84</v>
      </c>
      <c r="O31" s="307"/>
      <c r="P31" s="345"/>
      <c r="Q31" s="79"/>
      <c r="R31" s="79"/>
    </row>
    <row r="32" spans="2:18" ht="18" x14ac:dyDescent="0.25">
      <c r="B32" s="228" t="s">
        <v>385</v>
      </c>
      <c r="C32" s="229"/>
      <c r="D32" s="229"/>
      <c r="E32" s="229"/>
      <c r="F32" s="228" t="s">
        <v>387</v>
      </c>
      <c r="G32" s="229"/>
      <c r="H32" s="230">
        <f>H30/H31</f>
        <v>207.24580741322086</v>
      </c>
      <c r="I32" s="230">
        <f t="shared" ref="I32:N32" si="0">I30/I31</f>
        <v>202.38169769410047</v>
      </c>
      <c r="J32" s="230">
        <f t="shared" si="0"/>
        <v>201.23700366897725</v>
      </c>
      <c r="K32" s="230">
        <f t="shared" si="0"/>
        <v>198.18073797571657</v>
      </c>
      <c r="L32" s="230">
        <f t="shared" si="0"/>
        <v>198.86207417868741</v>
      </c>
      <c r="M32" s="230">
        <f t="shared" si="0"/>
        <v>194.03305377019248</v>
      </c>
      <c r="N32" s="230">
        <f t="shared" si="0"/>
        <v>191.66348089552807</v>
      </c>
      <c r="O32" s="307"/>
      <c r="P32" s="120"/>
      <c r="Q32" s="371"/>
      <c r="R32" s="79"/>
    </row>
    <row r="33" spans="2:18" x14ac:dyDescent="0.25">
      <c r="D33" s="75"/>
      <c r="E33" s="75"/>
      <c r="F33" s="75"/>
      <c r="G33" s="75"/>
      <c r="H33" s="42"/>
      <c r="I33" s="30"/>
      <c r="J33" s="30"/>
      <c r="K33" s="30"/>
      <c r="L33" s="30"/>
      <c r="M33" s="30"/>
      <c r="N33" s="30"/>
      <c r="O33" s="149"/>
      <c r="P33" s="345"/>
      <c r="Q33" s="79"/>
      <c r="R33" s="79"/>
    </row>
    <row r="34" spans="2:18" x14ac:dyDescent="0.25">
      <c r="B34" s="142" t="s">
        <v>381</v>
      </c>
      <c r="C34" s="75"/>
      <c r="D34" s="75"/>
      <c r="E34" s="75"/>
      <c r="F34" s="75"/>
      <c r="G34" s="75"/>
      <c r="H34" s="75"/>
      <c r="I34" s="30"/>
      <c r="J34" s="30"/>
      <c r="K34" s="30"/>
      <c r="L34" s="30"/>
      <c r="M34" s="30"/>
      <c r="N34" s="30"/>
      <c r="O34" s="149"/>
      <c r="P34" s="345"/>
      <c r="Q34" s="79"/>
      <c r="R34" s="79"/>
    </row>
    <row r="35" spans="2:18" x14ac:dyDescent="0.25">
      <c r="B35" s="145" t="s">
        <v>477</v>
      </c>
      <c r="I35" s="30"/>
      <c r="J35" s="30"/>
      <c r="K35" s="30"/>
      <c r="L35" s="30"/>
      <c r="M35" s="30"/>
      <c r="N35" s="30"/>
      <c r="O35" s="30"/>
    </row>
    <row r="36" spans="2:18" x14ac:dyDescent="0.25">
      <c r="B36" s="455" t="s">
        <v>549</v>
      </c>
      <c r="C36" s="149"/>
      <c r="D36" s="149"/>
      <c r="E36" s="149"/>
      <c r="F36" s="149"/>
      <c r="G36" s="149"/>
      <c r="H36" s="149"/>
      <c r="I36" s="149"/>
      <c r="J36" s="149"/>
      <c r="K36" s="30"/>
      <c r="L36" s="30"/>
      <c r="M36" s="30"/>
      <c r="N36" s="30"/>
      <c r="O36" s="30"/>
    </row>
    <row r="37" spans="2:18" x14ac:dyDescent="0.25">
      <c r="B37" s="305" t="s">
        <v>548</v>
      </c>
      <c r="C37" s="149"/>
      <c r="D37" s="149"/>
      <c r="E37" s="149"/>
      <c r="F37" s="149"/>
      <c r="G37" s="149"/>
      <c r="H37" s="149"/>
      <c r="I37" s="149"/>
      <c r="J37" s="149"/>
      <c r="K37" s="30"/>
      <c r="L37" s="30"/>
      <c r="M37" s="30"/>
      <c r="N37" s="30"/>
      <c r="O37" s="30"/>
    </row>
    <row r="38" spans="2:18" x14ac:dyDescent="0.25">
      <c r="I38" s="30"/>
      <c r="J38" s="30"/>
      <c r="K38" s="30"/>
      <c r="L38" s="30"/>
      <c r="M38" s="30"/>
      <c r="N38" s="30"/>
      <c r="O38" s="30"/>
    </row>
    <row r="39" spans="2:18" x14ac:dyDescent="0.25">
      <c r="B39" s="417" t="s">
        <v>623</v>
      </c>
      <c r="I39" s="30"/>
      <c r="J39" s="30"/>
      <c r="K39" s="30"/>
      <c r="L39" s="30"/>
      <c r="M39" s="30"/>
      <c r="N39" s="30"/>
      <c r="O39" s="30"/>
    </row>
    <row r="40" spans="2:18" s="143" customFormat="1" x14ac:dyDescent="0.25">
      <c r="B40" s="455" t="s">
        <v>624</v>
      </c>
      <c r="I40" s="149"/>
      <c r="J40" s="149"/>
      <c r="K40" s="149"/>
      <c r="L40" s="149"/>
      <c r="M40" s="149"/>
      <c r="N40" s="149"/>
      <c r="O40" s="149"/>
    </row>
    <row r="41" spans="2:18" x14ac:dyDescent="0.25">
      <c r="B41" s="145" t="s">
        <v>382</v>
      </c>
    </row>
  </sheetData>
  <hyperlinks>
    <hyperlink ref="B35" r:id="rId1"/>
    <hyperlink ref="B2" location="Contents!B6" display="Return to Contents Page"/>
    <hyperlink ref="B41" location="'User guidance transport'!B18" display="Link to user guidance for transport sector"/>
    <hyperlink ref="B37" r:id="rId2"/>
  </hyperlinks>
  <pageMargins left="0.25" right="0.25" top="0.75" bottom="0.75" header="0.3" footer="0.3"/>
  <pageSetup paperSize="9" scale="78" orientation="landscape"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6"/>
  <sheetViews>
    <sheetView showGridLines="0" zoomScale="85" zoomScaleNormal="85" workbookViewId="0"/>
  </sheetViews>
  <sheetFormatPr defaultColWidth="11.5703125" defaultRowHeight="15" x14ac:dyDescent="0.25"/>
  <cols>
    <col min="1" max="16384" width="11.5703125" style="63"/>
  </cols>
  <sheetData>
    <row r="1" spans="2:16" x14ac:dyDescent="0.25">
      <c r="I1" s="75"/>
      <c r="J1" s="75"/>
      <c r="K1" s="75"/>
      <c r="L1" s="75"/>
      <c r="M1" s="75"/>
      <c r="N1" s="75"/>
      <c r="O1" s="75"/>
      <c r="P1" s="75"/>
    </row>
    <row r="2" spans="2:16" x14ac:dyDescent="0.25">
      <c r="B2" s="105" t="s">
        <v>2</v>
      </c>
    </row>
    <row r="3" spans="2:16" x14ac:dyDescent="0.25">
      <c r="B3" s="19"/>
    </row>
    <row r="4" spans="2:16" ht="21" x14ac:dyDescent="0.35">
      <c r="B4" s="424" t="s">
        <v>383</v>
      </c>
    </row>
    <row r="5" spans="2:16" x14ac:dyDescent="0.25">
      <c r="B5" s="16"/>
      <c r="M5" s="39" t="s">
        <v>70</v>
      </c>
    </row>
    <row r="6" spans="2:16" x14ac:dyDescent="0.25">
      <c r="M6" s="39" t="s">
        <v>339</v>
      </c>
    </row>
    <row r="7" spans="2:16" x14ac:dyDescent="0.25">
      <c r="M7" s="143"/>
    </row>
    <row r="8" spans="2:16" x14ac:dyDescent="0.25">
      <c r="M8" s="143"/>
    </row>
    <row r="9" spans="2:16" x14ac:dyDescent="0.25">
      <c r="M9" s="143"/>
    </row>
    <row r="10" spans="2:16" x14ac:dyDescent="0.25">
      <c r="M10" s="143"/>
    </row>
    <row r="11" spans="2:16" x14ac:dyDescent="0.25">
      <c r="M11" s="143"/>
    </row>
    <row r="12" spans="2:16" x14ac:dyDescent="0.25">
      <c r="M12" s="143"/>
    </row>
    <row r="13" spans="2:16" x14ac:dyDescent="0.25">
      <c r="M13" s="143"/>
    </row>
    <row r="14" spans="2:16" x14ac:dyDescent="0.25">
      <c r="M14" s="148" t="s">
        <v>470</v>
      </c>
    </row>
    <row r="15" spans="2:16" x14ac:dyDescent="0.25">
      <c r="M15" s="143"/>
    </row>
    <row r="16" spans="2:16" x14ac:dyDescent="0.25">
      <c r="M16" s="151" t="s">
        <v>338</v>
      </c>
    </row>
    <row r="17" spans="2:16" x14ac:dyDescent="0.25">
      <c r="M17" s="143"/>
    </row>
    <row r="18" spans="2:16" x14ac:dyDescent="0.25">
      <c r="M18" s="143"/>
    </row>
    <row r="19" spans="2:16" x14ac:dyDescent="0.25">
      <c r="I19" s="75"/>
      <c r="M19" s="143"/>
    </row>
    <row r="20" spans="2:16" s="75" customFormat="1" x14ac:dyDescent="0.25">
      <c r="M20" s="143"/>
    </row>
    <row r="21" spans="2:16" x14ac:dyDescent="0.25">
      <c r="M21" s="143"/>
    </row>
    <row r="22" spans="2:16" s="75" customFormat="1" x14ac:dyDescent="0.25">
      <c r="K22" s="63"/>
      <c r="M22" s="143"/>
    </row>
    <row r="23" spans="2:16" x14ac:dyDescent="0.25">
      <c r="M23" s="143"/>
      <c r="N23" s="30"/>
      <c r="O23" s="30"/>
      <c r="P23" s="30"/>
    </row>
    <row r="24" spans="2:16" x14ac:dyDescent="0.25">
      <c r="M24" s="148" t="s">
        <v>434</v>
      </c>
      <c r="N24" s="114"/>
      <c r="O24" s="114"/>
      <c r="P24" s="114"/>
    </row>
    <row r="25" spans="2:16" x14ac:dyDescent="0.25">
      <c r="N25" s="80"/>
      <c r="O25" s="80"/>
      <c r="P25" s="80"/>
    </row>
    <row r="26" spans="2:16" x14ac:dyDescent="0.25">
      <c r="N26" s="80"/>
      <c r="O26" s="80"/>
      <c r="P26" s="80"/>
    </row>
    <row r="27" spans="2:16" ht="15.75" x14ac:dyDescent="0.25">
      <c r="B27" s="186" t="s">
        <v>122</v>
      </c>
      <c r="C27" s="75"/>
      <c r="D27" s="75"/>
      <c r="E27" s="75"/>
      <c r="F27" s="75"/>
      <c r="G27" s="75"/>
      <c r="H27" s="75"/>
      <c r="N27" s="80"/>
      <c r="O27" s="80"/>
      <c r="P27" s="80"/>
    </row>
    <row r="28" spans="2:16" x14ac:dyDescent="0.25">
      <c r="B28" s="41" t="s">
        <v>482</v>
      </c>
      <c r="N28" s="80"/>
      <c r="O28" s="80"/>
      <c r="P28" s="80"/>
    </row>
    <row r="29" spans="2:16" x14ac:dyDescent="0.25">
      <c r="B29" s="226"/>
      <c r="C29" s="226"/>
      <c r="D29" s="226"/>
      <c r="E29" s="227">
        <v>2008</v>
      </c>
      <c r="F29" s="227">
        <v>2009</v>
      </c>
      <c r="G29" s="227">
        <v>2010</v>
      </c>
      <c r="H29" s="227">
        <v>2011</v>
      </c>
      <c r="I29" s="227">
        <v>2012</v>
      </c>
      <c r="J29" s="227">
        <v>2013</v>
      </c>
      <c r="K29" s="227">
        <v>2014</v>
      </c>
      <c r="N29" s="80"/>
      <c r="O29" s="80"/>
      <c r="P29" s="80"/>
    </row>
    <row r="30" spans="2:16" x14ac:dyDescent="0.25">
      <c r="B30" s="291" t="s">
        <v>67</v>
      </c>
      <c r="C30" s="142"/>
      <c r="D30" s="142"/>
      <c r="E30" s="456">
        <v>17.190000000000001</v>
      </c>
      <c r="F30" s="456">
        <v>17.78</v>
      </c>
      <c r="G30" s="456">
        <v>17.61</v>
      </c>
      <c r="H30" s="456">
        <v>17.420000000000002</v>
      </c>
      <c r="I30" s="456">
        <v>17.29</v>
      </c>
      <c r="J30" s="456">
        <v>17.760000000000002</v>
      </c>
      <c r="K30" s="456">
        <v>17.71</v>
      </c>
      <c r="L30" s="90"/>
      <c r="N30" s="114"/>
      <c r="O30" s="114"/>
      <c r="P30" s="114"/>
    </row>
    <row r="31" spans="2:16" x14ac:dyDescent="0.25">
      <c r="B31" s="291" t="s">
        <v>479</v>
      </c>
      <c r="C31" s="142"/>
      <c r="D31" s="142"/>
      <c r="E31" s="456">
        <v>1.25</v>
      </c>
      <c r="F31" s="456">
        <v>1.29</v>
      </c>
      <c r="G31" s="456">
        <v>1.1100000000000001</v>
      </c>
      <c r="H31" s="456">
        <v>1.05</v>
      </c>
      <c r="I31" s="456">
        <v>1.07</v>
      </c>
      <c r="J31" s="456">
        <v>1.1599999999999999</v>
      </c>
      <c r="K31" s="456">
        <v>1.1599999999999999</v>
      </c>
    </row>
    <row r="32" spans="2:16" x14ac:dyDescent="0.25">
      <c r="B32" s="291" t="s">
        <v>68</v>
      </c>
      <c r="C32" s="142"/>
      <c r="D32" s="142"/>
      <c r="E32" s="456">
        <v>0.56999999999999995</v>
      </c>
      <c r="F32" s="456">
        <v>0.57999999999999996</v>
      </c>
      <c r="G32" s="456">
        <v>0.57999999999999996</v>
      </c>
      <c r="H32" s="456">
        <v>0.54</v>
      </c>
      <c r="I32" s="456">
        <v>0.53</v>
      </c>
      <c r="J32" s="456">
        <v>0.52</v>
      </c>
      <c r="K32" s="456">
        <v>0.52</v>
      </c>
    </row>
    <row r="33" spans="2:14" x14ac:dyDescent="0.25">
      <c r="B33" s="291" t="s">
        <v>480</v>
      </c>
      <c r="C33" s="142"/>
      <c r="D33" s="142"/>
      <c r="E33" s="456">
        <v>0.45</v>
      </c>
      <c r="F33" s="456">
        <v>0.46</v>
      </c>
      <c r="G33" s="456">
        <v>0.41</v>
      </c>
      <c r="H33" s="456">
        <v>0.38</v>
      </c>
      <c r="I33" s="456">
        <v>0.36</v>
      </c>
      <c r="J33" s="456">
        <v>0.35</v>
      </c>
      <c r="K33" s="456">
        <v>0.35</v>
      </c>
    </row>
    <row r="34" spans="2:14" x14ac:dyDescent="0.25">
      <c r="B34" s="291" t="s">
        <v>69</v>
      </c>
      <c r="C34" s="142"/>
      <c r="D34" s="142"/>
      <c r="E34" s="456">
        <v>0.09</v>
      </c>
      <c r="F34" s="456">
        <v>0.09</v>
      </c>
      <c r="G34" s="456">
        <v>0.1</v>
      </c>
      <c r="H34" s="456">
        <v>0.11</v>
      </c>
      <c r="I34" s="456">
        <v>0.12</v>
      </c>
      <c r="J34" s="456">
        <v>0.11</v>
      </c>
      <c r="K34" s="456">
        <v>0.11</v>
      </c>
      <c r="L34" s="307"/>
      <c r="M34" s="149"/>
      <c r="N34" s="149"/>
    </row>
    <row r="35" spans="2:14" x14ac:dyDescent="0.25">
      <c r="B35" s="228" t="s">
        <v>481</v>
      </c>
      <c r="C35" s="231"/>
      <c r="D35" s="231"/>
      <c r="E35" s="308">
        <v>19.5</v>
      </c>
      <c r="F35" s="308">
        <v>20.2</v>
      </c>
      <c r="G35" s="308">
        <v>19.809999999999999</v>
      </c>
      <c r="H35" s="308">
        <v>19.5</v>
      </c>
      <c r="I35" s="308">
        <v>19.37</v>
      </c>
      <c r="J35" s="308">
        <v>19.899999999999999</v>
      </c>
      <c r="K35" s="308">
        <v>19.84</v>
      </c>
      <c r="L35" s="307"/>
      <c r="M35" s="120"/>
      <c r="N35" s="149"/>
    </row>
    <row r="36" spans="2:14" x14ac:dyDescent="0.25">
      <c r="D36" s="108"/>
      <c r="L36" s="114"/>
      <c r="M36" s="114"/>
    </row>
    <row r="37" spans="2:14" x14ac:dyDescent="0.25">
      <c r="B37" s="142" t="s">
        <v>381</v>
      </c>
      <c r="D37" s="108"/>
      <c r="I37" s="80"/>
      <c r="L37" s="80"/>
      <c r="M37" s="80"/>
    </row>
    <row r="38" spans="2:14" x14ac:dyDescent="0.25">
      <c r="B38" s="145" t="s">
        <v>477</v>
      </c>
      <c r="I38" s="80"/>
      <c r="L38" s="80"/>
      <c r="M38" s="80"/>
    </row>
    <row r="39" spans="2:14" x14ac:dyDescent="0.25">
      <c r="I39" s="80"/>
      <c r="L39" s="80"/>
      <c r="M39" s="80"/>
    </row>
    <row r="40" spans="2:14" s="143" customFormat="1" x14ac:dyDescent="0.25">
      <c r="B40" s="142" t="s">
        <v>589</v>
      </c>
      <c r="I40" s="80"/>
      <c r="L40" s="80"/>
      <c r="M40" s="80"/>
    </row>
    <row r="41" spans="2:14" x14ac:dyDescent="0.25">
      <c r="B41" s="145" t="s">
        <v>382</v>
      </c>
      <c r="I41" s="80"/>
      <c r="L41" s="80"/>
      <c r="M41" s="80"/>
    </row>
    <row r="42" spans="2:14" x14ac:dyDescent="0.25">
      <c r="I42" s="90"/>
      <c r="J42" s="90"/>
      <c r="K42" s="118"/>
      <c r="L42" s="114"/>
      <c r="M42" s="114"/>
    </row>
    <row r="46" spans="2:14" x14ac:dyDescent="0.25">
      <c r="C46" s="80"/>
      <c r="D46" s="117"/>
      <c r="E46" s="117"/>
      <c r="F46" s="117"/>
      <c r="G46" s="117"/>
      <c r="H46" s="117"/>
      <c r="I46" s="117"/>
      <c r="J46" s="117"/>
    </row>
  </sheetData>
  <hyperlinks>
    <hyperlink ref="B2" location="Contents!B6" display="Return to Contents Page"/>
    <hyperlink ref="B41" location="'User guidance transport'!B49" display="Link to user guidance for transport sector"/>
    <hyperlink ref="B38" r:id="rId1"/>
  </hyperlinks>
  <pageMargins left="0.25" right="0.25" top="0.75" bottom="0.75" header="0.3" footer="0.3"/>
  <pageSetup paperSize="9" scale="80"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57"/>
  <sheetViews>
    <sheetView showGridLines="0" zoomScale="85" zoomScaleNormal="85" workbookViewId="0"/>
  </sheetViews>
  <sheetFormatPr defaultColWidth="11.42578125" defaultRowHeight="15" x14ac:dyDescent="0.25"/>
  <cols>
    <col min="1" max="16384" width="11.42578125" style="66"/>
  </cols>
  <sheetData>
    <row r="1" spans="2:17" x14ac:dyDescent="0.25">
      <c r="F1" s="75"/>
    </row>
    <row r="2" spans="2:17" x14ac:dyDescent="0.25">
      <c r="B2" s="105" t="s">
        <v>2</v>
      </c>
    </row>
    <row r="3" spans="2:17" x14ac:dyDescent="0.25">
      <c r="B3" s="19"/>
    </row>
    <row r="4" spans="2:17" ht="21" x14ac:dyDescent="0.35">
      <c r="B4" s="424" t="s">
        <v>388</v>
      </c>
    </row>
    <row r="5" spans="2:17" x14ac:dyDescent="0.25">
      <c r="B5" s="16"/>
    </row>
    <row r="6" spans="2:17" x14ac:dyDescent="0.25">
      <c r="K6" s="116" t="s">
        <v>126</v>
      </c>
      <c r="N6" s="243" t="s">
        <v>392</v>
      </c>
    </row>
    <row r="8" spans="2:17" x14ac:dyDescent="0.25">
      <c r="K8" s="39" t="s">
        <v>339</v>
      </c>
      <c r="L8" s="244"/>
      <c r="M8" s="244"/>
      <c r="N8" s="39" t="s">
        <v>339</v>
      </c>
      <c r="P8" s="243"/>
      <c r="Q8" s="243"/>
    </row>
    <row r="9" spans="2:17" x14ac:dyDescent="0.25">
      <c r="K9" s="143"/>
    </row>
    <row r="10" spans="2:17" x14ac:dyDescent="0.25">
      <c r="I10" s="41"/>
      <c r="K10" s="143"/>
      <c r="L10" s="75"/>
      <c r="P10" s="75"/>
      <c r="Q10" s="81"/>
    </row>
    <row r="11" spans="2:17" x14ac:dyDescent="0.25">
      <c r="K11" s="143"/>
    </row>
    <row r="12" spans="2:17" x14ac:dyDescent="0.25">
      <c r="K12" s="143"/>
    </row>
    <row r="13" spans="2:17" x14ac:dyDescent="0.25">
      <c r="K13" s="143"/>
    </row>
    <row r="14" spans="2:17" x14ac:dyDescent="0.25">
      <c r="K14" s="143"/>
    </row>
    <row r="15" spans="2:17" x14ac:dyDescent="0.25">
      <c r="K15" s="143"/>
    </row>
    <row r="16" spans="2:17" x14ac:dyDescent="0.25">
      <c r="K16" s="148" t="s">
        <v>591</v>
      </c>
      <c r="N16" s="148" t="s">
        <v>591</v>
      </c>
    </row>
    <row r="17" spans="2:20" x14ac:dyDescent="0.25">
      <c r="K17" s="143"/>
    </row>
    <row r="18" spans="2:20" x14ac:dyDescent="0.25">
      <c r="K18" s="151" t="s">
        <v>338</v>
      </c>
      <c r="N18" s="151" t="s">
        <v>338</v>
      </c>
      <c r="T18" s="151"/>
    </row>
    <row r="19" spans="2:20" x14ac:dyDescent="0.25">
      <c r="K19" s="143"/>
    </row>
    <row r="20" spans="2:20" x14ac:dyDescent="0.25">
      <c r="K20" s="143"/>
    </row>
    <row r="21" spans="2:20" x14ac:dyDescent="0.25">
      <c r="K21" s="143"/>
    </row>
    <row r="22" spans="2:20" x14ac:dyDescent="0.25">
      <c r="K22" s="143"/>
    </row>
    <row r="23" spans="2:20" s="143" customFormat="1" x14ac:dyDescent="0.25">
      <c r="T23" s="66"/>
    </row>
    <row r="24" spans="2:20" x14ac:dyDescent="0.25">
      <c r="K24" s="143"/>
    </row>
    <row r="25" spans="2:20" x14ac:dyDescent="0.25">
      <c r="K25" s="143"/>
    </row>
    <row r="26" spans="2:20" x14ac:dyDescent="0.25">
      <c r="K26" s="148" t="s">
        <v>587</v>
      </c>
      <c r="N26" s="148" t="s">
        <v>587</v>
      </c>
    </row>
    <row r="27" spans="2:20" ht="15.75" x14ac:dyDescent="0.25">
      <c r="B27" s="239" t="s">
        <v>390</v>
      </c>
      <c r="C27" s="67"/>
      <c r="D27" s="67"/>
      <c r="E27" s="67"/>
      <c r="F27" s="67"/>
      <c r="G27" s="67"/>
      <c r="H27" s="67"/>
      <c r="I27" s="67"/>
      <c r="J27" s="67"/>
      <c r="K27" s="67"/>
      <c r="L27" s="67"/>
      <c r="M27" s="67"/>
      <c r="N27" s="67"/>
      <c r="O27" s="67"/>
      <c r="P27" s="67"/>
    </row>
    <row r="28" spans="2:20" x14ac:dyDescent="0.25">
      <c r="B28" s="238" t="s">
        <v>590</v>
      </c>
      <c r="C28" s="67"/>
      <c r="D28" s="67"/>
      <c r="E28" s="67"/>
      <c r="F28" s="67"/>
      <c r="G28" s="67"/>
      <c r="H28" s="67"/>
      <c r="I28" s="67"/>
      <c r="J28" s="67"/>
      <c r="K28" s="67"/>
      <c r="L28" s="67"/>
      <c r="M28" s="67"/>
      <c r="N28" s="67"/>
      <c r="O28" s="67"/>
      <c r="P28" s="67"/>
      <c r="Q28" s="143"/>
    </row>
    <row r="29" spans="2:20" x14ac:dyDescent="0.25">
      <c r="B29" s="206" t="s">
        <v>391</v>
      </c>
      <c r="C29" s="206"/>
      <c r="D29" s="221" t="s">
        <v>71</v>
      </c>
      <c r="E29" s="221" t="s">
        <v>72</v>
      </c>
      <c r="F29" s="221" t="s">
        <v>73</v>
      </c>
      <c r="G29" s="221" t="s">
        <v>74</v>
      </c>
      <c r="H29" s="221" t="s">
        <v>75</v>
      </c>
      <c r="I29" s="221" t="s">
        <v>76</v>
      </c>
      <c r="J29" s="221" t="s">
        <v>77</v>
      </c>
      <c r="K29" s="221" t="s">
        <v>78</v>
      </c>
      <c r="L29" s="327"/>
    </row>
    <row r="30" spans="2:20" s="143" customFormat="1" x14ac:dyDescent="0.25">
      <c r="B30" s="240" t="s">
        <v>67</v>
      </c>
      <c r="C30" s="240"/>
      <c r="D30" s="242">
        <v>4891</v>
      </c>
      <c r="E30" s="242">
        <v>4819</v>
      </c>
      <c r="F30" s="242">
        <v>4777</v>
      </c>
      <c r="G30" s="242">
        <v>4816</v>
      </c>
      <c r="H30" s="242">
        <v>4870</v>
      </c>
      <c r="I30" s="242">
        <v>4943</v>
      </c>
      <c r="J30" s="242">
        <v>4864</v>
      </c>
      <c r="K30" s="242">
        <v>4916</v>
      </c>
      <c r="L30" s="327"/>
    </row>
    <row r="31" spans="2:20" s="143" customFormat="1" x14ac:dyDescent="0.25">
      <c r="B31" s="240" t="s">
        <v>84</v>
      </c>
      <c r="C31" s="240"/>
      <c r="D31" s="242">
        <v>20</v>
      </c>
      <c r="E31" s="242">
        <v>26</v>
      </c>
      <c r="F31" s="242">
        <v>25</v>
      </c>
      <c r="G31" s="242">
        <v>31</v>
      </c>
      <c r="H31" s="242">
        <v>31</v>
      </c>
      <c r="I31" s="242">
        <v>30</v>
      </c>
      <c r="J31" s="242">
        <v>20</v>
      </c>
      <c r="K31" s="242">
        <v>11</v>
      </c>
      <c r="L31" s="327"/>
    </row>
    <row r="32" spans="2:20" s="143" customFormat="1" x14ac:dyDescent="0.25">
      <c r="B32" s="240" t="s">
        <v>86</v>
      </c>
      <c r="C32" s="240"/>
      <c r="D32" s="242">
        <v>345</v>
      </c>
      <c r="E32" s="242">
        <v>320</v>
      </c>
      <c r="F32" s="242">
        <v>319</v>
      </c>
      <c r="G32" s="242">
        <v>358</v>
      </c>
      <c r="H32" s="242">
        <v>389</v>
      </c>
      <c r="I32" s="242">
        <v>448</v>
      </c>
      <c r="J32" s="242">
        <v>437</v>
      </c>
      <c r="K32" s="242">
        <v>451</v>
      </c>
      <c r="L32" s="327"/>
    </row>
    <row r="33" spans="2:13" s="143" customFormat="1" x14ac:dyDescent="0.25">
      <c r="B33" s="240" t="s">
        <v>171</v>
      </c>
      <c r="C33" s="240"/>
      <c r="D33" s="242">
        <v>468</v>
      </c>
      <c r="E33" s="242">
        <v>464</v>
      </c>
      <c r="F33" s="242">
        <v>419</v>
      </c>
      <c r="G33" s="242">
        <v>422</v>
      </c>
      <c r="H33" s="242">
        <v>425</v>
      </c>
      <c r="I33" s="242">
        <v>442</v>
      </c>
      <c r="J33" s="242">
        <v>440</v>
      </c>
      <c r="K33" s="242">
        <v>428</v>
      </c>
      <c r="L33" s="327"/>
    </row>
    <row r="34" spans="2:13" s="143" customFormat="1" x14ac:dyDescent="0.25">
      <c r="B34" s="240" t="s">
        <v>394</v>
      </c>
      <c r="C34" s="240"/>
      <c r="D34" s="242">
        <v>7</v>
      </c>
      <c r="E34" s="242">
        <v>6</v>
      </c>
      <c r="F34" s="242">
        <v>7</v>
      </c>
      <c r="G34" s="242">
        <v>7</v>
      </c>
      <c r="H34" s="242">
        <v>6</v>
      </c>
      <c r="I34" s="242">
        <v>4</v>
      </c>
      <c r="J34" s="242">
        <v>3</v>
      </c>
      <c r="K34" s="242">
        <v>3</v>
      </c>
      <c r="L34" s="327"/>
    </row>
    <row r="35" spans="2:13" s="143" customFormat="1" x14ac:dyDescent="0.25">
      <c r="B35" s="240" t="s">
        <v>393</v>
      </c>
      <c r="C35" s="240"/>
      <c r="D35" s="242">
        <v>66</v>
      </c>
      <c r="E35" s="242">
        <v>70</v>
      </c>
      <c r="F35" s="242">
        <v>71</v>
      </c>
      <c r="G35" s="242">
        <v>70</v>
      </c>
      <c r="H35" s="242">
        <v>68</v>
      </c>
      <c r="I35" s="242">
        <v>69</v>
      </c>
      <c r="J35" s="242">
        <v>70</v>
      </c>
      <c r="K35" s="242">
        <v>64</v>
      </c>
      <c r="L35" s="327"/>
    </row>
    <row r="36" spans="2:13" x14ac:dyDescent="0.25">
      <c r="B36" s="240" t="s">
        <v>392</v>
      </c>
      <c r="C36" s="240"/>
      <c r="D36" s="242">
        <v>165</v>
      </c>
      <c r="E36" s="242">
        <v>162</v>
      </c>
      <c r="F36" s="242">
        <v>156</v>
      </c>
      <c r="G36" s="242">
        <v>154</v>
      </c>
      <c r="H36" s="242">
        <v>159</v>
      </c>
      <c r="I36" s="242">
        <v>156</v>
      </c>
      <c r="J36" s="242">
        <v>163</v>
      </c>
      <c r="K36" s="242">
        <v>159</v>
      </c>
      <c r="L36" s="249"/>
      <c r="M36" s="120"/>
    </row>
    <row r="37" spans="2:13" x14ac:dyDescent="0.25">
      <c r="B37" s="240" t="s">
        <v>85</v>
      </c>
      <c r="C37" s="240"/>
      <c r="D37" s="242">
        <v>25</v>
      </c>
      <c r="E37" s="242">
        <v>19</v>
      </c>
      <c r="F37" s="242">
        <v>12</v>
      </c>
      <c r="G37" s="242">
        <v>1</v>
      </c>
      <c r="H37" s="242">
        <v>1</v>
      </c>
      <c r="I37" s="242">
        <v>2</v>
      </c>
      <c r="J37" s="242">
        <v>2</v>
      </c>
      <c r="K37" s="242">
        <v>1</v>
      </c>
      <c r="L37" s="249"/>
    </row>
    <row r="38" spans="2:13" x14ac:dyDescent="0.25">
      <c r="B38" s="206" t="s">
        <v>87</v>
      </c>
      <c r="C38" s="206"/>
      <c r="D38" s="215">
        <v>5987</v>
      </c>
      <c r="E38" s="215">
        <v>5886</v>
      </c>
      <c r="F38" s="215">
        <v>5786</v>
      </c>
      <c r="G38" s="215">
        <v>5859</v>
      </c>
      <c r="H38" s="215">
        <v>5949</v>
      </c>
      <c r="I38" s="215">
        <v>6094</v>
      </c>
      <c r="J38" s="215">
        <v>5999</v>
      </c>
      <c r="K38" s="215">
        <v>6033</v>
      </c>
      <c r="L38" s="249"/>
      <c r="M38" s="120"/>
    </row>
    <row r="39" spans="2:13" x14ac:dyDescent="0.25">
      <c r="D39" s="246"/>
      <c r="E39" s="246"/>
      <c r="F39" s="246"/>
      <c r="G39" s="249"/>
      <c r="H39" s="249"/>
      <c r="I39" s="249"/>
      <c r="J39" s="249"/>
      <c r="K39" s="249"/>
      <c r="L39" s="249"/>
    </row>
    <row r="40" spans="2:13" ht="15.75" x14ac:dyDescent="0.25">
      <c r="B40" s="239" t="s">
        <v>390</v>
      </c>
      <c r="D40" s="245"/>
      <c r="E40" s="143"/>
      <c r="F40" s="143"/>
      <c r="G40" s="143"/>
      <c r="H40" s="143"/>
      <c r="I40" s="143"/>
      <c r="J40" s="143"/>
      <c r="K40" s="143"/>
      <c r="L40" s="149"/>
    </row>
    <row r="41" spans="2:13" x14ac:dyDescent="0.25">
      <c r="B41" s="238" t="s">
        <v>590</v>
      </c>
      <c r="D41" s="32"/>
      <c r="E41" s="143"/>
      <c r="F41" s="143"/>
      <c r="G41" s="143"/>
      <c r="H41" s="143"/>
      <c r="I41" s="143"/>
      <c r="J41" s="143"/>
      <c r="K41" s="143"/>
      <c r="L41" s="149"/>
    </row>
    <row r="42" spans="2:13" x14ac:dyDescent="0.25">
      <c r="B42" s="206" t="s">
        <v>391</v>
      </c>
      <c r="C42" s="206"/>
      <c r="D42" s="221" t="s">
        <v>79</v>
      </c>
      <c r="E42" s="221" t="s">
        <v>80</v>
      </c>
      <c r="F42" s="221" t="s">
        <v>81</v>
      </c>
      <c r="G42" s="221" t="s">
        <v>82</v>
      </c>
      <c r="H42" s="221" t="s">
        <v>83</v>
      </c>
      <c r="I42" s="221" t="s">
        <v>88</v>
      </c>
      <c r="J42" s="221" t="s">
        <v>483</v>
      </c>
      <c r="K42" s="248" t="s">
        <v>585</v>
      </c>
      <c r="L42" s="327"/>
    </row>
    <row r="43" spans="2:13" x14ac:dyDescent="0.25">
      <c r="B43" s="240" t="s">
        <v>67</v>
      </c>
      <c r="C43" s="240"/>
      <c r="D43" s="242">
        <v>4840</v>
      </c>
      <c r="E43" s="242">
        <v>4859</v>
      </c>
      <c r="F43" s="242">
        <v>4762</v>
      </c>
      <c r="G43" s="242">
        <v>4791</v>
      </c>
      <c r="H43" s="242">
        <v>4828.88</v>
      </c>
      <c r="I43" s="242">
        <v>4853</v>
      </c>
      <c r="J43" s="449">
        <v>4745</v>
      </c>
      <c r="K43" s="449">
        <v>4652</v>
      </c>
      <c r="L43" s="249"/>
    </row>
    <row r="44" spans="2:13" x14ac:dyDescent="0.25">
      <c r="B44" s="240" t="s">
        <v>84</v>
      </c>
      <c r="C44" s="240"/>
      <c r="D44" s="242">
        <v>14</v>
      </c>
      <c r="E44" s="242">
        <v>14</v>
      </c>
      <c r="F44" s="242">
        <v>13</v>
      </c>
      <c r="G44" s="242">
        <v>8</v>
      </c>
      <c r="H44" s="242">
        <v>6</v>
      </c>
      <c r="I44" s="242">
        <v>11</v>
      </c>
      <c r="J44" s="142">
        <v>14</v>
      </c>
      <c r="K44" s="142">
        <v>14</v>
      </c>
      <c r="L44" s="249"/>
    </row>
    <row r="45" spans="2:13" x14ac:dyDescent="0.25">
      <c r="B45" s="240" t="s">
        <v>86</v>
      </c>
      <c r="C45" s="240"/>
      <c r="D45" s="242">
        <v>470</v>
      </c>
      <c r="E45" s="242">
        <v>460</v>
      </c>
      <c r="F45" s="242">
        <v>467</v>
      </c>
      <c r="G45" s="242">
        <v>426</v>
      </c>
      <c r="H45" s="242">
        <v>426.22</v>
      </c>
      <c r="I45" s="242">
        <v>399</v>
      </c>
      <c r="J45" s="142">
        <v>380</v>
      </c>
      <c r="K45" s="142">
        <v>353</v>
      </c>
      <c r="L45" s="249"/>
    </row>
    <row r="46" spans="2:13" x14ac:dyDescent="0.25">
      <c r="B46" s="240" t="s">
        <v>171</v>
      </c>
      <c r="C46" s="240"/>
      <c r="D46" s="242">
        <v>445</v>
      </c>
      <c r="E46" s="242">
        <v>422</v>
      </c>
      <c r="F46" s="242">
        <v>423</v>
      </c>
      <c r="G46" s="242">
        <v>414</v>
      </c>
      <c r="H46" s="242">
        <v>434.54999999999995</v>
      </c>
      <c r="I46" s="242">
        <v>449</v>
      </c>
      <c r="J46" s="142">
        <v>446</v>
      </c>
      <c r="K46" s="142">
        <v>428</v>
      </c>
    </row>
    <row r="47" spans="2:13" x14ac:dyDescent="0.25">
      <c r="B47" s="240" t="s">
        <v>394</v>
      </c>
      <c r="C47" s="240"/>
      <c r="D47" s="242">
        <v>3</v>
      </c>
      <c r="E47" s="242">
        <v>3</v>
      </c>
      <c r="F47" s="242">
        <v>4</v>
      </c>
      <c r="G47" s="242">
        <v>3</v>
      </c>
      <c r="H47" s="242">
        <v>2</v>
      </c>
      <c r="I47" s="242" t="s">
        <v>179</v>
      </c>
      <c r="J47" s="242" t="s">
        <v>179</v>
      </c>
      <c r="K47" s="242" t="s">
        <v>179</v>
      </c>
    </row>
    <row r="48" spans="2:13" x14ac:dyDescent="0.25">
      <c r="B48" s="240" t="s">
        <v>393</v>
      </c>
      <c r="C48" s="240"/>
      <c r="D48" s="242">
        <v>65</v>
      </c>
      <c r="E48" s="242">
        <v>62</v>
      </c>
      <c r="F48" s="242">
        <v>58</v>
      </c>
      <c r="G48" s="242">
        <v>52</v>
      </c>
      <c r="H48" s="242">
        <v>51</v>
      </c>
      <c r="I48" s="242">
        <v>50</v>
      </c>
      <c r="J48" s="142">
        <v>50</v>
      </c>
      <c r="K48" s="142">
        <v>53</v>
      </c>
    </row>
    <row r="49" spans="2:17" x14ac:dyDescent="0.25">
      <c r="B49" s="240" t="s">
        <v>392</v>
      </c>
      <c r="C49" s="240"/>
      <c r="D49" s="242">
        <v>164</v>
      </c>
      <c r="E49" s="242">
        <v>155</v>
      </c>
      <c r="F49" s="242">
        <v>159</v>
      </c>
      <c r="G49" s="242">
        <v>177</v>
      </c>
      <c r="H49" s="242">
        <v>183</v>
      </c>
      <c r="I49" s="242">
        <v>192</v>
      </c>
      <c r="J49" s="142">
        <v>189</v>
      </c>
      <c r="K49" s="142">
        <v>200</v>
      </c>
    </row>
    <row r="50" spans="2:17" x14ac:dyDescent="0.25">
      <c r="B50" s="240" t="s">
        <v>85</v>
      </c>
      <c r="C50" s="240"/>
      <c r="D50" s="242">
        <v>1</v>
      </c>
      <c r="E50" s="242">
        <v>1</v>
      </c>
      <c r="F50" s="242">
        <v>1</v>
      </c>
      <c r="G50" s="242">
        <v>1</v>
      </c>
      <c r="H50" s="242">
        <v>0</v>
      </c>
      <c r="I50" s="242" t="s">
        <v>179</v>
      </c>
      <c r="J50" s="242" t="s">
        <v>179</v>
      </c>
      <c r="K50" s="242" t="s">
        <v>179</v>
      </c>
    </row>
    <row r="51" spans="2:17" x14ac:dyDescent="0.25">
      <c r="B51" s="206" t="s">
        <v>87</v>
      </c>
      <c r="C51" s="206"/>
      <c r="D51" s="215">
        <v>6002</v>
      </c>
      <c r="E51" s="215">
        <v>5976</v>
      </c>
      <c r="F51" s="215">
        <v>5887</v>
      </c>
      <c r="G51" s="215">
        <v>5872</v>
      </c>
      <c r="H51" s="215">
        <v>5931.6500000000005</v>
      </c>
      <c r="I51" s="215">
        <v>5958</v>
      </c>
      <c r="J51" s="215">
        <v>5827</v>
      </c>
      <c r="K51" s="215">
        <v>5704</v>
      </c>
      <c r="M51" s="120"/>
    </row>
    <row r="52" spans="2:17" x14ac:dyDescent="0.25">
      <c r="B52" s="64"/>
      <c r="C52" s="143"/>
      <c r="D52" s="143"/>
      <c r="E52" s="143"/>
      <c r="F52" s="143"/>
      <c r="G52" s="143"/>
      <c r="H52" s="143"/>
      <c r="I52" s="143"/>
      <c r="J52" s="143"/>
      <c r="K52" s="143"/>
      <c r="L52" s="143"/>
      <c r="M52" s="143"/>
      <c r="N52" s="143"/>
      <c r="O52" s="143"/>
      <c r="P52" s="143"/>
      <c r="Q52" s="143"/>
    </row>
    <row r="53" spans="2:17" x14ac:dyDescent="0.25">
      <c r="B53" s="142" t="s">
        <v>108</v>
      </c>
    </row>
    <row r="54" spans="2:17" x14ac:dyDescent="0.25">
      <c r="B54" s="241" t="s">
        <v>484</v>
      </c>
      <c r="Q54" s="101"/>
    </row>
    <row r="55" spans="2:17" x14ac:dyDescent="0.25">
      <c r="B55" s="64"/>
    </row>
    <row r="56" spans="2:17" x14ac:dyDescent="0.25">
      <c r="B56" s="142" t="s">
        <v>185</v>
      </c>
    </row>
    <row r="57" spans="2:17" x14ac:dyDescent="0.25">
      <c r="B57" s="145" t="s">
        <v>382</v>
      </c>
    </row>
  </sheetData>
  <hyperlinks>
    <hyperlink ref="B2" location="Contents!B6" display="Return to Contents Page"/>
    <hyperlink ref="B57" location="'User guidance transport'!B50" display="Link to user guidance for transport sector"/>
  </hyperlinks>
  <pageMargins left="0.25" right="0.25" top="0.75" bottom="0.75" header="0.3" footer="0.3"/>
  <pageSetup paperSize="9" scale="5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R43"/>
  <sheetViews>
    <sheetView showGridLines="0" zoomScale="85" zoomScaleNormal="85" workbookViewId="0"/>
  </sheetViews>
  <sheetFormatPr defaultColWidth="11.42578125" defaultRowHeight="15" x14ac:dyDescent="0.25"/>
  <cols>
    <col min="1" max="16384" width="11.42578125" style="71"/>
  </cols>
  <sheetData>
    <row r="2" spans="2:18" x14ac:dyDescent="0.25">
      <c r="B2" s="105" t="s">
        <v>2</v>
      </c>
    </row>
    <row r="3" spans="2:18" x14ac:dyDescent="0.25">
      <c r="B3" s="19"/>
      <c r="J3" s="200" t="s">
        <v>168</v>
      </c>
      <c r="K3" s="250"/>
      <c r="L3" s="250"/>
      <c r="M3" s="250"/>
      <c r="N3" s="250"/>
    </row>
    <row r="4" spans="2:18" ht="21" x14ac:dyDescent="0.35">
      <c r="B4" s="424" t="s">
        <v>452</v>
      </c>
      <c r="J4" s="200" t="s">
        <v>169</v>
      </c>
      <c r="K4" s="200"/>
      <c r="L4" s="201" t="s">
        <v>170</v>
      </c>
      <c r="M4" s="201"/>
      <c r="N4" s="201" t="s">
        <v>171</v>
      </c>
    </row>
    <row r="5" spans="2:18" s="73" customFormat="1" ht="15" customHeight="1" x14ac:dyDescent="0.35">
      <c r="B5" s="56"/>
    </row>
    <row r="6" spans="2:18" s="73" customFormat="1" ht="15" customHeight="1" x14ac:dyDescent="0.35">
      <c r="B6" s="56"/>
      <c r="J6" s="200" t="s">
        <v>346</v>
      </c>
      <c r="R6" s="75"/>
    </row>
    <row r="7" spans="2:18" s="73" customFormat="1" ht="15" customHeight="1" x14ac:dyDescent="0.35">
      <c r="B7" s="56"/>
      <c r="J7" s="43" t="s">
        <v>588</v>
      </c>
      <c r="K7" s="75"/>
      <c r="L7" s="112"/>
      <c r="M7" s="75"/>
      <c r="N7" s="75"/>
      <c r="R7" s="75"/>
    </row>
    <row r="8" spans="2:18" s="73" customFormat="1" ht="15" customHeight="1" x14ac:dyDescent="0.35">
      <c r="B8" s="56"/>
    </row>
    <row r="9" spans="2:18" s="73" customFormat="1" ht="15" customHeight="1" x14ac:dyDescent="0.35">
      <c r="B9" s="56"/>
    </row>
    <row r="10" spans="2:18" s="73" customFormat="1" ht="15" customHeight="1" x14ac:dyDescent="0.35">
      <c r="B10" s="56"/>
    </row>
    <row r="11" spans="2:18" s="74" customFormat="1" ht="15" customHeight="1" x14ac:dyDescent="0.35">
      <c r="B11" s="56"/>
    </row>
    <row r="12" spans="2:18" s="74" customFormat="1" ht="15" customHeight="1" x14ac:dyDescent="0.35">
      <c r="B12" s="56"/>
    </row>
    <row r="13" spans="2:18" s="74" customFormat="1" ht="15" customHeight="1" x14ac:dyDescent="0.35">
      <c r="B13" s="56"/>
    </row>
    <row r="14" spans="2:18" s="74" customFormat="1" ht="15" customHeight="1" x14ac:dyDescent="0.35">
      <c r="B14" s="56"/>
    </row>
    <row r="15" spans="2:18" s="74" customFormat="1" ht="15" customHeight="1" x14ac:dyDescent="0.35">
      <c r="B15" s="56"/>
    </row>
    <row r="16" spans="2:18" s="74" customFormat="1" ht="15" customHeight="1" x14ac:dyDescent="0.35">
      <c r="B16" s="56"/>
      <c r="J16" s="151" t="s">
        <v>347</v>
      </c>
    </row>
    <row r="17" spans="2:18" s="74" customFormat="1" ht="15" customHeight="1" x14ac:dyDescent="0.35">
      <c r="B17" s="56"/>
      <c r="J17" s="148" t="s">
        <v>587</v>
      </c>
    </row>
    <row r="18" spans="2:18" s="74" customFormat="1" ht="15" customHeight="1" x14ac:dyDescent="0.35">
      <c r="B18" s="56"/>
    </row>
    <row r="19" spans="2:18" s="74" customFormat="1" ht="15" customHeight="1" x14ac:dyDescent="0.35">
      <c r="B19" s="56"/>
    </row>
    <row r="20" spans="2:18" s="74" customFormat="1" ht="15" customHeight="1" x14ac:dyDescent="0.35">
      <c r="B20" s="56"/>
    </row>
    <row r="21" spans="2:18" s="74" customFormat="1" ht="15" customHeight="1" x14ac:dyDescent="0.35">
      <c r="B21" s="56"/>
      <c r="J21" s="75"/>
      <c r="K21" s="75"/>
      <c r="L21" s="75"/>
      <c r="M21" s="75"/>
      <c r="N21" s="75"/>
      <c r="R21" s="75"/>
    </row>
    <row r="22" spans="2:18" s="72" customFormat="1" ht="15.75" customHeight="1" x14ac:dyDescent="0.35">
      <c r="B22" s="56"/>
      <c r="K22" s="120"/>
      <c r="L22" s="75"/>
      <c r="M22" s="75"/>
      <c r="N22" s="75"/>
      <c r="R22" s="75"/>
    </row>
    <row r="23" spans="2:18" s="72" customFormat="1" ht="16.5" customHeight="1" x14ac:dyDescent="0.25"/>
    <row r="24" spans="2:18" s="72" customFormat="1" x14ac:dyDescent="0.25"/>
    <row r="25" spans="2:18" s="72" customFormat="1" x14ac:dyDescent="0.25">
      <c r="J25" s="17" t="s">
        <v>167</v>
      </c>
    </row>
    <row r="26" spans="2:18" s="72" customFormat="1" ht="15.75" customHeight="1" x14ac:dyDescent="0.25">
      <c r="B26" s="245" t="s">
        <v>110</v>
      </c>
      <c r="G26" s="75"/>
      <c r="H26" s="75"/>
      <c r="I26" s="75"/>
      <c r="J26" s="75"/>
      <c r="K26" s="75"/>
      <c r="M26" s="120"/>
    </row>
    <row r="27" spans="2:18" s="143" customFormat="1" ht="15.75" customHeight="1" x14ac:dyDescent="0.25">
      <c r="B27" s="32" t="s">
        <v>586</v>
      </c>
      <c r="M27" s="120"/>
    </row>
    <row r="28" spans="2:18" s="72" customFormat="1" ht="15.75" customHeight="1" x14ac:dyDescent="0.25">
      <c r="B28" s="247"/>
      <c r="C28" s="247"/>
      <c r="D28" s="247"/>
      <c r="E28" s="248" t="s">
        <v>71</v>
      </c>
      <c r="F28" s="248" t="s">
        <v>72</v>
      </c>
      <c r="G28" s="248" t="s">
        <v>73</v>
      </c>
      <c r="H28" s="248" t="s">
        <v>74</v>
      </c>
      <c r="I28" s="248" t="s">
        <v>75</v>
      </c>
      <c r="J28" s="248" t="s">
        <v>76</v>
      </c>
      <c r="K28" s="248" t="s">
        <v>77</v>
      </c>
      <c r="L28" s="248" t="s">
        <v>78</v>
      </c>
      <c r="M28" s="327"/>
      <c r="N28" s="327"/>
      <c r="O28" s="307"/>
      <c r="P28" s="149"/>
      <c r="Q28" s="149"/>
    </row>
    <row r="29" spans="2:18" s="72" customFormat="1" ht="15.75" customHeight="1" x14ac:dyDescent="0.25">
      <c r="B29" s="246" t="s">
        <v>395</v>
      </c>
      <c r="C29" s="435"/>
      <c r="D29" s="435"/>
      <c r="E29" s="249">
        <v>0.73824130879345606</v>
      </c>
      <c r="F29" s="249">
        <v>0.74432989690721651</v>
      </c>
      <c r="G29" s="249">
        <v>0.74895833333333328</v>
      </c>
      <c r="H29" s="249">
        <v>0.75077881619937692</v>
      </c>
      <c r="I29" s="249">
        <v>0.75290390707497368</v>
      </c>
      <c r="J29" s="249">
        <v>0.7685683530678149</v>
      </c>
      <c r="K29" s="249">
        <v>0.7621097954790097</v>
      </c>
      <c r="L29" s="249">
        <v>0.7688984881209503</v>
      </c>
      <c r="M29" s="249"/>
      <c r="N29" s="249"/>
      <c r="O29" s="307"/>
      <c r="P29" s="307"/>
      <c r="Q29" s="149"/>
    </row>
    <row r="30" spans="2:18" s="72" customFormat="1" ht="15.75" customHeight="1" x14ac:dyDescent="0.25">
      <c r="B30" s="246" t="s">
        <v>392</v>
      </c>
      <c r="C30" s="435"/>
      <c r="D30" s="435"/>
      <c r="E30" s="249">
        <v>0.20040899795501022</v>
      </c>
      <c r="F30" s="249">
        <v>0.2</v>
      </c>
      <c r="G30" s="249">
        <v>0.19583333333333333</v>
      </c>
      <c r="H30" s="249">
        <v>0.19106957424714435</v>
      </c>
      <c r="I30" s="249">
        <v>0.18690601900739176</v>
      </c>
      <c r="J30" s="249">
        <v>0.18299246501614638</v>
      </c>
      <c r="K30" s="249">
        <v>0.18191603875134554</v>
      </c>
      <c r="L30" s="249">
        <v>0.17818574514038876</v>
      </c>
      <c r="M30" s="249"/>
      <c r="N30" s="249"/>
      <c r="O30" s="307"/>
      <c r="P30" s="307"/>
      <c r="Q30" s="307"/>
    </row>
    <row r="31" spans="2:18" s="72" customFormat="1" ht="15.75" customHeight="1" x14ac:dyDescent="0.25">
      <c r="B31" s="246" t="s">
        <v>171</v>
      </c>
      <c r="C31" s="246"/>
      <c r="D31" s="246"/>
      <c r="E31" s="249">
        <v>6.0327198364008183E-2</v>
      </c>
      <c r="F31" s="249">
        <v>5.6701030927835051E-2</v>
      </c>
      <c r="G31" s="249">
        <v>5.6250000000000001E-2</v>
      </c>
      <c r="H31" s="249">
        <v>5.6074766355140186E-2</v>
      </c>
      <c r="I31" s="249">
        <v>5.8078141499472019E-2</v>
      </c>
      <c r="J31" s="249">
        <v>5.8127018299246498E-2</v>
      </c>
      <c r="K31" s="249">
        <v>5.4897739504843918E-2</v>
      </c>
      <c r="L31" s="249">
        <v>5.183585313174946E-2</v>
      </c>
      <c r="M31" s="249"/>
      <c r="N31" s="249"/>
      <c r="O31" s="307"/>
      <c r="P31" s="307"/>
      <c r="Q31" s="149"/>
    </row>
    <row r="32" spans="2:18" s="143" customFormat="1" ht="15.75" customHeight="1" x14ac:dyDescent="0.25">
      <c r="B32" s="246"/>
      <c r="C32" s="246"/>
      <c r="D32" s="246"/>
      <c r="E32" s="249"/>
      <c r="F32" s="249"/>
      <c r="G32" s="249"/>
      <c r="H32" s="249"/>
      <c r="I32" s="249"/>
      <c r="J32" s="249"/>
      <c r="K32" s="249"/>
      <c r="L32" s="249"/>
      <c r="M32" s="249"/>
      <c r="N32" s="149"/>
    </row>
    <row r="33" spans="2:17" s="143" customFormat="1" ht="15.75" customHeight="1" x14ac:dyDescent="0.25">
      <c r="B33" s="245" t="s">
        <v>110</v>
      </c>
      <c r="M33" s="307"/>
      <c r="N33" s="149"/>
    </row>
    <row r="34" spans="2:17" s="143" customFormat="1" ht="15.75" customHeight="1" x14ac:dyDescent="0.25">
      <c r="B34" s="32" t="s">
        <v>586</v>
      </c>
      <c r="M34" s="307"/>
      <c r="N34" s="149"/>
    </row>
    <row r="35" spans="2:17" s="143" customFormat="1" ht="15.75" customHeight="1" x14ac:dyDescent="0.25">
      <c r="B35" s="247"/>
      <c r="C35" s="247"/>
      <c r="D35" s="247"/>
      <c r="E35" s="248" t="s">
        <v>79</v>
      </c>
      <c r="F35" s="248" t="s">
        <v>80</v>
      </c>
      <c r="G35" s="248" t="s">
        <v>81</v>
      </c>
      <c r="H35" s="248" t="s">
        <v>82</v>
      </c>
      <c r="I35" s="248" t="s">
        <v>83</v>
      </c>
      <c r="J35" s="248" t="s">
        <v>88</v>
      </c>
      <c r="K35" s="248" t="s">
        <v>483</v>
      </c>
      <c r="L35" s="248" t="s">
        <v>585</v>
      </c>
      <c r="M35" s="327"/>
      <c r="N35" s="327"/>
      <c r="O35" s="307"/>
      <c r="P35" s="149"/>
      <c r="Q35" s="149"/>
    </row>
    <row r="36" spans="2:17" s="143" customFormat="1" ht="15.75" customHeight="1" x14ac:dyDescent="0.25">
      <c r="B36" s="246" t="s">
        <v>395</v>
      </c>
      <c r="C36" s="146"/>
      <c r="D36" s="146"/>
      <c r="E36" s="249">
        <v>0.76258205689277903</v>
      </c>
      <c r="F36" s="249">
        <v>0.77348066298342544</v>
      </c>
      <c r="G36" s="249">
        <v>0.7796420581655481</v>
      </c>
      <c r="H36" s="249">
        <v>0.78859060402684567</v>
      </c>
      <c r="I36" s="249">
        <v>0.77</v>
      </c>
      <c r="J36" s="249">
        <v>0.77</v>
      </c>
      <c r="K36" s="249">
        <v>0.7669256381798002</v>
      </c>
      <c r="L36" s="249">
        <v>0.76365663322185062</v>
      </c>
      <c r="M36" s="249"/>
      <c r="N36" s="375"/>
      <c r="O36" s="307"/>
      <c r="P36" s="307"/>
      <c r="Q36" s="149"/>
    </row>
    <row r="37" spans="2:17" s="143" customFormat="1" ht="15.75" customHeight="1" x14ac:dyDescent="0.25">
      <c r="B37" s="246" t="s">
        <v>392</v>
      </c>
      <c r="C37" s="146"/>
      <c r="D37" s="146"/>
      <c r="E37" s="249">
        <v>0.18161925601750548</v>
      </c>
      <c r="F37" s="249">
        <v>0.17237569060773481</v>
      </c>
      <c r="G37" s="249">
        <v>0.16666666666666666</v>
      </c>
      <c r="H37" s="249">
        <v>0.16778523489932887</v>
      </c>
      <c r="I37" s="249">
        <v>0.1767337807606264</v>
      </c>
      <c r="J37" s="249">
        <v>0.18</v>
      </c>
      <c r="K37" s="249">
        <v>0.18312985571587126</v>
      </c>
      <c r="L37" s="249">
        <v>0.18840579710144928</v>
      </c>
      <c r="M37" s="249"/>
      <c r="N37" s="375"/>
      <c r="O37" s="307"/>
      <c r="P37" s="307"/>
      <c r="Q37" s="307"/>
    </row>
    <row r="38" spans="2:17" s="143" customFormat="1" ht="15.75" customHeight="1" x14ac:dyDescent="0.25">
      <c r="B38" s="246" t="s">
        <v>171</v>
      </c>
      <c r="C38" s="246"/>
      <c r="D38" s="246"/>
      <c r="E38" s="249">
        <v>5.689277899343545E-2</v>
      </c>
      <c r="F38" s="249">
        <v>5.3038674033149172E-2</v>
      </c>
      <c r="G38" s="249">
        <v>5.4809843400447429E-2</v>
      </c>
      <c r="H38" s="249">
        <v>5.0335570469798654E-2</v>
      </c>
      <c r="I38" s="249">
        <v>5.145413870246085E-2</v>
      </c>
      <c r="J38" s="249">
        <v>5.145413870246085E-2</v>
      </c>
      <c r="K38" s="249">
        <v>4.9944506104328525E-2</v>
      </c>
      <c r="L38" s="249">
        <v>4.6822742474916385E-2</v>
      </c>
      <c r="M38" s="249"/>
      <c r="N38" s="375"/>
      <c r="O38" s="307"/>
      <c r="P38" s="307"/>
      <c r="Q38" s="149"/>
    </row>
    <row r="39" spans="2:17" s="143" customFormat="1" ht="15.75" customHeight="1" x14ac:dyDescent="0.25">
      <c r="B39" s="246"/>
      <c r="C39" s="246"/>
      <c r="D39" s="246"/>
      <c r="E39" s="249"/>
      <c r="F39" s="249"/>
      <c r="G39" s="249"/>
      <c r="H39" s="249"/>
      <c r="I39" s="249"/>
      <c r="J39" s="249"/>
      <c r="K39" s="249"/>
      <c r="L39" s="249"/>
      <c r="M39" s="249"/>
    </row>
    <row r="40" spans="2:17" ht="15.75" customHeight="1" x14ac:dyDescent="0.25">
      <c r="B40" s="64" t="s">
        <v>108</v>
      </c>
      <c r="C40" s="72"/>
      <c r="D40" s="72"/>
      <c r="E40" s="72"/>
      <c r="F40" s="72"/>
      <c r="G40" s="72"/>
      <c r="H40" s="72"/>
      <c r="I40" s="72"/>
      <c r="J40" s="72"/>
      <c r="K40" s="72"/>
    </row>
    <row r="41" spans="2:17" x14ac:dyDescent="0.25">
      <c r="B41" s="241" t="s">
        <v>484</v>
      </c>
      <c r="C41" s="72"/>
      <c r="D41" s="72"/>
      <c r="E41" s="72"/>
      <c r="F41" s="72"/>
      <c r="G41" s="72"/>
      <c r="H41" s="72"/>
      <c r="I41" s="72"/>
      <c r="J41" s="72"/>
      <c r="K41" s="72"/>
    </row>
    <row r="43" spans="2:17" x14ac:dyDescent="0.25">
      <c r="B43" s="145" t="s">
        <v>382</v>
      </c>
    </row>
  </sheetData>
  <hyperlinks>
    <hyperlink ref="B2" location="Contents!B6" display="Return to Contents Page"/>
    <hyperlink ref="B43" location="'User guidance transport'!B51" display="Link to user guidance for transport sector"/>
  </hyperlinks>
  <pageMargins left="0.25" right="0.25" top="0.75" bottom="0.75" header="0.3" footer="0.3"/>
  <pageSetup paperSize="9" scale="7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9"/>
  <sheetViews>
    <sheetView showGridLines="0" zoomScale="70" zoomScaleNormal="70" workbookViewId="0"/>
  </sheetViews>
  <sheetFormatPr defaultColWidth="11.42578125" defaultRowHeight="15" x14ac:dyDescent="0.25"/>
  <sheetData>
    <row r="1" spans="1:18" x14ac:dyDescent="0.25">
      <c r="A1" s="143"/>
      <c r="B1" s="143"/>
      <c r="C1" s="143"/>
      <c r="D1" s="143"/>
      <c r="E1" s="143"/>
      <c r="F1" s="143"/>
      <c r="G1" s="143"/>
      <c r="H1" s="143"/>
      <c r="I1" s="143"/>
      <c r="J1" s="143"/>
      <c r="K1" s="143"/>
      <c r="L1" s="143"/>
      <c r="M1" s="143"/>
      <c r="N1" s="143"/>
      <c r="O1" s="143"/>
      <c r="P1" s="143"/>
      <c r="Q1" s="143"/>
      <c r="R1" s="143"/>
    </row>
    <row r="2" spans="1:18" ht="15.75" x14ac:dyDescent="0.25">
      <c r="A2" s="143"/>
      <c r="B2" s="300" t="s">
        <v>461</v>
      </c>
      <c r="C2" s="142"/>
      <c r="D2" s="142"/>
      <c r="E2" s="142"/>
      <c r="F2" s="142"/>
      <c r="G2" s="142"/>
      <c r="H2" s="142"/>
      <c r="I2" s="142"/>
      <c r="J2" s="142"/>
      <c r="K2" s="142"/>
      <c r="L2" s="142"/>
      <c r="M2" s="142"/>
      <c r="N2" s="143"/>
      <c r="O2" s="143"/>
      <c r="P2" s="143"/>
      <c r="Q2" s="143"/>
      <c r="R2" s="143"/>
    </row>
    <row r="3" spans="1:18" x14ac:dyDescent="0.25">
      <c r="A3" s="143"/>
      <c r="B3" s="142"/>
      <c r="C3" s="142"/>
      <c r="D3" s="142"/>
      <c r="E3" s="142"/>
      <c r="F3" s="142"/>
      <c r="G3" s="142"/>
      <c r="H3" s="142"/>
      <c r="I3" s="142"/>
      <c r="J3" s="142"/>
      <c r="K3" s="142"/>
      <c r="L3" s="142"/>
      <c r="M3" s="142"/>
      <c r="N3" s="143"/>
      <c r="O3" s="143"/>
      <c r="P3" s="143"/>
      <c r="Q3" s="143"/>
      <c r="R3" s="143"/>
    </row>
    <row r="4" spans="1:18" ht="15.75" x14ac:dyDescent="0.25">
      <c r="A4" s="143"/>
      <c r="B4" s="489" t="s">
        <v>463</v>
      </c>
      <c r="C4" s="490"/>
      <c r="D4" s="490"/>
      <c r="E4" s="490"/>
      <c r="F4" s="490"/>
      <c r="G4" s="490"/>
      <c r="H4" s="490"/>
      <c r="I4" s="490"/>
      <c r="J4" s="490"/>
      <c r="K4" s="490"/>
      <c r="L4" s="490"/>
      <c r="M4" s="490"/>
      <c r="N4" s="143"/>
      <c r="O4" s="143"/>
      <c r="P4" s="143"/>
      <c r="Q4" s="143"/>
      <c r="R4" s="143"/>
    </row>
    <row r="5" spans="1:18" ht="15.75" x14ac:dyDescent="0.25">
      <c r="A5" s="143"/>
      <c r="B5" s="489" t="s">
        <v>602</v>
      </c>
      <c r="C5" s="490"/>
      <c r="D5" s="490"/>
      <c r="E5" s="490"/>
      <c r="F5" s="490"/>
      <c r="G5" s="490"/>
      <c r="H5" s="490"/>
      <c r="I5" s="490"/>
      <c r="J5" s="490"/>
      <c r="K5" s="490"/>
      <c r="L5" s="490"/>
      <c r="M5" s="490"/>
      <c r="N5" s="143"/>
      <c r="O5" s="143"/>
      <c r="P5" s="143"/>
      <c r="Q5" s="143"/>
      <c r="R5" s="143"/>
    </row>
    <row r="6" spans="1:18" x14ac:dyDescent="0.25">
      <c r="A6" s="143"/>
      <c r="B6" s="142"/>
      <c r="C6" s="142"/>
      <c r="D6" s="142"/>
      <c r="E6" s="142"/>
      <c r="F6" s="142"/>
      <c r="G6" s="142"/>
      <c r="H6" s="142"/>
      <c r="I6" s="142"/>
      <c r="J6" s="142"/>
      <c r="K6" s="142"/>
      <c r="L6" s="142"/>
      <c r="M6" s="142"/>
      <c r="N6" s="143"/>
      <c r="O6" s="143"/>
      <c r="P6" s="143"/>
      <c r="Q6" s="143"/>
      <c r="R6" s="143"/>
    </row>
    <row r="7" spans="1:18" x14ac:dyDescent="0.25">
      <c r="A7" s="143"/>
      <c r="B7" s="142"/>
      <c r="C7" s="142"/>
      <c r="D7" s="142"/>
      <c r="E7" s="142"/>
      <c r="F7" s="142"/>
      <c r="G7" s="142"/>
      <c r="H7" s="142"/>
      <c r="I7" s="142"/>
      <c r="J7" s="142"/>
      <c r="K7" s="142"/>
      <c r="L7" s="142"/>
      <c r="M7" s="142"/>
      <c r="N7" s="143"/>
      <c r="O7" s="143"/>
      <c r="P7" s="143"/>
      <c r="Q7" s="143"/>
      <c r="R7" s="143"/>
    </row>
    <row r="8" spans="1:18" x14ac:dyDescent="0.25">
      <c r="A8" s="143"/>
      <c r="B8" s="142"/>
      <c r="C8" s="142"/>
      <c r="D8" s="142"/>
      <c r="E8" s="142"/>
      <c r="F8" s="142"/>
      <c r="G8" s="142"/>
      <c r="H8" s="142"/>
      <c r="I8" s="142"/>
      <c r="J8" s="142"/>
      <c r="K8" s="142"/>
      <c r="L8" s="142"/>
      <c r="M8" s="142"/>
      <c r="N8" s="143"/>
      <c r="O8" s="143"/>
      <c r="P8" s="143"/>
      <c r="Q8" s="143"/>
      <c r="R8" s="143"/>
    </row>
    <row r="9" spans="1:18" x14ac:dyDescent="0.25">
      <c r="A9" s="143"/>
      <c r="B9" s="142"/>
      <c r="C9" s="142"/>
      <c r="D9" s="142"/>
      <c r="E9" s="142"/>
      <c r="F9" s="142"/>
      <c r="G9" s="142"/>
      <c r="H9" s="142"/>
      <c r="I9" s="142"/>
      <c r="J9" s="142"/>
      <c r="K9" s="142"/>
      <c r="L9" s="142"/>
      <c r="M9" s="142"/>
      <c r="N9" s="143"/>
      <c r="O9" s="143"/>
      <c r="P9" s="143"/>
      <c r="Q9" s="143"/>
      <c r="R9" s="143"/>
    </row>
    <row r="10" spans="1:18" x14ac:dyDescent="0.25">
      <c r="A10" s="143"/>
      <c r="B10" s="142"/>
      <c r="C10" s="142"/>
      <c r="D10" s="142"/>
      <c r="E10" s="142"/>
      <c r="F10" s="142"/>
      <c r="G10" s="142"/>
      <c r="H10" s="142"/>
      <c r="I10" s="142"/>
      <c r="J10" s="142"/>
      <c r="K10" s="142"/>
      <c r="L10" s="142"/>
      <c r="M10" s="142"/>
      <c r="N10" s="143"/>
      <c r="O10" s="143"/>
      <c r="P10" s="143"/>
      <c r="Q10" s="143"/>
      <c r="R10" s="143"/>
    </row>
    <row r="11" spans="1:18" x14ac:dyDescent="0.25">
      <c r="A11" s="143"/>
      <c r="B11" s="142"/>
      <c r="C11" s="142"/>
      <c r="D11" s="142"/>
      <c r="E11" s="142"/>
      <c r="F11" s="142"/>
      <c r="G11" s="142"/>
      <c r="H11" s="142"/>
      <c r="I11" s="142"/>
      <c r="J11" s="142"/>
      <c r="K11" s="142"/>
      <c r="L11" s="142"/>
      <c r="M11" s="142"/>
      <c r="N11" s="143"/>
      <c r="O11" s="143"/>
      <c r="P11" s="143"/>
      <c r="Q11" s="143"/>
      <c r="R11" s="143"/>
    </row>
    <row r="12" spans="1:18" x14ac:dyDescent="0.25">
      <c r="A12" s="143"/>
      <c r="B12" s="142"/>
      <c r="C12" s="142"/>
      <c r="D12" s="142"/>
      <c r="E12" s="142"/>
      <c r="F12" s="142"/>
      <c r="G12" s="142"/>
      <c r="H12" s="142"/>
      <c r="I12" s="142"/>
      <c r="J12" s="142"/>
      <c r="K12" s="142"/>
      <c r="L12" s="142"/>
      <c r="M12" s="142"/>
      <c r="N12" s="143"/>
      <c r="O12" s="143"/>
      <c r="P12" s="143"/>
      <c r="Q12" s="143"/>
      <c r="R12" s="143"/>
    </row>
    <row r="13" spans="1:18" s="143" customFormat="1" x14ac:dyDescent="0.25">
      <c r="B13" s="142"/>
      <c r="C13" s="142"/>
      <c r="D13" s="142"/>
      <c r="E13" s="142"/>
      <c r="F13" s="142"/>
      <c r="G13" s="142"/>
      <c r="H13" s="142"/>
      <c r="I13" s="142"/>
      <c r="J13" s="142"/>
      <c r="K13" s="142"/>
      <c r="L13" s="142"/>
      <c r="M13" s="142"/>
    </row>
    <row r="14" spans="1:18" s="143" customFormat="1" x14ac:dyDescent="0.25">
      <c r="B14" s="142"/>
      <c r="C14" s="142"/>
      <c r="D14" s="142"/>
      <c r="E14" s="142"/>
      <c r="F14" s="142"/>
      <c r="G14" s="142"/>
      <c r="H14" s="142"/>
      <c r="I14" s="142"/>
      <c r="J14" s="142"/>
      <c r="K14" s="142"/>
      <c r="L14" s="142"/>
      <c r="M14" s="142"/>
    </row>
    <row r="15" spans="1:18" s="143" customFormat="1" x14ac:dyDescent="0.25">
      <c r="B15" s="142"/>
      <c r="C15" s="142"/>
      <c r="D15" s="142"/>
      <c r="E15" s="142"/>
      <c r="F15" s="142"/>
      <c r="G15" s="142"/>
      <c r="H15" s="142"/>
      <c r="I15" s="142"/>
      <c r="J15" s="142"/>
      <c r="K15" s="142"/>
      <c r="L15" s="142"/>
      <c r="M15" s="142"/>
    </row>
    <row r="16" spans="1:18" s="143" customFormat="1" x14ac:dyDescent="0.25">
      <c r="B16" s="142"/>
      <c r="C16" s="142"/>
      <c r="D16" s="142"/>
      <c r="E16" s="142"/>
      <c r="F16" s="142"/>
      <c r="G16" s="142"/>
      <c r="H16" s="142"/>
      <c r="I16" s="142"/>
      <c r="J16" s="142"/>
      <c r="K16" s="142"/>
      <c r="L16" s="142"/>
      <c r="M16" s="142"/>
    </row>
    <row r="17" spans="1:18" s="143" customFormat="1" x14ac:dyDescent="0.25">
      <c r="B17" s="142"/>
      <c r="C17" s="142"/>
      <c r="D17" s="142"/>
      <c r="E17" s="142"/>
      <c r="F17" s="142"/>
      <c r="G17" s="142"/>
      <c r="H17" s="142"/>
      <c r="I17" s="142"/>
      <c r="J17" s="142"/>
      <c r="K17" s="142"/>
      <c r="L17" s="142"/>
      <c r="M17" s="142"/>
    </row>
    <row r="18" spans="1:18" s="143" customFormat="1" x14ac:dyDescent="0.25">
      <c r="B18" s="142"/>
      <c r="C18" s="142"/>
      <c r="D18" s="142"/>
      <c r="E18" s="142"/>
      <c r="F18" s="142"/>
      <c r="G18" s="142"/>
      <c r="H18" s="142"/>
      <c r="I18" s="142"/>
      <c r="J18" s="142"/>
      <c r="K18" s="142"/>
      <c r="L18" s="142"/>
      <c r="M18" s="142"/>
    </row>
    <row r="19" spans="1:18" s="143" customFormat="1" x14ac:dyDescent="0.25">
      <c r="B19" s="142"/>
      <c r="C19" s="142"/>
      <c r="D19" s="142"/>
      <c r="E19" s="142"/>
      <c r="F19" s="142"/>
      <c r="G19" s="142"/>
      <c r="H19" s="142"/>
      <c r="I19" s="142"/>
      <c r="J19" s="142"/>
      <c r="K19" s="142"/>
      <c r="L19" s="142"/>
      <c r="M19" s="142"/>
    </row>
    <row r="20" spans="1:18" x14ac:dyDescent="0.25">
      <c r="A20" s="143"/>
      <c r="B20" s="142"/>
      <c r="C20" s="142"/>
      <c r="D20" s="142"/>
      <c r="E20" s="142"/>
      <c r="F20" s="142"/>
      <c r="G20" s="142"/>
      <c r="H20" s="142"/>
      <c r="I20" s="142"/>
      <c r="J20" s="142"/>
      <c r="K20" s="142"/>
      <c r="L20" s="142"/>
      <c r="M20" s="142"/>
      <c r="N20" s="143"/>
      <c r="O20" s="143"/>
      <c r="P20" s="143"/>
      <c r="Q20" s="143"/>
      <c r="R20" s="143"/>
    </row>
    <row r="21" spans="1:18" x14ac:dyDescent="0.25">
      <c r="A21" s="143"/>
      <c r="B21" s="142"/>
      <c r="C21" s="142"/>
      <c r="D21" s="142"/>
      <c r="E21" s="142"/>
      <c r="F21" s="142"/>
      <c r="G21" s="142"/>
      <c r="H21" s="142"/>
      <c r="I21" s="142"/>
      <c r="J21" s="142"/>
      <c r="K21" s="142"/>
      <c r="L21" s="142"/>
      <c r="M21" s="142"/>
      <c r="N21" s="143"/>
      <c r="O21" s="143"/>
      <c r="P21" s="143"/>
      <c r="Q21" s="143"/>
      <c r="R21" s="143"/>
    </row>
    <row r="22" spans="1:18" x14ac:dyDescent="0.25">
      <c r="A22" s="143"/>
      <c r="B22" s="142"/>
      <c r="C22" s="142"/>
      <c r="D22" s="142"/>
      <c r="E22" s="142"/>
      <c r="F22" s="142"/>
      <c r="G22" s="142"/>
      <c r="H22" s="142"/>
      <c r="I22" s="142"/>
      <c r="J22" s="142"/>
      <c r="K22" s="142"/>
      <c r="L22" s="142"/>
      <c r="M22" s="142"/>
      <c r="N22" s="143"/>
      <c r="O22" s="143"/>
      <c r="P22" s="143"/>
      <c r="Q22" s="143"/>
      <c r="R22" s="143"/>
    </row>
    <row r="23" spans="1:18" x14ac:dyDescent="0.25">
      <c r="A23" s="143"/>
      <c r="B23" s="142"/>
      <c r="C23" s="142"/>
      <c r="D23" s="142"/>
      <c r="E23" s="142"/>
      <c r="F23" s="142"/>
      <c r="G23" s="142"/>
      <c r="H23" s="142"/>
      <c r="I23" s="142"/>
      <c r="J23" s="142"/>
      <c r="K23" s="142"/>
      <c r="L23" s="142"/>
      <c r="M23" s="142"/>
      <c r="N23" s="143"/>
      <c r="O23" s="143"/>
      <c r="P23" s="143"/>
      <c r="Q23" s="143"/>
      <c r="R23" s="143"/>
    </row>
    <row r="24" spans="1:18" x14ac:dyDescent="0.25">
      <c r="A24" s="143"/>
      <c r="B24" s="142"/>
      <c r="C24" s="142"/>
      <c r="D24" s="142"/>
      <c r="E24" s="142"/>
      <c r="F24" s="142"/>
      <c r="G24" s="142"/>
      <c r="H24" s="142"/>
      <c r="I24" s="142"/>
      <c r="J24" s="142"/>
      <c r="K24" s="142"/>
      <c r="L24" s="142"/>
      <c r="M24" s="142"/>
      <c r="N24" s="143"/>
      <c r="O24" s="143"/>
      <c r="P24" s="143"/>
      <c r="Q24" s="143"/>
      <c r="R24" s="143"/>
    </row>
    <row r="25" spans="1:18" x14ac:dyDescent="0.25">
      <c r="A25" s="143"/>
      <c r="B25" s="142"/>
      <c r="C25" s="142"/>
      <c r="D25" s="142"/>
      <c r="E25" s="142"/>
      <c r="F25" s="142"/>
      <c r="G25" s="142"/>
      <c r="H25" s="142"/>
      <c r="I25" s="142"/>
      <c r="J25" s="142"/>
      <c r="K25" s="142"/>
      <c r="L25" s="142"/>
      <c r="M25" s="142"/>
      <c r="N25" s="143"/>
      <c r="O25" s="143"/>
      <c r="P25" s="143"/>
      <c r="Q25" s="143"/>
      <c r="R25" s="143"/>
    </row>
    <row r="26" spans="1:18" x14ac:dyDescent="0.25">
      <c r="A26" s="143"/>
      <c r="B26" s="142"/>
      <c r="C26" s="142"/>
      <c r="D26" s="142"/>
      <c r="E26" s="142"/>
      <c r="F26" s="142"/>
      <c r="G26" s="142"/>
      <c r="H26" s="142"/>
      <c r="I26" s="142"/>
      <c r="J26" s="142"/>
      <c r="K26" s="142"/>
      <c r="L26" s="142"/>
      <c r="M26" s="142"/>
      <c r="N26" s="143"/>
      <c r="O26" s="143"/>
      <c r="P26" s="143"/>
      <c r="Q26" s="143"/>
      <c r="R26" s="143"/>
    </row>
    <row r="27" spans="1:18" x14ac:dyDescent="0.25">
      <c r="A27" s="143"/>
      <c r="B27" s="142"/>
      <c r="C27" s="142"/>
      <c r="D27" s="142"/>
      <c r="E27" s="142"/>
      <c r="F27" s="142"/>
      <c r="G27" s="142"/>
      <c r="H27" s="142"/>
      <c r="I27" s="142"/>
      <c r="J27" s="142"/>
      <c r="K27" s="142"/>
      <c r="L27" s="142"/>
      <c r="M27" s="142"/>
      <c r="N27" s="143"/>
      <c r="O27" s="143"/>
      <c r="P27" s="143"/>
      <c r="Q27" s="143"/>
      <c r="R27" s="143"/>
    </row>
    <row r="28" spans="1:18" x14ac:dyDescent="0.25">
      <c r="A28" s="143"/>
      <c r="B28" s="142"/>
      <c r="C28" s="142"/>
      <c r="D28" s="142"/>
      <c r="E28" s="142"/>
      <c r="F28" s="142"/>
      <c r="G28" s="142"/>
      <c r="H28" s="142"/>
      <c r="I28" s="142"/>
      <c r="J28" s="142"/>
      <c r="K28" s="142"/>
      <c r="L28" s="142"/>
      <c r="M28" s="142"/>
      <c r="N28" s="143"/>
      <c r="O28" s="143"/>
      <c r="P28" s="143"/>
      <c r="Q28" s="143"/>
      <c r="R28" s="143"/>
    </row>
    <row r="29" spans="1:18" x14ac:dyDescent="0.25">
      <c r="A29" s="143"/>
      <c r="B29" s="142"/>
      <c r="C29" s="142"/>
      <c r="D29" s="142"/>
      <c r="E29" s="142"/>
      <c r="F29" s="142"/>
      <c r="G29" s="142"/>
      <c r="H29" s="142"/>
      <c r="I29" s="142"/>
      <c r="J29" s="142"/>
      <c r="K29" s="142"/>
      <c r="L29" s="142"/>
      <c r="M29" s="142"/>
      <c r="N29" s="143"/>
      <c r="O29" s="143"/>
      <c r="P29" s="143"/>
      <c r="Q29" s="143"/>
      <c r="R29" s="143"/>
    </row>
    <row r="30" spans="1:18" x14ac:dyDescent="0.25">
      <c r="A30" s="143"/>
      <c r="B30" s="142"/>
      <c r="C30" s="142"/>
      <c r="D30" s="142"/>
      <c r="E30" s="142"/>
      <c r="F30" s="142"/>
      <c r="G30" s="142"/>
      <c r="H30" s="142"/>
      <c r="I30" s="142"/>
      <c r="J30" s="142"/>
      <c r="K30" s="142"/>
      <c r="L30" s="142"/>
      <c r="M30" s="142"/>
      <c r="N30" s="143"/>
      <c r="O30" s="143"/>
      <c r="P30" s="143"/>
      <c r="Q30" s="143"/>
      <c r="R30" s="143"/>
    </row>
    <row r="31" spans="1:18" x14ac:dyDescent="0.25">
      <c r="A31" s="143"/>
      <c r="B31" s="142"/>
      <c r="C31" s="142"/>
      <c r="D31" s="142"/>
      <c r="E31" s="142"/>
      <c r="F31" s="142"/>
      <c r="G31" s="142"/>
      <c r="H31" s="142"/>
      <c r="I31" s="142"/>
      <c r="J31" s="142"/>
      <c r="K31" s="142"/>
      <c r="L31" s="142"/>
      <c r="M31" s="142"/>
      <c r="N31" s="143"/>
      <c r="O31" s="143"/>
      <c r="P31" s="143"/>
      <c r="Q31" s="143"/>
      <c r="R31" s="143"/>
    </row>
    <row r="32" spans="1:18" x14ac:dyDescent="0.25">
      <c r="A32" s="143"/>
      <c r="B32" s="142"/>
      <c r="C32" s="142"/>
      <c r="D32" s="142"/>
      <c r="E32" s="142"/>
      <c r="F32" s="142"/>
      <c r="G32" s="142"/>
      <c r="H32" s="142"/>
      <c r="I32" s="142"/>
      <c r="J32" s="142"/>
      <c r="K32" s="142"/>
      <c r="L32" s="142"/>
      <c r="M32" s="142"/>
      <c r="N32" s="143"/>
      <c r="O32" s="143"/>
      <c r="P32" s="143"/>
      <c r="Q32" s="143"/>
      <c r="R32" s="143"/>
    </row>
    <row r="33" spans="1:18" x14ac:dyDescent="0.25">
      <c r="A33" s="143"/>
      <c r="B33" s="142"/>
      <c r="C33" s="142"/>
      <c r="D33" s="142"/>
      <c r="E33" s="142"/>
      <c r="F33" s="142"/>
      <c r="G33" s="142"/>
      <c r="H33" s="142"/>
      <c r="I33" s="142"/>
      <c r="J33" s="142"/>
      <c r="K33" s="142"/>
      <c r="L33" s="142"/>
      <c r="M33" s="142"/>
      <c r="N33" s="143"/>
      <c r="O33" s="143"/>
      <c r="P33" s="143"/>
      <c r="Q33" s="143"/>
      <c r="R33" s="143"/>
    </row>
    <row r="34" spans="1:18" s="143" customFormat="1" x14ac:dyDescent="0.25">
      <c r="B34" s="142"/>
      <c r="C34" s="142"/>
      <c r="D34" s="142"/>
      <c r="E34" s="142"/>
      <c r="F34" s="142"/>
      <c r="G34" s="142"/>
      <c r="H34" s="142"/>
      <c r="I34" s="142"/>
      <c r="J34" s="142"/>
      <c r="K34" s="142"/>
      <c r="L34" s="142"/>
      <c r="M34" s="142"/>
    </row>
    <row r="35" spans="1:18" s="143" customFormat="1" x14ac:dyDescent="0.25">
      <c r="B35" s="142"/>
      <c r="C35" s="142"/>
      <c r="D35" s="142"/>
      <c r="E35" s="142"/>
      <c r="F35" s="142"/>
      <c r="G35" s="142"/>
      <c r="H35" s="142"/>
      <c r="I35" s="142"/>
      <c r="J35" s="142"/>
      <c r="K35" s="142"/>
      <c r="L35" s="142"/>
      <c r="M35" s="142"/>
    </row>
    <row r="36" spans="1:18" s="143" customFormat="1" x14ac:dyDescent="0.25">
      <c r="B36" s="142"/>
      <c r="C36" s="142"/>
      <c r="D36" s="142"/>
      <c r="E36" s="142"/>
      <c r="F36" s="142"/>
      <c r="G36" s="142"/>
      <c r="H36" s="142"/>
      <c r="I36" s="142"/>
      <c r="J36" s="142"/>
      <c r="K36" s="142"/>
      <c r="L36" s="142"/>
      <c r="M36" s="142"/>
    </row>
    <row r="37" spans="1:18" ht="15.75" x14ac:dyDescent="0.25">
      <c r="A37" s="143"/>
      <c r="B37" s="489" t="s">
        <v>462</v>
      </c>
      <c r="C37" s="490"/>
      <c r="D37" s="490"/>
      <c r="E37" s="490"/>
      <c r="F37" s="490"/>
      <c r="G37" s="490"/>
      <c r="H37" s="490"/>
      <c r="I37" s="490"/>
      <c r="J37" s="490"/>
      <c r="K37" s="490"/>
      <c r="L37" s="490"/>
      <c r="M37" s="490"/>
      <c r="N37" s="143"/>
      <c r="O37" s="143"/>
      <c r="P37" s="143"/>
      <c r="Q37" s="143"/>
      <c r="R37" s="143"/>
    </row>
    <row r="38" spans="1:18" ht="15.75" x14ac:dyDescent="0.25">
      <c r="A38" s="143"/>
      <c r="B38" s="491" t="s">
        <v>464</v>
      </c>
      <c r="C38" s="490"/>
      <c r="D38" s="490"/>
      <c r="E38" s="490"/>
      <c r="F38" s="490"/>
      <c r="G38" s="490"/>
      <c r="H38" s="490"/>
      <c r="I38" s="490"/>
      <c r="J38" s="490"/>
      <c r="K38" s="490"/>
      <c r="L38" s="490"/>
      <c r="M38" s="490"/>
      <c r="N38" s="143"/>
      <c r="O38" s="143"/>
      <c r="P38" s="143"/>
      <c r="Q38" s="143"/>
      <c r="R38" s="143"/>
    </row>
    <row r="39" spans="1:18" x14ac:dyDescent="0.25">
      <c r="A39" s="143"/>
      <c r="B39" s="143"/>
      <c r="C39" s="143"/>
      <c r="D39" s="143"/>
      <c r="E39" s="143"/>
      <c r="F39" s="143"/>
      <c r="G39" s="143"/>
      <c r="H39" s="143"/>
      <c r="I39" s="143"/>
      <c r="J39" s="143"/>
      <c r="K39" s="143"/>
      <c r="L39" s="143"/>
      <c r="M39" s="143"/>
      <c r="N39" s="143"/>
      <c r="O39" s="143"/>
      <c r="P39" s="143"/>
      <c r="Q39" s="143"/>
      <c r="R39" s="143"/>
    </row>
  </sheetData>
  <mergeCells count="4">
    <mergeCell ref="B4:M4"/>
    <mergeCell ref="B5:M5"/>
    <mergeCell ref="B37:M37"/>
    <mergeCell ref="B38:M38"/>
  </mergeCells>
  <pageMargins left="0.25" right="0.25" top="0.75" bottom="0.75" header="0.3" footer="0.3"/>
  <pageSetup paperSize="9" scale="87"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41"/>
  <sheetViews>
    <sheetView showGridLines="0" zoomScale="85" zoomScaleNormal="85" workbookViewId="0"/>
  </sheetViews>
  <sheetFormatPr defaultColWidth="11.42578125" defaultRowHeight="15" x14ac:dyDescent="0.25"/>
  <cols>
    <col min="1" max="16384" width="11.42578125" style="73"/>
  </cols>
  <sheetData>
    <row r="1" spans="2:16" x14ac:dyDescent="0.25">
      <c r="D1" s="30"/>
      <c r="G1" s="75"/>
      <c r="H1" s="75"/>
      <c r="I1" s="75"/>
      <c r="J1" s="75"/>
      <c r="K1" s="75"/>
    </row>
    <row r="2" spans="2:16" x14ac:dyDescent="0.25">
      <c r="B2" s="105" t="s">
        <v>2</v>
      </c>
    </row>
    <row r="3" spans="2:16" x14ac:dyDescent="0.25">
      <c r="B3" s="19"/>
    </row>
    <row r="4" spans="2:16" ht="21" x14ac:dyDescent="0.35">
      <c r="B4" s="424" t="s">
        <v>396</v>
      </c>
    </row>
    <row r="5" spans="2:16" ht="15" customHeight="1" x14ac:dyDescent="0.35">
      <c r="B5" s="56"/>
    </row>
    <row r="6" spans="2:16" ht="15" customHeight="1" x14ac:dyDescent="0.35">
      <c r="B6" s="56"/>
      <c r="J6" s="143"/>
      <c r="K6" s="39" t="s">
        <v>401</v>
      </c>
      <c r="L6" s="143"/>
      <c r="M6" s="143"/>
    </row>
    <row r="7" spans="2:16" ht="15" customHeight="1" x14ac:dyDescent="0.35">
      <c r="B7" s="56"/>
      <c r="J7" s="143"/>
      <c r="K7" s="39" t="s">
        <v>339</v>
      </c>
      <c r="L7" s="143"/>
      <c r="M7" s="143"/>
    </row>
    <row r="8" spans="2:16" ht="15" customHeight="1" x14ac:dyDescent="0.35">
      <c r="B8" s="56"/>
      <c r="J8" s="232"/>
      <c r="K8" s="143"/>
      <c r="L8" s="235"/>
      <c r="M8" s="235"/>
    </row>
    <row r="9" spans="2:16" ht="15" customHeight="1" x14ac:dyDescent="0.35">
      <c r="B9" s="56"/>
      <c r="J9" s="113"/>
      <c r="K9" s="143"/>
      <c r="L9" s="233"/>
      <c r="M9" s="234"/>
      <c r="P9"/>
    </row>
    <row r="10" spans="2:16" ht="15" customHeight="1" x14ac:dyDescent="0.35">
      <c r="B10" s="56"/>
      <c r="J10" s="143"/>
      <c r="K10" s="143"/>
      <c r="L10" s="143"/>
      <c r="M10" s="143"/>
    </row>
    <row r="11" spans="2:16" s="74" customFormat="1" ht="15" customHeight="1" x14ac:dyDescent="0.35">
      <c r="B11" s="56"/>
      <c r="J11" s="144"/>
      <c r="K11" s="143"/>
      <c r="L11" s="144"/>
      <c r="M11" s="144"/>
    </row>
    <row r="12" spans="2:16" s="74" customFormat="1" ht="15" customHeight="1" x14ac:dyDescent="0.35">
      <c r="B12" s="56"/>
      <c r="J12" s="144"/>
      <c r="K12" s="143"/>
      <c r="L12" s="144"/>
      <c r="M12" s="144"/>
    </row>
    <row r="13" spans="2:16" s="74" customFormat="1" ht="15" customHeight="1" x14ac:dyDescent="0.35">
      <c r="B13" s="56"/>
      <c r="J13" s="144"/>
      <c r="K13" s="143"/>
      <c r="L13" s="144"/>
      <c r="M13" s="144"/>
    </row>
    <row r="14" spans="2:16" s="74" customFormat="1" ht="15" customHeight="1" x14ac:dyDescent="0.35">
      <c r="B14" s="56"/>
      <c r="J14" s="144"/>
      <c r="K14" s="143"/>
      <c r="L14" s="144"/>
      <c r="M14" s="144"/>
    </row>
    <row r="15" spans="2:16" s="74" customFormat="1" ht="15" customHeight="1" x14ac:dyDescent="0.35">
      <c r="B15" s="56"/>
      <c r="J15" s="64"/>
      <c r="K15" s="148" t="s">
        <v>489</v>
      </c>
      <c r="L15" s="144"/>
      <c r="M15" s="144"/>
    </row>
    <row r="16" spans="2:16" s="74" customFormat="1" ht="15" customHeight="1" x14ac:dyDescent="0.35">
      <c r="B16" s="56"/>
      <c r="J16" s="64"/>
      <c r="K16" s="143"/>
      <c r="L16" s="144"/>
      <c r="M16" s="144"/>
    </row>
    <row r="17" spans="2:23" s="74" customFormat="1" ht="15" customHeight="1" x14ac:dyDescent="0.35">
      <c r="B17" s="56"/>
      <c r="J17" s="64"/>
      <c r="K17" s="151" t="s">
        <v>338</v>
      </c>
      <c r="L17" s="144"/>
      <c r="M17" s="144"/>
    </row>
    <row r="18" spans="2:23" s="74" customFormat="1" ht="15" customHeight="1" x14ac:dyDescent="0.35">
      <c r="B18" s="56"/>
      <c r="J18" s="144"/>
      <c r="K18" s="143"/>
      <c r="L18" s="144"/>
      <c r="M18" s="144"/>
    </row>
    <row r="19" spans="2:23" ht="15" customHeight="1" x14ac:dyDescent="0.35">
      <c r="B19" s="56"/>
      <c r="J19" s="143"/>
      <c r="K19" s="143"/>
      <c r="L19" s="143"/>
      <c r="M19" s="143"/>
    </row>
    <row r="20" spans="2:23" ht="15" customHeight="1" x14ac:dyDescent="0.25">
      <c r="J20" s="143"/>
      <c r="K20" s="143"/>
      <c r="L20" s="143"/>
      <c r="M20" s="143"/>
    </row>
    <row r="21" spans="2:23" s="143" customFormat="1" ht="15" customHeight="1" x14ac:dyDescent="0.25"/>
    <row r="22" spans="2:23" ht="15" customHeight="1" x14ac:dyDescent="0.25">
      <c r="J22" s="143"/>
      <c r="K22" s="143"/>
      <c r="L22" s="143"/>
      <c r="M22" s="143"/>
    </row>
    <row r="23" spans="2:23" ht="15" customHeight="1" x14ac:dyDescent="0.25">
      <c r="J23" s="143"/>
      <c r="K23" s="143"/>
      <c r="L23" s="143"/>
      <c r="M23" s="143"/>
    </row>
    <row r="24" spans="2:23" s="75" customFormat="1" ht="15" customHeight="1" x14ac:dyDescent="0.25">
      <c r="J24" s="143"/>
      <c r="K24" s="143"/>
      <c r="L24" s="143"/>
      <c r="M24" s="143"/>
      <c r="U24" s="120"/>
    </row>
    <row r="25" spans="2:23" s="143" customFormat="1" ht="15" customHeight="1" x14ac:dyDescent="0.25">
      <c r="K25" s="148" t="s">
        <v>476</v>
      </c>
    </row>
    <row r="26" spans="2:23" ht="15" customHeight="1" x14ac:dyDescent="0.25"/>
    <row r="27" spans="2:23" s="143" customFormat="1" ht="15" customHeight="1" x14ac:dyDescent="0.25">
      <c r="B27" s="245" t="s">
        <v>178</v>
      </c>
      <c r="C27" s="73"/>
      <c r="D27" s="73"/>
      <c r="E27" s="73"/>
      <c r="F27" s="73"/>
      <c r="G27" s="73"/>
      <c r="H27" s="73"/>
      <c r="I27" s="73"/>
      <c r="J27" s="73"/>
      <c r="K27" s="73"/>
      <c r="L27" s="73"/>
      <c r="M27" s="73"/>
      <c r="N27" s="73"/>
      <c r="O27" s="73"/>
      <c r="P27" s="73"/>
      <c r="Q27" s="73"/>
      <c r="R27" s="73"/>
      <c r="S27" s="73"/>
      <c r="T27" s="73"/>
    </row>
    <row r="28" spans="2:23" ht="15" customHeight="1" x14ac:dyDescent="0.25">
      <c r="B28" s="251" t="s">
        <v>488</v>
      </c>
      <c r="C28" s="143"/>
      <c r="D28" s="143"/>
      <c r="E28" s="143"/>
      <c r="F28" s="143"/>
      <c r="G28" s="143"/>
      <c r="H28" s="143"/>
      <c r="I28" s="143"/>
      <c r="J28" s="143"/>
      <c r="K28" s="143"/>
      <c r="L28" s="143"/>
      <c r="M28" s="143"/>
      <c r="N28" s="143"/>
      <c r="O28" s="143"/>
      <c r="P28" s="143"/>
      <c r="Q28" s="143"/>
      <c r="R28" s="143"/>
      <c r="S28" s="143"/>
      <c r="T28" s="143"/>
    </row>
    <row r="29" spans="2:23" ht="15" customHeight="1" x14ac:dyDescent="0.25">
      <c r="B29" s="247"/>
      <c r="C29" s="247"/>
      <c r="D29" s="247"/>
      <c r="E29" s="248" t="s">
        <v>92</v>
      </c>
      <c r="F29" s="248" t="s">
        <v>93</v>
      </c>
      <c r="G29" s="248" t="s">
        <v>94</v>
      </c>
      <c r="H29" s="248" t="s">
        <v>95</v>
      </c>
      <c r="I29" s="248" t="s">
        <v>96</v>
      </c>
      <c r="J29" s="248" t="s">
        <v>97</v>
      </c>
      <c r="K29" s="248" t="s">
        <v>98</v>
      </c>
      <c r="L29" s="248" t="s">
        <v>99</v>
      </c>
      <c r="M29" s="248" t="s">
        <v>100</v>
      </c>
      <c r="N29" s="248" t="s">
        <v>101</v>
      </c>
      <c r="O29" s="248" t="s">
        <v>102</v>
      </c>
      <c r="P29" s="248" t="s">
        <v>103</v>
      </c>
      <c r="Q29" s="248" t="s">
        <v>104</v>
      </c>
      <c r="R29" s="248" t="s">
        <v>105</v>
      </c>
      <c r="S29" s="248" t="s">
        <v>112</v>
      </c>
      <c r="T29" s="248" t="s">
        <v>113</v>
      </c>
      <c r="U29" s="248" t="s">
        <v>487</v>
      </c>
    </row>
    <row r="30" spans="2:23" ht="15" customHeight="1" x14ac:dyDescent="0.25">
      <c r="B30" s="432" t="s">
        <v>397</v>
      </c>
      <c r="C30" s="142"/>
      <c r="D30" s="142"/>
      <c r="E30" s="252">
        <v>69.5</v>
      </c>
      <c r="F30" s="252">
        <v>67.099999999999994</v>
      </c>
      <c r="G30" s="252">
        <v>65</v>
      </c>
      <c r="H30" s="252">
        <v>65.900000000000006</v>
      </c>
      <c r="I30" s="252">
        <v>65.400000000000006</v>
      </c>
      <c r="J30" s="252">
        <v>65.099999999999994</v>
      </c>
      <c r="K30" s="252">
        <v>66.900000000000006</v>
      </c>
      <c r="L30" s="252">
        <v>67.5</v>
      </c>
      <c r="M30" s="252">
        <v>69.900000000000006</v>
      </c>
      <c r="N30" s="252">
        <v>70.5</v>
      </c>
      <c r="O30" s="252">
        <v>68.2</v>
      </c>
      <c r="P30" s="252">
        <v>66.599999999999994</v>
      </c>
      <c r="Q30" s="252">
        <v>66.5</v>
      </c>
      <c r="R30" s="252">
        <v>66.900000000000006</v>
      </c>
      <c r="S30" s="252">
        <v>66.900000000000006</v>
      </c>
      <c r="T30" s="252">
        <v>66.599999999999994</v>
      </c>
      <c r="U30" s="252">
        <v>65.2</v>
      </c>
      <c r="V30" s="307"/>
      <c r="W30" s="149"/>
    </row>
    <row r="31" spans="2:23" x14ac:dyDescent="0.25">
      <c r="B31" s="432" t="s">
        <v>127</v>
      </c>
      <c r="C31" s="142"/>
      <c r="D31" s="142"/>
      <c r="E31" s="252">
        <f>57.2+11.3</f>
        <v>68.5</v>
      </c>
      <c r="F31" s="252">
        <f>55.7+11</f>
        <v>66.7</v>
      </c>
      <c r="G31" s="252">
        <f>56+10.8</f>
        <v>66.8</v>
      </c>
      <c r="H31" s="252">
        <f>56.7+11.1</f>
        <v>67.8</v>
      </c>
      <c r="I31" s="252">
        <f>56.8+11.4</f>
        <v>68.2</v>
      </c>
      <c r="J31" s="252">
        <f>57.6+10.8</f>
        <v>68.400000000000006</v>
      </c>
      <c r="K31" s="252">
        <f>56.4+11.3</f>
        <v>67.7</v>
      </c>
      <c r="L31" s="252">
        <f>58.1+11.8</f>
        <v>69.900000000000006</v>
      </c>
      <c r="M31" s="252">
        <f>61.1+12.2</f>
        <v>73.3</v>
      </c>
      <c r="N31" s="252">
        <f>60.7+12.9</f>
        <v>73.600000000000009</v>
      </c>
      <c r="O31" s="252">
        <v>73.099999999999994</v>
      </c>
      <c r="P31" s="252">
        <f>56.4+13.3</f>
        <v>69.7</v>
      </c>
      <c r="Q31" s="252">
        <f>54.9+12.6</f>
        <v>67.5</v>
      </c>
      <c r="R31" s="252">
        <f>57+12.5</f>
        <v>69.5</v>
      </c>
      <c r="S31" s="252">
        <f>57.1+12.4</f>
        <v>69.5</v>
      </c>
      <c r="T31" s="252">
        <f>55.3+12.5</f>
        <v>67.8</v>
      </c>
      <c r="U31" s="252">
        <v>66</v>
      </c>
      <c r="V31" s="307"/>
      <c r="W31" s="307"/>
    </row>
    <row r="32" spans="2:23" s="143" customFormat="1" x14ac:dyDescent="0.25">
      <c r="B32" s="216"/>
      <c r="C32" s="216"/>
      <c r="D32" s="252"/>
      <c r="E32" s="252"/>
      <c r="F32" s="252"/>
      <c r="G32" s="252"/>
      <c r="H32" s="252"/>
      <c r="I32" s="252"/>
      <c r="J32" s="252"/>
      <c r="K32" s="252"/>
      <c r="L32" s="252"/>
      <c r="M32" s="252"/>
      <c r="N32" s="252"/>
      <c r="O32" s="252"/>
      <c r="P32" s="252"/>
      <c r="Q32" s="252"/>
      <c r="R32" s="252"/>
      <c r="S32" s="252"/>
      <c r="T32" s="252"/>
    </row>
    <row r="33" spans="2:20" x14ac:dyDescent="0.25">
      <c r="B33" s="254" t="s">
        <v>486</v>
      </c>
    </row>
    <row r="34" spans="2:20" x14ac:dyDescent="0.25">
      <c r="B34" s="176" t="s">
        <v>485</v>
      </c>
      <c r="R34" s="120"/>
      <c r="S34" s="120"/>
    </row>
    <row r="35" spans="2:20" x14ac:dyDescent="0.25">
      <c r="B35" s="176"/>
      <c r="C35" s="143"/>
      <c r="D35" s="143"/>
      <c r="E35" s="143"/>
      <c r="F35" s="143"/>
      <c r="G35" s="143"/>
      <c r="H35" s="143"/>
      <c r="I35" s="143"/>
      <c r="J35" s="143"/>
      <c r="K35" s="143"/>
      <c r="L35" s="143"/>
      <c r="M35" s="143"/>
      <c r="N35" s="143"/>
      <c r="O35" s="143"/>
      <c r="P35" s="143"/>
      <c r="Q35" s="143"/>
      <c r="R35" s="143"/>
      <c r="S35" s="143"/>
      <c r="T35" s="143"/>
    </row>
    <row r="36" spans="2:20" x14ac:dyDescent="0.25">
      <c r="B36" s="142" t="s">
        <v>175</v>
      </c>
    </row>
    <row r="37" spans="2:20" x14ac:dyDescent="0.25">
      <c r="B37" s="142" t="s">
        <v>398</v>
      </c>
    </row>
    <row r="38" spans="2:20" s="143" customFormat="1" x14ac:dyDescent="0.25">
      <c r="B38" s="142" t="s">
        <v>406</v>
      </c>
    </row>
    <row r="39" spans="2:20" x14ac:dyDescent="0.25">
      <c r="B39" s="142" t="s">
        <v>400</v>
      </c>
    </row>
    <row r="40" spans="2:20" x14ac:dyDescent="0.25">
      <c r="B40" s="142" t="s">
        <v>174</v>
      </c>
    </row>
    <row r="41" spans="2:20" x14ac:dyDescent="0.25">
      <c r="B41" s="145" t="s">
        <v>382</v>
      </c>
    </row>
  </sheetData>
  <hyperlinks>
    <hyperlink ref="B2" location="Contents!B6" display="Return to Contents Page"/>
    <hyperlink ref="B41" location="'User guidance transport'!B52" display="Link to user guidance for transport sector"/>
  </hyperlinks>
  <pageMargins left="0.25" right="0.25" top="0.75" bottom="0.75" header="0.3" footer="0.3"/>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38"/>
  <sheetViews>
    <sheetView showGridLines="0" zoomScale="85" zoomScaleNormal="85" workbookViewId="0"/>
  </sheetViews>
  <sheetFormatPr defaultColWidth="11.42578125" defaultRowHeight="15" x14ac:dyDescent="0.25"/>
  <cols>
    <col min="1" max="16384" width="11.42578125" style="75"/>
  </cols>
  <sheetData>
    <row r="1" spans="2:15" x14ac:dyDescent="0.25">
      <c r="C1" s="30"/>
      <c r="D1" s="30"/>
    </row>
    <row r="2" spans="2:15" x14ac:dyDescent="0.25">
      <c r="B2" s="105" t="s">
        <v>2</v>
      </c>
    </row>
    <row r="3" spans="2:15" x14ac:dyDescent="0.25">
      <c r="B3" s="19"/>
    </row>
    <row r="4" spans="2:15" ht="21" x14ac:dyDescent="0.35">
      <c r="B4" s="424" t="s">
        <v>402</v>
      </c>
    </row>
    <row r="5" spans="2:15" ht="15" customHeight="1" x14ac:dyDescent="0.35">
      <c r="B5" s="56"/>
    </row>
    <row r="6" spans="2:15" ht="15" customHeight="1" x14ac:dyDescent="0.35">
      <c r="B6" s="56"/>
    </row>
    <row r="7" spans="2:15" ht="15" customHeight="1" x14ac:dyDescent="0.35">
      <c r="B7" s="56"/>
      <c r="K7" s="39" t="s">
        <v>401</v>
      </c>
    </row>
    <row r="8" spans="2:15" ht="15" customHeight="1" x14ac:dyDescent="0.35">
      <c r="B8" s="56"/>
      <c r="K8" s="151" t="s">
        <v>339</v>
      </c>
    </row>
    <row r="9" spans="2:15" ht="15" customHeight="1" x14ac:dyDescent="0.35">
      <c r="B9" s="56"/>
      <c r="K9" s="143"/>
      <c r="L9" s="115"/>
      <c r="M9" s="115"/>
      <c r="N9" s="115"/>
      <c r="O9" s="143"/>
    </row>
    <row r="10" spans="2:15" ht="15" customHeight="1" x14ac:dyDescent="0.35">
      <c r="B10" s="56"/>
      <c r="K10" s="143"/>
      <c r="L10" s="143"/>
      <c r="M10" s="233"/>
      <c r="N10" s="234"/>
      <c r="O10" s="143"/>
    </row>
    <row r="11" spans="2:15" s="76" customFormat="1" ht="15" customHeight="1" x14ac:dyDescent="0.35">
      <c r="B11" s="56"/>
      <c r="K11" s="143"/>
      <c r="L11" s="144"/>
      <c r="M11" s="144"/>
      <c r="N11" s="144"/>
      <c r="O11" s="144"/>
    </row>
    <row r="12" spans="2:15" s="76" customFormat="1" ht="15" customHeight="1" x14ac:dyDescent="0.35">
      <c r="B12" s="56"/>
      <c r="K12" s="143"/>
      <c r="L12" s="144"/>
      <c r="M12" s="144"/>
      <c r="N12" s="144"/>
      <c r="O12" s="144"/>
    </row>
    <row r="13" spans="2:15" s="76" customFormat="1" ht="15" customHeight="1" x14ac:dyDescent="0.35">
      <c r="B13" s="56"/>
      <c r="K13" s="143"/>
      <c r="L13" s="144"/>
      <c r="M13" s="144"/>
      <c r="N13" s="144"/>
      <c r="O13" s="144"/>
    </row>
    <row r="14" spans="2:15" s="76" customFormat="1" ht="15" customHeight="1" x14ac:dyDescent="0.35">
      <c r="B14" s="56"/>
      <c r="K14" s="143"/>
      <c r="L14" s="144"/>
      <c r="M14" s="144"/>
      <c r="N14" s="144"/>
      <c r="O14" s="144"/>
    </row>
    <row r="15" spans="2:15" s="76" customFormat="1" ht="15" customHeight="1" x14ac:dyDescent="0.35">
      <c r="B15" s="56"/>
      <c r="K15" s="148" t="s">
        <v>625</v>
      </c>
      <c r="L15" s="144"/>
      <c r="M15" s="144"/>
      <c r="N15" s="144"/>
      <c r="O15" s="144"/>
    </row>
    <row r="16" spans="2:15" s="76" customFormat="1" ht="15" customHeight="1" x14ac:dyDescent="0.35">
      <c r="B16" s="56"/>
      <c r="K16" s="143"/>
      <c r="L16" s="144"/>
      <c r="M16" s="144"/>
      <c r="N16" s="144"/>
      <c r="O16" s="144"/>
    </row>
    <row r="17" spans="2:23" s="76" customFormat="1" ht="15" customHeight="1" x14ac:dyDescent="0.35">
      <c r="B17" s="56"/>
      <c r="K17" s="151" t="s">
        <v>338</v>
      </c>
      <c r="L17" s="144"/>
      <c r="M17" s="151"/>
      <c r="N17" s="144"/>
      <c r="O17" s="144"/>
    </row>
    <row r="18" spans="2:23" s="76" customFormat="1" ht="15" customHeight="1" x14ac:dyDescent="0.35">
      <c r="B18" s="56"/>
      <c r="K18" s="143"/>
      <c r="M18" s="143"/>
    </row>
    <row r="19" spans="2:23" ht="15" customHeight="1" x14ac:dyDescent="0.35">
      <c r="B19" s="56"/>
      <c r="K19" s="143"/>
      <c r="M19" s="143"/>
    </row>
    <row r="20" spans="2:23" ht="15" customHeight="1" x14ac:dyDescent="0.25">
      <c r="K20" s="143"/>
      <c r="M20" s="143"/>
    </row>
    <row r="21" spans="2:23" s="143" customFormat="1" ht="15" customHeight="1" x14ac:dyDescent="0.25"/>
    <row r="22" spans="2:23" x14ac:dyDescent="0.25">
      <c r="K22" s="143"/>
      <c r="M22" s="143"/>
    </row>
    <row r="23" spans="2:23" ht="15.75" customHeight="1" x14ac:dyDescent="0.25">
      <c r="K23" s="143"/>
      <c r="M23" s="143"/>
      <c r="S23" s="12"/>
    </row>
    <row r="24" spans="2:23" ht="15.75" customHeight="1" x14ac:dyDescent="0.25">
      <c r="K24" s="148" t="s">
        <v>557</v>
      </c>
      <c r="M24" s="143"/>
      <c r="S24" s="12"/>
      <c r="T24" s="12"/>
    </row>
    <row r="25" spans="2:23" s="143" customFormat="1" ht="15.75" customHeight="1" x14ac:dyDescent="0.25">
      <c r="C25" s="255"/>
      <c r="D25" s="255"/>
      <c r="E25" s="255"/>
      <c r="F25" s="255"/>
      <c r="G25" s="257"/>
      <c r="H25" s="257"/>
      <c r="I25" s="257"/>
      <c r="J25" s="257"/>
      <c r="L25" s="256"/>
      <c r="M25" s="148"/>
      <c r="N25" s="256"/>
      <c r="O25" s="256"/>
      <c r="Q25" s="258"/>
      <c r="R25" s="258"/>
      <c r="S25" s="147"/>
      <c r="T25" s="147"/>
    </row>
    <row r="26" spans="2:23" ht="15.75" x14ac:dyDescent="0.25">
      <c r="B26" s="245" t="s">
        <v>405</v>
      </c>
    </row>
    <row r="27" spans="2:23" x14ac:dyDescent="0.25">
      <c r="B27" s="210" t="s">
        <v>490</v>
      </c>
    </row>
    <row r="28" spans="2:23" x14ac:dyDescent="0.25">
      <c r="B28" s="253"/>
      <c r="C28" s="253"/>
      <c r="D28" s="253"/>
      <c r="E28" s="248" t="s">
        <v>92</v>
      </c>
      <c r="F28" s="248" t="s">
        <v>93</v>
      </c>
      <c r="G28" s="248" t="s">
        <v>94</v>
      </c>
      <c r="H28" s="248" t="s">
        <v>95</v>
      </c>
      <c r="I28" s="248" t="s">
        <v>96</v>
      </c>
      <c r="J28" s="248" t="s">
        <v>97</v>
      </c>
      <c r="K28" s="248" t="s">
        <v>98</v>
      </c>
      <c r="L28" s="248" t="s">
        <v>99</v>
      </c>
      <c r="M28" s="248" t="s">
        <v>100</v>
      </c>
      <c r="N28" s="248" t="s">
        <v>101</v>
      </c>
      <c r="O28" s="248" t="s">
        <v>102</v>
      </c>
      <c r="P28" s="248" t="s">
        <v>103</v>
      </c>
      <c r="Q28" s="248" t="s">
        <v>104</v>
      </c>
      <c r="R28" s="248" t="s">
        <v>105</v>
      </c>
      <c r="S28" s="248" t="s">
        <v>112</v>
      </c>
      <c r="T28" s="248" t="s">
        <v>113</v>
      </c>
      <c r="U28" s="248" t="s">
        <v>487</v>
      </c>
    </row>
    <row r="29" spans="2:23" x14ac:dyDescent="0.25">
      <c r="B29" s="78" t="s">
        <v>397</v>
      </c>
      <c r="C29" s="78"/>
      <c r="D29" s="78"/>
      <c r="E29" s="255">
        <v>5.9</v>
      </c>
      <c r="F29" s="257">
        <v>5.9</v>
      </c>
      <c r="G29" s="257">
        <v>6.2</v>
      </c>
      <c r="H29" s="257">
        <v>6.3</v>
      </c>
      <c r="I29" s="257">
        <v>6.9</v>
      </c>
      <c r="J29" s="257">
        <v>6.9</v>
      </c>
      <c r="K29" s="257">
        <v>7.7</v>
      </c>
      <c r="L29" s="257">
        <v>8.6</v>
      </c>
      <c r="M29" s="256">
        <v>9.5</v>
      </c>
      <c r="N29" s="256">
        <v>10.199999999999999</v>
      </c>
      <c r="O29" s="256">
        <v>10</v>
      </c>
      <c r="P29" s="256">
        <v>10.4</v>
      </c>
      <c r="Q29" s="256">
        <v>10.7</v>
      </c>
      <c r="R29" s="256">
        <v>11.5</v>
      </c>
      <c r="S29" s="256">
        <v>12.5</v>
      </c>
      <c r="T29" s="256">
        <v>13.4</v>
      </c>
      <c r="U29" s="256">
        <v>13.5</v>
      </c>
      <c r="V29" s="307"/>
      <c r="W29" s="149"/>
    </row>
    <row r="30" spans="2:23" x14ac:dyDescent="0.25">
      <c r="B30" s="78" t="s">
        <v>127</v>
      </c>
      <c r="C30" s="142"/>
      <c r="D30" s="142"/>
      <c r="E30" s="255">
        <v>221.7</v>
      </c>
      <c r="F30" s="255">
        <v>227.1</v>
      </c>
      <c r="G30" s="255">
        <v>239.7</v>
      </c>
      <c r="H30" s="255">
        <v>236.3</v>
      </c>
      <c r="I30" s="257">
        <v>233</v>
      </c>
      <c r="J30" s="257">
        <v>225.2</v>
      </c>
      <c r="K30" s="257">
        <v>240.5</v>
      </c>
      <c r="L30" s="257">
        <v>261.8</v>
      </c>
      <c r="M30" s="256">
        <v>293</v>
      </c>
      <c r="N30" s="256">
        <v>303.89999999999998</v>
      </c>
      <c r="O30" s="256">
        <v>277.2</v>
      </c>
      <c r="P30" s="256">
        <v>306.7</v>
      </c>
      <c r="Q30" s="256">
        <v>326.7</v>
      </c>
      <c r="R30" s="256">
        <v>347.8</v>
      </c>
      <c r="S30" s="457">
        <v>381.9</v>
      </c>
      <c r="T30" s="457">
        <v>416.5</v>
      </c>
      <c r="U30" s="457">
        <v>436.6</v>
      </c>
      <c r="V30" s="307"/>
      <c r="W30" s="307"/>
    </row>
    <row r="31" spans="2:23" x14ac:dyDescent="0.25">
      <c r="B31" s="78"/>
    </row>
    <row r="32" spans="2:23" x14ac:dyDescent="0.25">
      <c r="B32" s="254" t="s">
        <v>158</v>
      </c>
    </row>
    <row r="33" spans="2:15" x14ac:dyDescent="0.25">
      <c r="B33" s="309" t="s">
        <v>485</v>
      </c>
      <c r="O33" s="120"/>
    </row>
    <row r="35" spans="2:15" s="143" customFormat="1" x14ac:dyDescent="0.25">
      <c r="B35" s="142" t="s">
        <v>175</v>
      </c>
    </row>
    <row r="36" spans="2:15" s="143" customFormat="1" x14ac:dyDescent="0.25">
      <c r="B36" s="142" t="s">
        <v>398</v>
      </c>
    </row>
    <row r="37" spans="2:15" x14ac:dyDescent="0.25">
      <c r="B37" s="142" t="s">
        <v>491</v>
      </c>
    </row>
    <row r="38" spans="2:15" x14ac:dyDescent="0.25">
      <c r="B38" s="145" t="s">
        <v>382</v>
      </c>
    </row>
  </sheetData>
  <hyperlinks>
    <hyperlink ref="B2" location="Contents!B6" display="Return to Contents Page"/>
    <hyperlink ref="B33" r:id="rId1"/>
    <hyperlink ref="B38" location="'User guidance transport'!B53" display="Link to user guidance for transport sector"/>
  </hyperlinks>
  <pageMargins left="0.25" right="0.25" top="0.75" bottom="0.75" header="0.3" footer="0.3"/>
  <pageSetup paperSize="9" scale="59"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44"/>
  <sheetViews>
    <sheetView showGridLines="0" zoomScale="85" zoomScaleNormal="85" workbookViewId="0"/>
  </sheetViews>
  <sheetFormatPr defaultColWidth="11.42578125" defaultRowHeight="15" x14ac:dyDescent="0.25"/>
  <cols>
    <col min="1" max="16384" width="11.42578125" style="68"/>
  </cols>
  <sheetData>
    <row r="1" spans="2:11" x14ac:dyDescent="0.25">
      <c r="E1" s="30"/>
      <c r="F1" s="30"/>
      <c r="G1" s="30"/>
      <c r="H1" s="30"/>
      <c r="I1" s="30"/>
      <c r="J1" s="30"/>
      <c r="K1" s="30"/>
    </row>
    <row r="2" spans="2:11" x14ac:dyDescent="0.25">
      <c r="B2" s="105" t="s">
        <v>2</v>
      </c>
    </row>
    <row r="3" spans="2:11" x14ac:dyDescent="0.25">
      <c r="B3" s="19"/>
    </row>
    <row r="4" spans="2:11" ht="21" x14ac:dyDescent="0.35">
      <c r="B4" s="424" t="s">
        <v>453</v>
      </c>
    </row>
    <row r="5" spans="2:11" x14ac:dyDescent="0.25">
      <c r="B5" s="16"/>
    </row>
    <row r="9" spans="2:11" x14ac:dyDescent="0.25">
      <c r="G9" s="39"/>
    </row>
    <row r="10" spans="2:11" x14ac:dyDescent="0.25">
      <c r="G10" s="65"/>
      <c r="H10" s="41"/>
    </row>
    <row r="23" spans="2:11" ht="19.5" customHeight="1" x14ac:dyDescent="0.25"/>
    <row r="26" spans="2:11" ht="15.75" x14ac:dyDescent="0.25">
      <c r="B26" s="186" t="s">
        <v>91</v>
      </c>
    </row>
    <row r="27" spans="2:11" s="143" customFormat="1" x14ac:dyDescent="0.25">
      <c r="B27" s="41" t="s">
        <v>565</v>
      </c>
    </row>
    <row r="28" spans="2:11" x14ac:dyDescent="0.25">
      <c r="B28" s="226"/>
      <c r="C28" s="226"/>
      <c r="D28" s="248" t="s">
        <v>150</v>
      </c>
      <c r="E28" s="248" t="s">
        <v>151</v>
      </c>
      <c r="F28" s="248" t="s">
        <v>152</v>
      </c>
      <c r="G28" s="248" t="s">
        <v>153</v>
      </c>
      <c r="H28" s="248" t="s">
        <v>149</v>
      </c>
      <c r="I28" s="248" t="s">
        <v>7</v>
      </c>
      <c r="K28" s="327"/>
    </row>
    <row r="29" spans="2:11" x14ac:dyDescent="0.25">
      <c r="B29" s="458" t="s">
        <v>407</v>
      </c>
      <c r="C29" s="458"/>
      <c r="D29" s="434">
        <v>378886</v>
      </c>
      <c r="E29" s="434">
        <v>359277</v>
      </c>
      <c r="F29" s="434">
        <v>300248</v>
      </c>
      <c r="G29" s="434">
        <v>65378</v>
      </c>
      <c r="H29" s="434">
        <v>27622</v>
      </c>
      <c r="I29" s="434">
        <v>1131411</v>
      </c>
      <c r="J29" s="102"/>
      <c r="K29" s="326"/>
    </row>
    <row r="30" spans="2:11" s="143" customFormat="1" x14ac:dyDescent="0.25">
      <c r="B30" s="459"/>
      <c r="C30" s="460"/>
      <c r="D30" s="460"/>
      <c r="E30" s="460"/>
      <c r="F30" s="460"/>
      <c r="G30" s="460"/>
      <c r="H30" s="142"/>
      <c r="I30" s="142"/>
    </row>
    <row r="31" spans="2:11" x14ac:dyDescent="0.25">
      <c r="B31" s="254" t="s">
        <v>511</v>
      </c>
      <c r="C31" s="142"/>
      <c r="D31" s="142"/>
      <c r="E31" s="142"/>
      <c r="F31" s="142"/>
      <c r="G31" s="142"/>
      <c r="H31" s="142"/>
      <c r="I31" s="142"/>
    </row>
    <row r="32" spans="2:11" x14ac:dyDescent="0.25">
      <c r="B32" s="142"/>
      <c r="C32" s="142"/>
      <c r="D32" s="142"/>
      <c r="E32" s="142"/>
      <c r="F32" s="142"/>
      <c r="G32" s="142"/>
      <c r="H32" s="142"/>
      <c r="I32" s="142"/>
    </row>
    <row r="33" spans="2:18" s="143" customFormat="1" x14ac:dyDescent="0.25">
      <c r="B33" s="142" t="s">
        <v>175</v>
      </c>
      <c r="C33" s="142"/>
      <c r="D33" s="142"/>
      <c r="E33" s="142"/>
      <c r="F33" s="142"/>
      <c r="G33" s="142"/>
      <c r="H33" s="142"/>
      <c r="I33" s="142"/>
    </row>
    <row r="34" spans="2:18" s="143" customFormat="1" x14ac:dyDescent="0.25">
      <c r="B34" s="142" t="s">
        <v>512</v>
      </c>
      <c r="C34" s="142"/>
      <c r="D34" s="142"/>
      <c r="E34" s="142"/>
      <c r="F34" s="142"/>
      <c r="G34" s="142"/>
      <c r="H34" s="142"/>
      <c r="I34" s="142"/>
    </row>
    <row r="35" spans="2:18" s="143" customFormat="1" ht="15" customHeight="1" x14ac:dyDescent="0.25">
      <c r="B35" s="504" t="s">
        <v>510</v>
      </c>
      <c r="C35" s="504"/>
      <c r="D35" s="504"/>
      <c r="E35" s="504"/>
      <c r="F35" s="504"/>
      <c r="G35" s="504"/>
      <c r="H35" s="504"/>
      <c r="I35" s="504"/>
    </row>
    <row r="36" spans="2:18" s="143" customFormat="1" x14ac:dyDescent="0.25">
      <c r="B36" s="504"/>
      <c r="C36" s="504"/>
      <c r="D36" s="504"/>
      <c r="E36" s="504"/>
      <c r="F36" s="504"/>
      <c r="G36" s="504"/>
      <c r="H36" s="504"/>
      <c r="I36" s="504"/>
    </row>
    <row r="37" spans="2:18" s="143" customFormat="1" x14ac:dyDescent="0.25">
      <c r="B37" s="504"/>
      <c r="C37" s="504"/>
      <c r="D37" s="504"/>
      <c r="E37" s="504"/>
      <c r="F37" s="504"/>
      <c r="G37" s="504"/>
      <c r="H37" s="504"/>
      <c r="I37" s="504"/>
    </row>
    <row r="38" spans="2:18" s="143" customFormat="1" x14ac:dyDescent="0.25">
      <c r="B38" s="504"/>
      <c r="C38" s="504"/>
      <c r="D38" s="504"/>
      <c r="E38" s="504"/>
      <c r="F38" s="504"/>
      <c r="G38" s="504"/>
      <c r="H38" s="504"/>
      <c r="I38" s="504"/>
    </row>
    <row r="39" spans="2:18" s="143" customFormat="1" x14ac:dyDescent="0.25"/>
    <row r="40" spans="2:18" x14ac:dyDescent="0.25">
      <c r="B40" s="145" t="s">
        <v>382</v>
      </c>
    </row>
    <row r="44" spans="2:18" x14ac:dyDescent="0.25">
      <c r="K44" s="503"/>
      <c r="L44" s="503"/>
      <c r="M44" s="503"/>
      <c r="N44" s="503"/>
      <c r="O44" s="503"/>
      <c r="P44" s="503"/>
      <c r="Q44" s="503"/>
      <c r="R44" s="503"/>
    </row>
  </sheetData>
  <mergeCells count="2">
    <mergeCell ref="K44:R44"/>
    <mergeCell ref="B35:I38"/>
  </mergeCells>
  <hyperlinks>
    <hyperlink ref="A15" r:id="rId1" display="http://www.ninis2.nisra.gov.uk/public/pivotgrid.aspx?dataSetVars=ds-3159-lh-37-yn-2003-2006,2008-2011-sk-118-sn-Travel%20and%20Transport-yearfilter--"/>
    <hyperlink ref="B2" location="Contents!B6" display="Return to Contents Page"/>
    <hyperlink ref="B40" location="'User guidance transport'!B98" display="Link to user guidance for transport sector"/>
  </hyperlinks>
  <pageMargins left="0.25" right="0.25" top="0.75" bottom="0.75" header="0.3" footer="0.3"/>
  <pageSetup paperSize="9" scale="69" orientation="landscape" r:id="rId2"/>
  <ignoredErrors>
    <ignoredError sqref="F28" twoDigitTextYear="1"/>
  </ignoredError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62"/>
  <sheetViews>
    <sheetView showGridLines="0" zoomScale="85" zoomScaleNormal="85" workbookViewId="0"/>
  </sheetViews>
  <sheetFormatPr defaultColWidth="11.42578125" defaultRowHeight="15" x14ac:dyDescent="0.25"/>
  <cols>
    <col min="1" max="3" width="11.42578125" style="69"/>
    <col min="4" max="25" width="8.85546875" style="69" customWidth="1"/>
    <col min="26" max="16384" width="11.42578125" style="69"/>
  </cols>
  <sheetData>
    <row r="1" spans="2:23" x14ac:dyDescent="0.25">
      <c r="E1" s="75"/>
    </row>
    <row r="2" spans="2:23" x14ac:dyDescent="0.25">
      <c r="B2" s="105" t="s">
        <v>2</v>
      </c>
      <c r="E2" s="76"/>
    </row>
    <row r="3" spans="2:23" x14ac:dyDescent="0.25">
      <c r="B3" s="19"/>
    </row>
    <row r="4" spans="2:23" ht="21" x14ac:dyDescent="0.35">
      <c r="B4" s="424" t="s">
        <v>492</v>
      </c>
    </row>
    <row r="5" spans="2:23" x14ac:dyDescent="0.25">
      <c r="B5" s="16"/>
    </row>
    <row r="7" spans="2:23" x14ac:dyDescent="0.25">
      <c r="J7" s="75"/>
      <c r="O7" s="39" t="s">
        <v>339</v>
      </c>
      <c r="P7" s="75"/>
    </row>
    <row r="8" spans="2:23" x14ac:dyDescent="0.25">
      <c r="J8" s="75"/>
      <c r="O8" s="143"/>
      <c r="P8" s="75"/>
    </row>
    <row r="9" spans="2:23" x14ac:dyDescent="0.25">
      <c r="G9" s="39"/>
      <c r="J9" s="75"/>
      <c r="O9" s="143"/>
      <c r="P9" s="75"/>
      <c r="T9" s="143"/>
    </row>
    <row r="10" spans="2:23" x14ac:dyDescent="0.25">
      <c r="G10" s="65"/>
      <c r="H10" s="41"/>
      <c r="J10" s="75"/>
      <c r="O10" s="143"/>
      <c r="P10" s="75"/>
      <c r="T10" s="372"/>
    </row>
    <row r="11" spans="2:23" s="75" customFormat="1" x14ac:dyDescent="0.25">
      <c r="G11" s="65"/>
      <c r="H11" s="41"/>
      <c r="O11" s="143"/>
      <c r="T11" s="233"/>
    </row>
    <row r="12" spans="2:23" s="75" customFormat="1" x14ac:dyDescent="0.25">
      <c r="G12" s="65"/>
      <c r="H12" s="41"/>
      <c r="O12" s="143"/>
      <c r="T12" s="143"/>
    </row>
    <row r="13" spans="2:23" s="75" customFormat="1" x14ac:dyDescent="0.25">
      <c r="G13" s="65"/>
      <c r="H13" s="41"/>
      <c r="O13" s="143"/>
      <c r="T13" s="144"/>
    </row>
    <row r="14" spans="2:23" s="75" customFormat="1" x14ac:dyDescent="0.25">
      <c r="G14" s="65"/>
      <c r="H14" s="41"/>
      <c r="O14" s="143"/>
      <c r="T14" s="144"/>
      <c r="W14" s="120"/>
    </row>
    <row r="15" spans="2:23" s="75" customFormat="1" x14ac:dyDescent="0.25">
      <c r="G15" s="65"/>
      <c r="H15" s="41"/>
      <c r="O15" s="148" t="s">
        <v>571</v>
      </c>
      <c r="T15" s="144"/>
    </row>
    <row r="16" spans="2:23" s="75" customFormat="1" x14ac:dyDescent="0.25">
      <c r="G16" s="65"/>
      <c r="H16" s="41"/>
      <c r="T16" s="144"/>
    </row>
    <row r="17" spans="2:25" s="75" customFormat="1" x14ac:dyDescent="0.25">
      <c r="G17" s="65"/>
      <c r="H17" s="41"/>
      <c r="O17" s="39" t="s">
        <v>338</v>
      </c>
      <c r="T17" s="144"/>
      <c r="W17" s="101"/>
    </row>
    <row r="18" spans="2:25" s="75" customFormat="1" x14ac:dyDescent="0.25">
      <c r="G18" s="65"/>
      <c r="H18" s="41"/>
      <c r="O18" s="143"/>
      <c r="W18" s="101"/>
    </row>
    <row r="19" spans="2:25" s="75" customFormat="1" x14ac:dyDescent="0.25">
      <c r="G19" s="65"/>
      <c r="H19" s="41"/>
      <c r="O19" s="143"/>
    </row>
    <row r="20" spans="2:25" s="75" customFormat="1" x14ac:dyDescent="0.25">
      <c r="G20" s="65"/>
      <c r="H20" s="41"/>
      <c r="O20" s="143"/>
      <c r="X20" s="143"/>
      <c r="Y20" s="120"/>
    </row>
    <row r="21" spans="2:25" s="75" customFormat="1" x14ac:dyDescent="0.25">
      <c r="G21" s="65"/>
      <c r="H21" s="41"/>
      <c r="O21" s="143"/>
    </row>
    <row r="22" spans="2:25" x14ac:dyDescent="0.25">
      <c r="O22" s="143"/>
      <c r="Y22" s="101"/>
    </row>
    <row r="23" spans="2:25" s="75" customFormat="1" x14ac:dyDescent="0.25">
      <c r="O23" s="143"/>
      <c r="Y23" s="101"/>
    </row>
    <row r="24" spans="2:25" s="75" customFormat="1" x14ac:dyDescent="0.25">
      <c r="O24" s="143"/>
      <c r="Y24" s="120"/>
    </row>
    <row r="25" spans="2:25" s="75" customFormat="1" x14ac:dyDescent="0.25">
      <c r="O25" s="148" t="s">
        <v>570</v>
      </c>
    </row>
    <row r="26" spans="2:25" s="75" customFormat="1" x14ac:dyDescent="0.25"/>
    <row r="27" spans="2:25" s="75" customFormat="1" ht="15.75" x14ac:dyDescent="0.25">
      <c r="B27" s="186" t="s">
        <v>493</v>
      </c>
      <c r="C27" s="69"/>
      <c r="D27" s="69"/>
      <c r="E27" s="69"/>
      <c r="F27" s="69"/>
      <c r="G27" s="69"/>
      <c r="H27" s="69"/>
      <c r="I27" s="69"/>
      <c r="J27" s="69"/>
      <c r="K27" s="69"/>
      <c r="L27" s="69"/>
      <c r="M27" s="69"/>
      <c r="N27" s="69"/>
      <c r="O27" s="69"/>
      <c r="P27" s="69"/>
      <c r="Q27" s="69"/>
      <c r="R27" s="69"/>
      <c r="S27" s="69"/>
    </row>
    <row r="28" spans="2:25" s="143" customFormat="1" x14ac:dyDescent="0.25">
      <c r="B28" s="41" t="s">
        <v>603</v>
      </c>
    </row>
    <row r="29" spans="2:25" x14ac:dyDescent="0.25">
      <c r="B29" s="226"/>
      <c r="C29" s="226"/>
      <c r="D29" s="262">
        <v>2011</v>
      </c>
      <c r="E29" s="262">
        <v>2012</v>
      </c>
      <c r="F29" s="262">
        <v>2012</v>
      </c>
      <c r="G29" s="262">
        <v>2012</v>
      </c>
      <c r="H29" s="262">
        <v>2012</v>
      </c>
      <c r="I29" s="262">
        <v>2013</v>
      </c>
      <c r="J29" s="262">
        <v>2013</v>
      </c>
      <c r="K29" s="262">
        <v>2013</v>
      </c>
      <c r="L29" s="262">
        <v>2013</v>
      </c>
      <c r="M29" s="262">
        <v>2014</v>
      </c>
      <c r="N29" s="262">
        <v>2014</v>
      </c>
      <c r="O29" s="262">
        <v>2014</v>
      </c>
      <c r="P29" s="262">
        <v>2014</v>
      </c>
      <c r="Q29" s="262">
        <v>2015</v>
      </c>
      <c r="R29" s="262">
        <v>2015</v>
      </c>
      <c r="S29" s="262">
        <v>2015</v>
      </c>
      <c r="T29" s="262">
        <v>2015</v>
      </c>
      <c r="U29" s="262">
        <v>2016</v>
      </c>
      <c r="V29" s="262">
        <v>2016</v>
      </c>
      <c r="W29" s="262">
        <v>2016</v>
      </c>
      <c r="X29" s="262">
        <v>2016</v>
      </c>
      <c r="Y29" s="262">
        <v>2017</v>
      </c>
    </row>
    <row r="30" spans="2:25" s="143" customFormat="1" x14ac:dyDescent="0.25">
      <c r="B30" s="226"/>
      <c r="C30" s="226"/>
      <c r="D30" s="248" t="s">
        <v>408</v>
      </c>
      <c r="E30" s="248" t="s">
        <v>409</v>
      </c>
      <c r="F30" s="248" t="s">
        <v>410</v>
      </c>
      <c r="G30" s="248" t="s">
        <v>411</v>
      </c>
      <c r="H30" s="248" t="s">
        <v>408</v>
      </c>
      <c r="I30" s="248" t="s">
        <v>409</v>
      </c>
      <c r="J30" s="248" t="s">
        <v>410</v>
      </c>
      <c r="K30" s="248" t="s">
        <v>411</v>
      </c>
      <c r="L30" s="248" t="s">
        <v>408</v>
      </c>
      <c r="M30" s="248" t="s">
        <v>409</v>
      </c>
      <c r="N30" s="248" t="s">
        <v>410</v>
      </c>
      <c r="O30" s="248" t="s">
        <v>411</v>
      </c>
      <c r="P30" s="248" t="s">
        <v>408</v>
      </c>
      <c r="Q30" s="248" t="s">
        <v>409</v>
      </c>
      <c r="R30" s="248" t="s">
        <v>410</v>
      </c>
      <c r="S30" s="248" t="s">
        <v>411</v>
      </c>
      <c r="T30" s="248" t="s">
        <v>408</v>
      </c>
      <c r="U30" s="248" t="s">
        <v>409</v>
      </c>
      <c r="V30" s="248" t="s">
        <v>410</v>
      </c>
      <c r="W30" s="248" t="s">
        <v>411</v>
      </c>
      <c r="X30" s="248" t="s">
        <v>408</v>
      </c>
      <c r="Y30" s="248" t="s">
        <v>409</v>
      </c>
    </row>
    <row r="31" spans="2:25" x14ac:dyDescent="0.25">
      <c r="B31" s="458" t="s">
        <v>115</v>
      </c>
      <c r="C31" s="261"/>
      <c r="D31" s="222">
        <v>7</v>
      </c>
      <c r="E31" s="222">
        <v>12</v>
      </c>
      <c r="F31" s="222">
        <v>29</v>
      </c>
      <c r="G31" s="222">
        <v>51</v>
      </c>
      <c r="H31" s="222">
        <v>61</v>
      </c>
      <c r="I31" s="222">
        <v>82</v>
      </c>
      <c r="J31" s="222">
        <v>115</v>
      </c>
      <c r="K31" s="222">
        <v>133</v>
      </c>
      <c r="L31" s="222">
        <v>150</v>
      </c>
      <c r="M31" s="222">
        <v>176</v>
      </c>
      <c r="N31" s="222">
        <v>215</v>
      </c>
      <c r="O31" s="222">
        <v>284</v>
      </c>
      <c r="P31" s="222">
        <v>370</v>
      </c>
      <c r="Q31" s="222">
        <v>494</v>
      </c>
      <c r="R31" s="222">
        <v>615</v>
      </c>
      <c r="S31" s="222">
        <v>715</v>
      </c>
      <c r="T31" s="222">
        <v>812</v>
      </c>
      <c r="U31" s="222">
        <v>969</v>
      </c>
      <c r="V31" s="222">
        <v>1052</v>
      </c>
      <c r="W31" s="222">
        <v>1190</v>
      </c>
      <c r="X31" s="222">
        <v>1310</v>
      </c>
      <c r="Y31" s="222">
        <v>1464</v>
      </c>
    </row>
    <row r="32" spans="2:25" s="143" customFormat="1" ht="15.75" x14ac:dyDescent="0.25">
      <c r="B32" s="458"/>
      <c r="C32" s="261"/>
      <c r="D32" s="222"/>
      <c r="E32" s="222"/>
      <c r="F32" s="222"/>
      <c r="G32" s="222"/>
      <c r="H32" s="222"/>
      <c r="I32" s="222"/>
      <c r="J32" s="222"/>
      <c r="K32" s="222"/>
      <c r="L32" s="222"/>
      <c r="M32" s="222"/>
      <c r="N32" s="222"/>
      <c r="O32" s="222"/>
      <c r="P32" s="222"/>
      <c r="Q32" s="222"/>
      <c r="R32" s="222"/>
      <c r="S32" s="310"/>
    </row>
    <row r="33" spans="2:23" ht="15.75" x14ac:dyDescent="0.25">
      <c r="B33" s="142" t="s">
        <v>162</v>
      </c>
      <c r="C33" s="75"/>
      <c r="D33" s="75"/>
      <c r="E33" s="75"/>
      <c r="F33" s="75"/>
      <c r="G33" s="75"/>
      <c r="H33" s="75"/>
      <c r="I33" s="75"/>
      <c r="J33" s="101"/>
      <c r="K33" s="101"/>
      <c r="L33" s="101"/>
      <c r="M33" s="101"/>
      <c r="N33" s="101"/>
      <c r="O33" s="101"/>
      <c r="P33" s="101"/>
      <c r="Q33" s="101"/>
      <c r="R33" s="101"/>
      <c r="S33" s="310"/>
    </row>
    <row r="34" spans="2:23" ht="15.75" x14ac:dyDescent="0.25">
      <c r="B34" s="145" t="s">
        <v>626</v>
      </c>
      <c r="C34" s="75"/>
      <c r="D34" s="75"/>
      <c r="E34" s="75"/>
      <c r="F34" s="75"/>
      <c r="G34" s="75"/>
      <c r="H34" s="75"/>
      <c r="I34" s="75"/>
      <c r="J34" s="75"/>
      <c r="K34" s="75"/>
      <c r="L34" s="75"/>
      <c r="M34" s="75"/>
      <c r="N34" s="75"/>
      <c r="O34" s="75"/>
      <c r="P34" s="75"/>
      <c r="Q34" s="75"/>
      <c r="R34" s="75"/>
      <c r="S34" s="310"/>
      <c r="W34" s="120"/>
    </row>
    <row r="35" spans="2:23" ht="15.75" x14ac:dyDescent="0.25">
      <c r="B35" s="176"/>
      <c r="C35" s="75"/>
      <c r="D35" s="75"/>
      <c r="E35" s="75"/>
      <c r="F35" s="75"/>
      <c r="G35" s="75"/>
      <c r="H35" s="75"/>
      <c r="I35" s="75"/>
      <c r="J35" s="75"/>
      <c r="K35" s="75"/>
      <c r="L35" s="75"/>
      <c r="M35" s="75"/>
      <c r="N35" s="75"/>
      <c r="O35" s="75"/>
      <c r="P35" s="75"/>
      <c r="Q35" s="75"/>
      <c r="R35" s="75"/>
      <c r="S35" s="310"/>
    </row>
    <row r="36" spans="2:23" ht="15.75" x14ac:dyDescent="0.25">
      <c r="B36" s="461" t="s">
        <v>165</v>
      </c>
      <c r="S36" s="310"/>
    </row>
    <row r="37" spans="2:23" ht="15.75" x14ac:dyDescent="0.25">
      <c r="B37" s="176" t="s">
        <v>166</v>
      </c>
      <c r="S37" s="310"/>
    </row>
    <row r="38" spans="2:23" ht="15.75" x14ac:dyDescent="0.25">
      <c r="B38" s="142" t="s">
        <v>163</v>
      </c>
      <c r="S38" s="310"/>
    </row>
    <row r="39" spans="2:23" ht="15.75" x14ac:dyDescent="0.25">
      <c r="B39" s="142" t="s">
        <v>164</v>
      </c>
      <c r="S39" s="310"/>
    </row>
    <row r="40" spans="2:23" ht="15.75" x14ac:dyDescent="0.25">
      <c r="S40" s="310"/>
    </row>
    <row r="41" spans="2:23" ht="15.75" x14ac:dyDescent="0.25">
      <c r="B41" s="145" t="s">
        <v>382</v>
      </c>
      <c r="C41" s="101"/>
      <c r="D41" s="101"/>
      <c r="E41" s="101"/>
      <c r="F41" s="101"/>
      <c r="G41" s="101"/>
      <c r="H41" s="101"/>
      <c r="I41" s="101"/>
      <c r="J41" s="101"/>
      <c r="K41" s="101"/>
      <c r="L41" s="101"/>
      <c r="M41" s="101"/>
      <c r="N41" s="101"/>
      <c r="O41" s="101"/>
      <c r="P41" s="101"/>
      <c r="Q41" s="101"/>
      <c r="R41" s="101"/>
      <c r="S41" s="310"/>
    </row>
    <row r="42" spans="2:23" ht="15.75" x14ac:dyDescent="0.25">
      <c r="S42" s="310"/>
    </row>
    <row r="43" spans="2:23" ht="15.75" x14ac:dyDescent="0.25">
      <c r="D43" s="310"/>
      <c r="S43" s="310"/>
    </row>
    <row r="44" spans="2:23" ht="15.75" x14ac:dyDescent="0.25">
      <c r="D44" s="310"/>
      <c r="S44" s="310"/>
    </row>
    <row r="45" spans="2:23" ht="15.75" x14ac:dyDescent="0.25">
      <c r="D45" s="310"/>
      <c r="S45" s="310"/>
    </row>
    <row r="46" spans="2:23" ht="15.75" x14ac:dyDescent="0.25">
      <c r="D46" s="310"/>
      <c r="S46" s="310"/>
    </row>
    <row r="47" spans="2:23" ht="15.75" x14ac:dyDescent="0.25">
      <c r="D47" s="310"/>
      <c r="S47" s="310"/>
    </row>
    <row r="48" spans="2:23" ht="15.75" x14ac:dyDescent="0.25">
      <c r="D48" s="310"/>
      <c r="S48" s="310"/>
    </row>
    <row r="49" spans="4:19" ht="15.75" x14ac:dyDescent="0.25">
      <c r="D49" s="310"/>
      <c r="S49" s="310"/>
    </row>
    <row r="50" spans="4:19" ht="15.75" x14ac:dyDescent="0.25">
      <c r="D50" s="310"/>
      <c r="S50" s="310"/>
    </row>
    <row r="51" spans="4:19" ht="15.75" x14ac:dyDescent="0.25">
      <c r="D51" s="310"/>
      <c r="S51" s="310"/>
    </row>
    <row r="52" spans="4:19" ht="15.75" x14ac:dyDescent="0.25">
      <c r="D52" s="310"/>
    </row>
    <row r="53" spans="4:19" ht="15.75" x14ac:dyDescent="0.25">
      <c r="D53" s="310"/>
    </row>
    <row r="54" spans="4:19" ht="15.75" x14ac:dyDescent="0.25">
      <c r="D54" s="310"/>
    </row>
    <row r="55" spans="4:19" ht="15.75" x14ac:dyDescent="0.25">
      <c r="D55" s="310"/>
    </row>
    <row r="56" spans="4:19" ht="15.75" x14ac:dyDescent="0.25">
      <c r="D56" s="310"/>
    </row>
    <row r="57" spans="4:19" ht="15.75" x14ac:dyDescent="0.25">
      <c r="D57" s="310"/>
    </row>
    <row r="58" spans="4:19" ht="15.75" x14ac:dyDescent="0.25">
      <c r="D58" s="310"/>
    </row>
    <row r="59" spans="4:19" ht="15.75" x14ac:dyDescent="0.25">
      <c r="D59" s="310"/>
    </row>
    <row r="60" spans="4:19" ht="15.75" x14ac:dyDescent="0.25">
      <c r="D60" s="310"/>
    </row>
    <row r="61" spans="4:19" ht="15.75" x14ac:dyDescent="0.25">
      <c r="D61" s="310"/>
    </row>
    <row r="62" spans="4:19" ht="15.75" x14ac:dyDescent="0.25">
      <c r="D62" s="310"/>
    </row>
  </sheetData>
  <hyperlinks>
    <hyperlink ref="B2" location="Contents!B6" display="Return to Contents Page"/>
    <hyperlink ref="B34" r:id="rId1"/>
    <hyperlink ref="B37" r:id="rId2"/>
    <hyperlink ref="B41" location="'User guidance transport'!B118" display="Link to user guidance for transport sector"/>
  </hyperlinks>
  <pageMargins left="0.25" right="0.25" top="0.75" bottom="0.75" header="0.3" footer="0.3"/>
  <pageSetup paperSize="9" scale="62" orientation="landscape"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AA43"/>
  <sheetViews>
    <sheetView showGridLines="0" zoomScale="85" zoomScaleNormal="85" workbookViewId="0"/>
  </sheetViews>
  <sheetFormatPr defaultColWidth="11.42578125" defaultRowHeight="15" x14ac:dyDescent="0.25"/>
  <cols>
    <col min="1" max="2" width="11.42578125" style="143"/>
    <col min="3" max="3" width="11.42578125" style="143" customWidth="1"/>
    <col min="4" max="16384" width="11.42578125" style="143"/>
  </cols>
  <sheetData>
    <row r="1" spans="2:19" ht="23.25" x14ac:dyDescent="0.35">
      <c r="B1" s="128" t="s">
        <v>125</v>
      </c>
      <c r="C1" s="128"/>
      <c r="D1" s="128"/>
      <c r="E1" s="128"/>
      <c r="F1" s="149"/>
    </row>
    <row r="2" spans="2:19" x14ac:dyDescent="0.25">
      <c r="B2" s="105" t="s">
        <v>2</v>
      </c>
    </row>
    <row r="4" spans="2:19" ht="21" x14ac:dyDescent="0.35">
      <c r="B4" s="156" t="s">
        <v>572</v>
      </c>
    </row>
    <row r="6" spans="2:19" x14ac:dyDescent="0.25">
      <c r="K6" s="39" t="s">
        <v>521</v>
      </c>
      <c r="M6" s="39" t="s">
        <v>522</v>
      </c>
    </row>
    <row r="7" spans="2:19" x14ac:dyDescent="0.25">
      <c r="K7" s="39" t="s">
        <v>339</v>
      </c>
      <c r="M7" s="39" t="s">
        <v>339</v>
      </c>
    </row>
    <row r="9" spans="2:19" x14ac:dyDescent="0.25">
      <c r="P9" s="151"/>
    </row>
    <row r="10" spans="2:19" x14ac:dyDescent="0.25">
      <c r="O10" s="119"/>
      <c r="Q10" s="505"/>
      <c r="R10" s="506"/>
      <c r="S10" s="506"/>
    </row>
    <row r="15" spans="2:19" x14ac:dyDescent="0.25">
      <c r="K15" s="148" t="s">
        <v>444</v>
      </c>
      <c r="M15" s="148" t="s">
        <v>444</v>
      </c>
    </row>
    <row r="17" spans="2:27" x14ac:dyDescent="0.25">
      <c r="K17" s="39" t="s">
        <v>521</v>
      </c>
      <c r="M17" s="39" t="s">
        <v>522</v>
      </c>
    </row>
    <row r="18" spans="2:27" x14ac:dyDescent="0.25">
      <c r="I18" s="136"/>
      <c r="K18" s="151" t="s">
        <v>338</v>
      </c>
      <c r="M18" s="151" t="s">
        <v>338</v>
      </c>
      <c r="O18" s="120"/>
    </row>
    <row r="19" spans="2:27" x14ac:dyDescent="0.25">
      <c r="I19" s="136"/>
    </row>
    <row r="23" spans="2:27" ht="17.25" customHeight="1" x14ac:dyDescent="0.25"/>
    <row r="26" spans="2:27" x14ac:dyDescent="0.25">
      <c r="K26" s="148" t="s">
        <v>434</v>
      </c>
      <c r="M26" s="148" t="s">
        <v>434</v>
      </c>
      <c r="AA26" s="53"/>
    </row>
    <row r="28" spans="2:27" ht="15.75" x14ac:dyDescent="0.25">
      <c r="B28" s="186" t="s">
        <v>523</v>
      </c>
      <c r="C28" s="64"/>
      <c r="D28" s="64"/>
      <c r="E28" s="64"/>
      <c r="F28" s="64"/>
      <c r="G28" s="64"/>
      <c r="H28" s="64"/>
      <c r="I28" s="64"/>
      <c r="J28" s="64"/>
      <c r="K28" s="64"/>
      <c r="L28" s="64"/>
      <c r="M28" s="64"/>
      <c r="N28" s="64"/>
      <c r="O28" s="64"/>
      <c r="P28" s="64"/>
      <c r="Q28" s="64"/>
      <c r="R28" s="64"/>
      <c r="S28" s="64"/>
      <c r="T28" s="64"/>
      <c r="U28" s="64"/>
      <c r="V28" s="64"/>
      <c r="W28" s="64"/>
      <c r="X28" s="64"/>
      <c r="Y28" s="64"/>
      <c r="Z28" s="64"/>
    </row>
    <row r="29" spans="2:27" x14ac:dyDescent="0.25">
      <c r="B29" s="41" t="s">
        <v>520</v>
      </c>
      <c r="C29" s="64"/>
      <c r="D29" s="64"/>
      <c r="E29" s="64"/>
      <c r="F29" s="64"/>
      <c r="G29" s="64"/>
      <c r="H29" s="64"/>
      <c r="I29" s="64"/>
      <c r="J29" s="64"/>
      <c r="K29" s="64"/>
      <c r="L29" s="64"/>
      <c r="M29" s="64"/>
      <c r="N29" s="64"/>
      <c r="O29" s="64"/>
      <c r="P29" s="64"/>
      <c r="Q29" s="64"/>
      <c r="R29" s="64"/>
      <c r="S29" s="64"/>
      <c r="T29" s="64"/>
      <c r="U29" s="64"/>
      <c r="V29" s="64"/>
      <c r="W29" s="64"/>
      <c r="X29" s="64"/>
      <c r="Y29" s="64"/>
      <c r="Z29" s="64"/>
    </row>
    <row r="30" spans="2:27" x14ac:dyDescent="0.25">
      <c r="B30" s="52"/>
      <c r="C30" s="52"/>
      <c r="D30" s="221">
        <v>1990</v>
      </c>
      <c r="E30" s="221">
        <f>D30+1</f>
        <v>1991</v>
      </c>
      <c r="F30" s="221">
        <v>1992</v>
      </c>
      <c r="G30" s="221">
        <v>1993</v>
      </c>
      <c r="H30" s="221">
        <v>1994</v>
      </c>
      <c r="I30" s="221">
        <v>1995</v>
      </c>
      <c r="J30" s="221">
        <v>1996</v>
      </c>
      <c r="K30" s="221">
        <v>1997</v>
      </c>
      <c r="L30" s="221">
        <v>1998</v>
      </c>
      <c r="M30" s="221">
        <v>1999</v>
      </c>
      <c r="N30" s="221">
        <v>2000</v>
      </c>
      <c r="O30" s="221">
        <v>2001</v>
      </c>
      <c r="P30" s="221">
        <v>2002</v>
      </c>
    </row>
    <row r="31" spans="2:27" x14ac:dyDescent="0.25">
      <c r="B31" s="507" t="s">
        <v>521</v>
      </c>
      <c r="C31" s="507"/>
      <c r="D31" s="462">
        <v>1904.5262188242427</v>
      </c>
      <c r="E31" s="462">
        <v>1868.6288112364805</v>
      </c>
      <c r="F31" s="462">
        <v>1900.8320747230289</v>
      </c>
      <c r="G31" s="462">
        <v>1900.3030748314204</v>
      </c>
      <c r="H31" s="462">
        <v>1905.0679823868513</v>
      </c>
      <c r="I31" s="462">
        <v>1885.7569625213318</v>
      </c>
      <c r="J31" s="462">
        <v>1889.061441332195</v>
      </c>
      <c r="K31" s="462">
        <v>1757.6383117133096</v>
      </c>
      <c r="L31" s="462">
        <v>1732.8419374847301</v>
      </c>
      <c r="M31" s="462">
        <v>1769.7778568695871</v>
      </c>
      <c r="N31" s="462">
        <v>1690.6783408508361</v>
      </c>
      <c r="O31" s="462">
        <v>1622.1505068865467</v>
      </c>
      <c r="P31" s="462">
        <v>1626.4794511174287</v>
      </c>
    </row>
    <row r="32" spans="2:27" x14ac:dyDescent="0.25">
      <c r="B32" s="142" t="s">
        <v>522</v>
      </c>
      <c r="C32" s="142"/>
      <c r="D32" s="463">
        <v>1927.395023298162</v>
      </c>
      <c r="E32" s="463">
        <v>1891.2480938798858</v>
      </c>
      <c r="F32" s="463">
        <v>1916.0837756501196</v>
      </c>
      <c r="G32" s="463">
        <v>1916.5851001550366</v>
      </c>
      <c r="H32" s="463">
        <v>1925.3131007722257</v>
      </c>
      <c r="I32" s="463">
        <v>1909.9017602933891</v>
      </c>
      <c r="J32" s="463">
        <v>1925.1820816698885</v>
      </c>
      <c r="K32" s="463">
        <v>1776.2615958119982</v>
      </c>
      <c r="L32" s="463">
        <v>1751.6641325049827</v>
      </c>
      <c r="M32" s="463">
        <v>1793.9723885781113</v>
      </c>
      <c r="N32" s="463">
        <v>1723.262375808665</v>
      </c>
      <c r="O32" s="463">
        <v>1649.0164004413273</v>
      </c>
      <c r="P32" s="463">
        <v>1635.6317146997214</v>
      </c>
    </row>
    <row r="33" spans="2:26" x14ac:dyDescent="0.25">
      <c r="C33" s="64"/>
      <c r="D33" s="64"/>
      <c r="E33" s="64"/>
      <c r="F33" s="64"/>
      <c r="G33" s="64"/>
      <c r="H33" s="64"/>
      <c r="I33" s="64"/>
      <c r="J33" s="64"/>
      <c r="K33" s="64"/>
      <c r="L33" s="64"/>
      <c r="M33" s="64"/>
      <c r="N33" s="64"/>
      <c r="O33" s="64"/>
      <c r="P33" s="64"/>
      <c r="Q33" s="64"/>
      <c r="R33" s="64"/>
      <c r="S33" s="64"/>
      <c r="T33" s="64"/>
      <c r="U33" s="64"/>
      <c r="V33" s="64"/>
      <c r="W33" s="64"/>
      <c r="X33" s="64"/>
      <c r="Y33" s="64"/>
      <c r="Z33" s="64"/>
    </row>
    <row r="34" spans="2:26" x14ac:dyDescent="0.25">
      <c r="B34" s="41" t="s">
        <v>416</v>
      </c>
      <c r="C34" s="64"/>
      <c r="D34" s="64"/>
      <c r="E34" s="64"/>
      <c r="F34" s="64"/>
      <c r="G34" s="64"/>
      <c r="H34" s="64"/>
      <c r="I34" s="64"/>
      <c r="J34" s="64"/>
      <c r="K34" s="64"/>
      <c r="L34" s="64"/>
      <c r="M34" s="64"/>
      <c r="N34" s="64"/>
      <c r="O34" s="64"/>
      <c r="P34" s="64"/>
      <c r="Q34" s="64"/>
      <c r="R34" s="64"/>
      <c r="S34" s="64"/>
      <c r="T34" s="64"/>
      <c r="U34" s="64"/>
      <c r="V34" s="64"/>
      <c r="W34" s="64"/>
      <c r="X34" s="64"/>
      <c r="Y34" s="64"/>
      <c r="Z34" s="64"/>
    </row>
    <row r="35" spans="2:26" x14ac:dyDescent="0.25">
      <c r="B35" s="52"/>
      <c r="C35" s="52"/>
      <c r="D35" s="221">
        <v>2003</v>
      </c>
      <c r="E35" s="221">
        <v>2004</v>
      </c>
      <c r="F35" s="221">
        <v>2005</v>
      </c>
      <c r="G35" s="221">
        <v>2006</v>
      </c>
      <c r="H35" s="221">
        <v>2007</v>
      </c>
      <c r="I35" s="221">
        <v>2008</v>
      </c>
      <c r="J35" s="221">
        <v>2009</v>
      </c>
      <c r="K35" s="221">
        <v>2010</v>
      </c>
      <c r="L35" s="221">
        <v>2011</v>
      </c>
      <c r="M35" s="221">
        <v>2012</v>
      </c>
      <c r="N35" s="221">
        <v>2013</v>
      </c>
      <c r="O35" s="221">
        <v>2014</v>
      </c>
      <c r="P35" s="64"/>
      <c r="Q35" s="64"/>
      <c r="R35" s="64"/>
      <c r="S35" s="64"/>
      <c r="T35" s="64"/>
      <c r="U35" s="64"/>
      <c r="V35" s="64"/>
      <c r="W35" s="64"/>
      <c r="X35" s="64"/>
      <c r="Y35" s="64"/>
      <c r="Z35" s="64"/>
    </row>
    <row r="36" spans="2:26" x14ac:dyDescent="0.25">
      <c r="B36" s="507" t="s">
        <v>521</v>
      </c>
      <c r="C36" s="507"/>
      <c r="D36" s="462">
        <v>1648.5914328787164</v>
      </c>
      <c r="E36" s="462">
        <v>1597.164403034054</v>
      </c>
      <c r="F36" s="462">
        <v>1534.3040752206791</v>
      </c>
      <c r="G36" s="462">
        <v>1432.9640986584359</v>
      </c>
      <c r="H36" s="462">
        <v>1340.0810941279467</v>
      </c>
      <c r="I36" s="462">
        <v>1329.5410665447541</v>
      </c>
      <c r="J36" s="462">
        <v>1360.3286236361093</v>
      </c>
      <c r="K36" s="462">
        <v>1333.2155161064209</v>
      </c>
      <c r="L36" s="462">
        <v>1278.1097041408134</v>
      </c>
      <c r="M36" s="462">
        <v>1275.7282813148561</v>
      </c>
      <c r="N36" s="462">
        <v>1355.4470973584396</v>
      </c>
      <c r="O36" s="462">
        <v>1318.417457498429</v>
      </c>
      <c r="P36" s="361"/>
      <c r="Q36" s="361"/>
      <c r="R36" s="361"/>
      <c r="S36" s="64"/>
      <c r="T36" s="64"/>
      <c r="U36" s="64"/>
      <c r="V36" s="64"/>
      <c r="W36" s="64"/>
      <c r="X36" s="64"/>
      <c r="Y36" s="64"/>
      <c r="Z36" s="64"/>
    </row>
    <row r="37" spans="2:26" x14ac:dyDescent="0.25">
      <c r="B37" s="142" t="s">
        <v>522</v>
      </c>
      <c r="C37" s="142"/>
      <c r="D37" s="463">
        <v>1668.847752497426</v>
      </c>
      <c r="E37" s="463">
        <v>1623.464873580378</v>
      </c>
      <c r="F37" s="463">
        <v>1550.7149512519857</v>
      </c>
      <c r="G37" s="463">
        <v>1458.6336824181064</v>
      </c>
      <c r="H37" s="463">
        <v>1362.5653981289474</v>
      </c>
      <c r="I37" s="463">
        <v>1353.5719971202079</v>
      </c>
      <c r="J37" s="463">
        <v>1370.9794809172563</v>
      </c>
      <c r="K37" s="463">
        <v>1348.6759496480656</v>
      </c>
      <c r="L37" s="463">
        <v>1280.1355004959905</v>
      </c>
      <c r="M37" s="463">
        <v>1294.4334809435097</v>
      </c>
      <c r="N37" s="463">
        <v>1384.1612615318654</v>
      </c>
      <c r="O37" s="463">
        <v>1336.3785897069595</v>
      </c>
      <c r="P37" s="361"/>
      <c r="Q37" s="361"/>
      <c r="R37" s="361"/>
      <c r="S37" s="64"/>
      <c r="T37" s="64"/>
      <c r="U37" s="64"/>
      <c r="V37" s="64"/>
      <c r="W37" s="64"/>
      <c r="X37" s="64"/>
      <c r="Y37" s="64"/>
      <c r="Z37" s="64"/>
    </row>
    <row r="38" spans="2:26" x14ac:dyDescent="0.25">
      <c r="C38" s="64"/>
      <c r="D38" s="64"/>
      <c r="E38" s="64"/>
      <c r="F38" s="64"/>
      <c r="G38" s="64"/>
      <c r="H38" s="64"/>
      <c r="I38" s="64"/>
      <c r="J38" s="64"/>
      <c r="K38" s="64"/>
      <c r="L38" s="64"/>
      <c r="M38" s="64"/>
      <c r="N38" s="64"/>
      <c r="O38" s="64"/>
      <c r="P38" s="64"/>
      <c r="Q38" s="64"/>
      <c r="R38" s="64"/>
      <c r="S38" s="64"/>
      <c r="T38" s="64"/>
      <c r="U38" s="64"/>
      <c r="V38" s="64"/>
      <c r="W38" s="64"/>
      <c r="X38" s="64"/>
      <c r="Y38" s="64"/>
      <c r="Z38" s="64"/>
    </row>
    <row r="39" spans="2:26" x14ac:dyDescent="0.25">
      <c r="B39" s="142" t="s">
        <v>111</v>
      </c>
    </row>
    <row r="40" spans="2:26" x14ac:dyDescent="0.25">
      <c r="B40" s="145" t="s">
        <v>629</v>
      </c>
    </row>
    <row r="41" spans="2:26" x14ac:dyDescent="0.25">
      <c r="B41" s="145"/>
    </row>
    <row r="42" spans="2:26" ht="15" customHeight="1" x14ac:dyDescent="0.25">
      <c r="B42" s="504" t="s">
        <v>560</v>
      </c>
      <c r="C42" s="504"/>
      <c r="D42" s="504"/>
      <c r="E42" s="504"/>
      <c r="F42" s="504"/>
      <c r="G42" s="504"/>
      <c r="H42" s="504"/>
      <c r="I42" s="504"/>
      <c r="J42" s="504"/>
      <c r="K42" s="504"/>
      <c r="L42" s="504"/>
      <c r="M42" s="504"/>
      <c r="N42" s="504"/>
      <c r="O42" s="504"/>
      <c r="P42" s="504"/>
    </row>
    <row r="43" spans="2:26" x14ac:dyDescent="0.25">
      <c r="B43" s="376" t="s">
        <v>430</v>
      </c>
      <c r="C43" s="149"/>
      <c r="D43" s="149"/>
      <c r="E43" s="149"/>
    </row>
  </sheetData>
  <mergeCells count="4">
    <mergeCell ref="Q10:S10"/>
    <mergeCell ref="B31:C31"/>
    <mergeCell ref="B36:C36"/>
    <mergeCell ref="B42:P42"/>
  </mergeCells>
  <hyperlinks>
    <hyperlink ref="B2" location="Contents!B6" display="Return to Contents Page"/>
    <hyperlink ref="B43" location="'User guidance agriculture'!B167" display="Link to user guidance for agriculture sector"/>
    <hyperlink ref="B40" r:id="rId1"/>
  </hyperlinks>
  <pageMargins left="0.25" right="0.25" top="0.75" bottom="0.75" header="0.3" footer="0.3"/>
  <pageSetup paperSize="9" scale="65" orientation="landscape"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1"/>
  <sheetViews>
    <sheetView showGridLines="0" zoomScale="85" zoomScaleNormal="85" workbookViewId="0"/>
  </sheetViews>
  <sheetFormatPr defaultColWidth="11.42578125" defaultRowHeight="15" x14ac:dyDescent="0.25"/>
  <sheetData>
    <row r="1" spans="2:16" s="27" customFormat="1" x14ac:dyDescent="0.25">
      <c r="B1" s="75"/>
      <c r="C1" s="75"/>
      <c r="E1" s="30"/>
    </row>
    <row r="2" spans="2:16" s="27" customFormat="1" x14ac:dyDescent="0.25">
      <c r="B2" s="105" t="s">
        <v>2</v>
      </c>
    </row>
    <row r="3" spans="2:16" s="27" customFormat="1" x14ac:dyDescent="0.25">
      <c r="B3" s="25"/>
    </row>
    <row r="4" spans="2:16" s="27" customFormat="1" ht="21" x14ac:dyDescent="0.35">
      <c r="B4" s="156" t="s">
        <v>573</v>
      </c>
    </row>
    <row r="5" spans="2:16" s="27" customFormat="1" x14ac:dyDescent="0.25">
      <c r="B5" s="33"/>
      <c r="P5" s="75"/>
    </row>
    <row r="6" spans="2:16" s="27" customFormat="1" x14ac:dyDescent="0.25">
      <c r="M6" s="39" t="s">
        <v>159</v>
      </c>
      <c r="O6" s="75"/>
      <c r="P6" s="75"/>
    </row>
    <row r="7" spans="2:16" s="27" customFormat="1" x14ac:dyDescent="0.25">
      <c r="M7" s="39" t="s">
        <v>495</v>
      </c>
    </row>
    <row r="8" spans="2:16" s="27" customFormat="1" x14ac:dyDescent="0.25">
      <c r="M8" s="143"/>
    </row>
    <row r="9" spans="2:16" s="27" customFormat="1" x14ac:dyDescent="0.25">
      <c r="M9" s="143"/>
    </row>
    <row r="10" spans="2:16" s="27" customFormat="1" x14ac:dyDescent="0.25">
      <c r="M10" s="143"/>
    </row>
    <row r="11" spans="2:16" s="27" customFormat="1" x14ac:dyDescent="0.25">
      <c r="M11" s="143"/>
    </row>
    <row r="12" spans="2:16" s="27" customFormat="1" x14ac:dyDescent="0.25">
      <c r="M12" s="143"/>
    </row>
    <row r="13" spans="2:16" s="27" customFormat="1" x14ac:dyDescent="0.25">
      <c r="M13" s="143"/>
    </row>
    <row r="14" spans="2:16" s="27" customFormat="1" x14ac:dyDescent="0.25">
      <c r="M14" s="143"/>
    </row>
    <row r="15" spans="2:16" s="27" customFormat="1" x14ac:dyDescent="0.25">
      <c r="M15" s="148" t="s">
        <v>496</v>
      </c>
    </row>
    <row r="16" spans="2:16" s="27" customFormat="1" x14ac:dyDescent="0.25"/>
    <row r="17" spans="2:14" s="27" customFormat="1" x14ac:dyDescent="0.25"/>
    <row r="18" spans="2:14" s="27" customFormat="1" x14ac:dyDescent="0.25"/>
    <row r="19" spans="2:14" s="27" customFormat="1" x14ac:dyDescent="0.25"/>
    <row r="20" spans="2:14" s="27" customFormat="1" x14ac:dyDescent="0.25"/>
    <row r="22" spans="2:14" s="75" customFormat="1" x14ac:dyDescent="0.25"/>
    <row r="23" spans="2:14" s="75" customFormat="1" x14ac:dyDescent="0.25"/>
    <row r="25" spans="2:14" s="143" customFormat="1" x14ac:dyDescent="0.25"/>
    <row r="26" spans="2:14" x14ac:dyDescent="0.25">
      <c r="F26" s="37"/>
      <c r="G26" s="38"/>
      <c r="H26" s="142"/>
    </row>
    <row r="27" spans="2:14" ht="15.75" x14ac:dyDescent="0.25">
      <c r="B27" s="280" t="s">
        <v>189</v>
      </c>
    </row>
    <row r="28" spans="2:14" x14ac:dyDescent="0.25">
      <c r="B28" s="281" t="s">
        <v>604</v>
      </c>
    </row>
    <row r="29" spans="2:14" x14ac:dyDescent="0.25">
      <c r="B29" s="142"/>
    </row>
    <row r="30" spans="2:14" x14ac:dyDescent="0.25">
      <c r="B30" s="284" t="s">
        <v>40</v>
      </c>
      <c r="C30" s="285" t="s">
        <v>311</v>
      </c>
      <c r="D30" s="285" t="s">
        <v>312</v>
      </c>
      <c r="E30" s="285" t="s">
        <v>313</v>
      </c>
      <c r="F30" s="286" t="s">
        <v>314</v>
      </c>
      <c r="G30" s="285" t="s">
        <v>315</v>
      </c>
      <c r="H30" s="285" t="s">
        <v>316</v>
      </c>
      <c r="I30" s="285" t="s">
        <v>317</v>
      </c>
      <c r="J30" s="286" t="s">
        <v>318</v>
      </c>
      <c r="K30" s="285" t="s">
        <v>319</v>
      </c>
      <c r="L30" s="285" t="s">
        <v>320</v>
      </c>
      <c r="M30" s="285" t="s">
        <v>321</v>
      </c>
      <c r="N30" s="286" t="s">
        <v>322</v>
      </c>
    </row>
    <row r="31" spans="2:14" x14ac:dyDescent="0.25">
      <c r="B31" s="142" t="s">
        <v>187</v>
      </c>
      <c r="C31" s="283">
        <v>40</v>
      </c>
      <c r="D31" s="283">
        <v>61</v>
      </c>
      <c r="E31" s="283">
        <v>11</v>
      </c>
      <c r="F31" s="283">
        <v>21</v>
      </c>
      <c r="G31" s="283">
        <v>25</v>
      </c>
      <c r="H31" s="283">
        <v>19</v>
      </c>
      <c r="I31" s="283">
        <v>85</v>
      </c>
      <c r="J31" s="283">
        <v>106</v>
      </c>
      <c r="K31" s="283">
        <v>45</v>
      </c>
      <c r="L31" s="283">
        <v>915</v>
      </c>
      <c r="M31" s="283">
        <v>484</v>
      </c>
      <c r="N31" s="283">
        <v>312</v>
      </c>
    </row>
    <row r="32" spans="2:14" x14ac:dyDescent="0.25">
      <c r="B32" s="142" t="s">
        <v>188</v>
      </c>
      <c r="C32" s="283">
        <v>85</v>
      </c>
      <c r="D32" s="283">
        <v>129</v>
      </c>
      <c r="E32" s="283">
        <v>22</v>
      </c>
      <c r="F32" s="283">
        <v>46</v>
      </c>
      <c r="G32" s="283">
        <v>54</v>
      </c>
      <c r="H32" s="283">
        <v>42</v>
      </c>
      <c r="I32" s="283">
        <v>180</v>
      </c>
      <c r="J32" s="283">
        <v>225</v>
      </c>
      <c r="K32" s="283">
        <v>95</v>
      </c>
      <c r="L32" s="283">
        <v>150</v>
      </c>
      <c r="M32" s="283">
        <v>136</v>
      </c>
      <c r="N32" s="283">
        <v>154</v>
      </c>
    </row>
    <row r="33" spans="2:14" x14ac:dyDescent="0.25">
      <c r="B33" s="284" t="s">
        <v>7</v>
      </c>
      <c r="C33" s="285">
        <v>125</v>
      </c>
      <c r="D33" s="285">
        <v>190</v>
      </c>
      <c r="E33" s="285">
        <v>33</v>
      </c>
      <c r="F33" s="286">
        <v>67</v>
      </c>
      <c r="G33" s="285">
        <v>79</v>
      </c>
      <c r="H33" s="285">
        <v>61</v>
      </c>
      <c r="I33" s="285">
        <v>265</v>
      </c>
      <c r="J33" s="286">
        <v>331</v>
      </c>
      <c r="K33" s="285">
        <v>140</v>
      </c>
      <c r="L33" s="285">
        <v>1065</v>
      </c>
      <c r="M33" s="285">
        <v>620</v>
      </c>
      <c r="N33" s="286">
        <v>466</v>
      </c>
    </row>
    <row r="34" spans="2:14" x14ac:dyDescent="0.25">
      <c r="C34" s="101"/>
    </row>
    <row r="35" spans="2:14" x14ac:dyDescent="0.25">
      <c r="B35" s="41" t="s">
        <v>416</v>
      </c>
    </row>
    <row r="36" spans="2:14" x14ac:dyDescent="0.25">
      <c r="B36" s="284" t="s">
        <v>40</v>
      </c>
      <c r="C36" s="285" t="s">
        <v>323</v>
      </c>
      <c r="D36" s="285" t="s">
        <v>324</v>
      </c>
      <c r="E36" s="285" t="s">
        <v>325</v>
      </c>
      <c r="F36" s="286" t="s">
        <v>326</v>
      </c>
      <c r="G36" s="285" t="s">
        <v>327</v>
      </c>
      <c r="H36" s="285" t="s">
        <v>328</v>
      </c>
      <c r="I36" s="285" t="s">
        <v>329</v>
      </c>
      <c r="J36" s="286" t="s">
        <v>330</v>
      </c>
      <c r="K36" s="285" t="s">
        <v>331</v>
      </c>
      <c r="L36" s="285" t="s">
        <v>336</v>
      </c>
      <c r="M36" s="285" t="s">
        <v>332</v>
      </c>
      <c r="N36" s="286" t="s">
        <v>333</v>
      </c>
    </row>
    <row r="37" spans="2:14" x14ac:dyDescent="0.25">
      <c r="B37" s="142" t="s">
        <v>187</v>
      </c>
      <c r="C37" s="283">
        <v>671</v>
      </c>
      <c r="D37" s="283">
        <v>590</v>
      </c>
      <c r="E37" s="283">
        <v>275</v>
      </c>
      <c r="F37" s="283">
        <v>568</v>
      </c>
      <c r="G37" s="283">
        <v>363</v>
      </c>
      <c r="H37" s="283">
        <v>265</v>
      </c>
      <c r="I37" s="283">
        <v>301</v>
      </c>
      <c r="J37" s="283">
        <v>218</v>
      </c>
      <c r="K37" s="283">
        <v>181</v>
      </c>
      <c r="L37" s="283">
        <v>155</v>
      </c>
      <c r="M37" s="283">
        <v>123</v>
      </c>
      <c r="N37" s="283">
        <v>68</v>
      </c>
    </row>
    <row r="38" spans="2:14" x14ac:dyDescent="0.25">
      <c r="B38" s="142" t="s">
        <v>188</v>
      </c>
      <c r="C38" s="283">
        <v>212</v>
      </c>
      <c r="D38" s="283">
        <v>318</v>
      </c>
      <c r="E38" s="283">
        <v>324</v>
      </c>
      <c r="F38" s="283">
        <v>244</v>
      </c>
      <c r="G38" s="283">
        <v>252</v>
      </c>
      <c r="H38" s="283">
        <v>254</v>
      </c>
      <c r="I38" s="283">
        <v>327</v>
      </c>
      <c r="J38" s="283">
        <v>428</v>
      </c>
      <c r="K38" s="283">
        <v>407</v>
      </c>
      <c r="L38" s="283">
        <v>470</v>
      </c>
      <c r="M38" s="283">
        <v>390</v>
      </c>
      <c r="N38" s="283">
        <v>346</v>
      </c>
    </row>
    <row r="39" spans="2:14" x14ac:dyDescent="0.25">
      <c r="B39" s="284" t="s">
        <v>7</v>
      </c>
      <c r="C39" s="285">
        <v>883</v>
      </c>
      <c r="D39" s="285">
        <v>908</v>
      </c>
      <c r="E39" s="285">
        <v>599</v>
      </c>
      <c r="F39" s="286">
        <v>812</v>
      </c>
      <c r="G39" s="285">
        <v>615</v>
      </c>
      <c r="H39" s="285">
        <v>519</v>
      </c>
      <c r="I39" s="285">
        <v>628</v>
      </c>
      <c r="J39" s="286">
        <v>646</v>
      </c>
      <c r="K39" s="285">
        <v>588</v>
      </c>
      <c r="L39" s="285">
        <v>625</v>
      </c>
      <c r="M39" s="285">
        <v>513</v>
      </c>
      <c r="N39" s="286">
        <v>414</v>
      </c>
    </row>
    <row r="41" spans="2:14" x14ac:dyDescent="0.25">
      <c r="B41" s="41" t="s">
        <v>416</v>
      </c>
    </row>
    <row r="42" spans="2:14" x14ac:dyDescent="0.25">
      <c r="B42" s="284" t="s">
        <v>40</v>
      </c>
      <c r="C42" s="285" t="s">
        <v>334</v>
      </c>
      <c r="D42" s="285" t="s">
        <v>335</v>
      </c>
      <c r="E42" s="285" t="s">
        <v>18</v>
      </c>
      <c r="F42" s="286" t="s">
        <v>19</v>
      </c>
      <c r="G42" s="285" t="s">
        <v>20</v>
      </c>
      <c r="H42" s="285" t="s">
        <v>21</v>
      </c>
      <c r="I42" s="285" t="s">
        <v>9</v>
      </c>
      <c r="J42" s="286" t="s">
        <v>10</v>
      </c>
      <c r="K42" s="285" t="s">
        <v>11</v>
      </c>
      <c r="L42" s="285" t="s">
        <v>22</v>
      </c>
      <c r="M42" s="285" t="s">
        <v>118</v>
      </c>
      <c r="N42" s="311" t="s">
        <v>471</v>
      </c>
    </row>
    <row r="43" spans="2:14" x14ac:dyDescent="0.25">
      <c r="B43" s="142" t="s">
        <v>187</v>
      </c>
      <c r="C43" s="283">
        <v>23</v>
      </c>
      <c r="D43" s="283">
        <v>35</v>
      </c>
      <c r="E43" s="283">
        <v>44</v>
      </c>
      <c r="F43" s="283">
        <v>41</v>
      </c>
      <c r="G43" s="283">
        <v>20</v>
      </c>
      <c r="H43" s="283">
        <v>3</v>
      </c>
      <c r="I43" s="283">
        <v>21</v>
      </c>
      <c r="J43" s="283">
        <v>20</v>
      </c>
      <c r="K43" s="283">
        <v>6</v>
      </c>
      <c r="L43" s="283">
        <v>37</v>
      </c>
      <c r="M43" s="283">
        <v>21</v>
      </c>
      <c r="N43" s="283">
        <v>2</v>
      </c>
    </row>
    <row r="44" spans="2:14" x14ac:dyDescent="0.25">
      <c r="B44" s="142" t="s">
        <v>188</v>
      </c>
      <c r="C44" s="283">
        <v>319</v>
      </c>
      <c r="D44" s="283">
        <v>557</v>
      </c>
      <c r="E44" s="283">
        <v>505</v>
      </c>
      <c r="F44" s="283">
        <v>496</v>
      </c>
      <c r="G44" s="283">
        <v>269</v>
      </c>
      <c r="H44" s="283">
        <v>211</v>
      </c>
      <c r="I44" s="283">
        <v>231</v>
      </c>
      <c r="J44" s="283">
        <v>293</v>
      </c>
      <c r="K44" s="283">
        <v>247</v>
      </c>
      <c r="L44" s="283">
        <v>253</v>
      </c>
      <c r="M44" s="283">
        <v>187</v>
      </c>
      <c r="N44" s="283">
        <v>52</v>
      </c>
    </row>
    <row r="45" spans="2:14" x14ac:dyDescent="0.25">
      <c r="B45" s="284" t="s">
        <v>7</v>
      </c>
      <c r="C45" s="285">
        <v>342</v>
      </c>
      <c r="D45" s="285">
        <v>592</v>
      </c>
      <c r="E45" s="285">
        <v>549</v>
      </c>
      <c r="F45" s="286">
        <v>537</v>
      </c>
      <c r="G45" s="285">
        <v>289</v>
      </c>
      <c r="H45" s="285">
        <v>214</v>
      </c>
      <c r="I45" s="285">
        <v>252</v>
      </c>
      <c r="J45" s="286">
        <v>313</v>
      </c>
      <c r="K45" s="285">
        <v>253</v>
      </c>
      <c r="L45" s="285">
        <v>290</v>
      </c>
      <c r="M45" s="285">
        <v>208</v>
      </c>
      <c r="N45" s="285">
        <v>54</v>
      </c>
    </row>
    <row r="47" spans="2:14" s="143" customFormat="1" x14ac:dyDescent="0.25">
      <c r="B47" s="41" t="s">
        <v>416</v>
      </c>
    </row>
    <row r="48" spans="2:14" s="143" customFormat="1" x14ac:dyDescent="0.25">
      <c r="B48" s="284" t="s">
        <v>40</v>
      </c>
      <c r="C48" s="311" t="s">
        <v>494</v>
      </c>
    </row>
    <row r="49" spans="2:3" s="143" customFormat="1" x14ac:dyDescent="0.25">
      <c r="B49" s="142" t="s">
        <v>187</v>
      </c>
      <c r="C49" s="283">
        <v>53</v>
      </c>
    </row>
    <row r="50" spans="2:3" s="143" customFormat="1" x14ac:dyDescent="0.25">
      <c r="B50" s="142" t="s">
        <v>188</v>
      </c>
      <c r="C50" s="283">
        <v>155</v>
      </c>
    </row>
    <row r="51" spans="2:3" s="143" customFormat="1" x14ac:dyDescent="0.25">
      <c r="B51" s="284" t="s">
        <v>7</v>
      </c>
      <c r="C51" s="285">
        <v>208</v>
      </c>
    </row>
    <row r="53" spans="2:3" x14ac:dyDescent="0.25">
      <c r="B53" s="282" t="s">
        <v>109</v>
      </c>
      <c r="C53" s="35"/>
    </row>
    <row r="54" spans="2:3" x14ac:dyDescent="0.25">
      <c r="B54" s="36"/>
      <c r="C54" s="35"/>
    </row>
    <row r="55" spans="2:3" x14ac:dyDescent="0.25">
      <c r="B55" s="145" t="s">
        <v>430</v>
      </c>
      <c r="C55" s="35"/>
    </row>
    <row r="56" spans="2:3" x14ac:dyDescent="0.25">
      <c r="B56" s="36"/>
      <c r="C56" s="35"/>
    </row>
    <row r="57" spans="2:3" x14ac:dyDescent="0.25">
      <c r="B57" s="36"/>
      <c r="C57" s="35"/>
    </row>
    <row r="58" spans="2:3" x14ac:dyDescent="0.25">
      <c r="B58" s="36"/>
      <c r="C58" s="35"/>
    </row>
    <row r="59" spans="2:3" x14ac:dyDescent="0.25">
      <c r="B59" s="36"/>
      <c r="C59" s="35"/>
    </row>
    <row r="60" spans="2:3" x14ac:dyDescent="0.25">
      <c r="B60" s="36"/>
      <c r="C60" s="35"/>
    </row>
    <row r="61" spans="2:3" x14ac:dyDescent="0.25">
      <c r="B61" s="36"/>
      <c r="C61" s="35"/>
    </row>
    <row r="62" spans="2:3" x14ac:dyDescent="0.25">
      <c r="B62" s="36"/>
      <c r="C62" s="35"/>
    </row>
    <row r="63" spans="2:3" x14ac:dyDescent="0.25">
      <c r="B63" s="36"/>
      <c r="C63" s="35"/>
    </row>
    <row r="64" spans="2:3" x14ac:dyDescent="0.25">
      <c r="B64" s="36"/>
      <c r="C64" s="35"/>
    </row>
    <row r="65" spans="2:5" s="143" customFormat="1" x14ac:dyDescent="0.25">
      <c r="B65" s="36"/>
      <c r="C65" s="35"/>
    </row>
    <row r="66" spans="2:5" x14ac:dyDescent="0.25">
      <c r="B66" s="36"/>
      <c r="C66" s="36"/>
      <c r="D66" s="36"/>
    </row>
    <row r="67" spans="2:5" s="143" customFormat="1" x14ac:dyDescent="0.25">
      <c r="B67" s="36"/>
      <c r="C67" s="36"/>
      <c r="D67" s="36"/>
    </row>
    <row r="70" spans="2:5" x14ac:dyDescent="0.25">
      <c r="B70" s="282"/>
      <c r="C70" s="283"/>
      <c r="D70" s="283"/>
      <c r="E70" s="283"/>
    </row>
    <row r="71" spans="2:5" x14ac:dyDescent="0.25">
      <c r="C71" s="12"/>
      <c r="D71" s="12"/>
      <c r="E71" s="12"/>
    </row>
  </sheetData>
  <hyperlinks>
    <hyperlink ref="B2" location="Contents!B6" display="Return to Contents Page"/>
    <hyperlink ref="B55" location="'User guidance agriculture'!B17" display="Link to user guidance for agriculture sector"/>
  </hyperlinks>
  <pageMargins left="0.25" right="0.25" top="0.75" bottom="0.75" header="0.3" footer="0.3"/>
  <pageSetup paperSize="9" scale="6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52"/>
  <sheetViews>
    <sheetView showGridLines="0" zoomScale="85" zoomScaleNormal="85" workbookViewId="0"/>
  </sheetViews>
  <sheetFormatPr defaultColWidth="11.42578125" defaultRowHeight="15" x14ac:dyDescent="0.25"/>
  <sheetData>
    <row r="1" spans="2:19" s="27" customFormat="1" x14ac:dyDescent="0.25">
      <c r="F1" s="30"/>
    </row>
    <row r="2" spans="2:19" s="27" customFormat="1" x14ac:dyDescent="0.25">
      <c r="B2" s="105" t="s">
        <v>2</v>
      </c>
    </row>
    <row r="3" spans="2:19" s="27" customFormat="1" x14ac:dyDescent="0.25">
      <c r="B3" s="25"/>
    </row>
    <row r="4" spans="2:19" s="27" customFormat="1" ht="21" x14ac:dyDescent="0.35">
      <c r="B4" s="156" t="s">
        <v>574</v>
      </c>
      <c r="I4" s="149"/>
      <c r="J4" s="149"/>
      <c r="K4" s="149"/>
      <c r="L4" s="149"/>
    </row>
    <row r="5" spans="2:19" s="27" customFormat="1" x14ac:dyDescent="0.25">
      <c r="B5" s="33"/>
    </row>
    <row r="6" spans="2:19" s="27" customFormat="1" x14ac:dyDescent="0.25">
      <c r="K6" s="200" t="s">
        <v>35</v>
      </c>
      <c r="L6" s="43"/>
      <c r="M6" s="201" t="s">
        <v>36</v>
      </c>
      <c r="N6" s="122"/>
      <c r="O6" s="201" t="s">
        <v>442</v>
      </c>
      <c r="P6" s="143"/>
      <c r="Q6" s="201" t="s">
        <v>443</v>
      </c>
      <c r="S6" s="201" t="s">
        <v>39</v>
      </c>
    </row>
    <row r="7" spans="2:19" s="27" customFormat="1" x14ac:dyDescent="0.25">
      <c r="K7" s="143"/>
      <c r="L7" s="143"/>
      <c r="M7" s="143"/>
      <c r="N7" s="143"/>
      <c r="O7" s="143"/>
      <c r="P7" s="143"/>
      <c r="Q7" s="143"/>
    </row>
    <row r="8" spans="2:19" s="27" customFormat="1" x14ac:dyDescent="0.25">
      <c r="K8" s="39" t="s">
        <v>346</v>
      </c>
      <c r="L8" s="143"/>
      <c r="M8" s="143"/>
      <c r="N8" s="143"/>
      <c r="O8" s="143"/>
      <c r="P8" s="143"/>
      <c r="Q8" s="143"/>
    </row>
    <row r="9" spans="2:19" s="27" customFormat="1" x14ac:dyDescent="0.25">
      <c r="K9" s="148" t="s">
        <v>514</v>
      </c>
      <c r="L9" s="143"/>
      <c r="M9" s="143"/>
      <c r="N9" s="143"/>
      <c r="O9" s="143"/>
      <c r="P9" s="143"/>
      <c r="Q9" s="143"/>
    </row>
    <row r="10" spans="2:19" s="27" customFormat="1" x14ac:dyDescent="0.25">
      <c r="K10" s="143"/>
      <c r="L10" s="143"/>
      <c r="M10" s="143"/>
      <c r="N10" s="143"/>
      <c r="O10" s="143"/>
      <c r="P10" s="143"/>
      <c r="Q10" s="143"/>
    </row>
    <row r="11" spans="2:19" s="27" customFormat="1" x14ac:dyDescent="0.25">
      <c r="K11" s="143"/>
      <c r="L11" s="143"/>
      <c r="M11" s="143"/>
      <c r="N11" s="143"/>
      <c r="O11" s="143"/>
      <c r="P11" s="143"/>
      <c r="Q11" s="143"/>
    </row>
    <row r="12" spans="2:19" s="27" customFormat="1" x14ac:dyDescent="0.25">
      <c r="K12" s="143"/>
      <c r="L12" s="143"/>
      <c r="M12" s="143"/>
      <c r="N12" s="143"/>
      <c r="O12" s="143"/>
      <c r="P12" s="143"/>
      <c r="Q12" s="143"/>
    </row>
    <row r="13" spans="2:19" s="27" customFormat="1" x14ac:dyDescent="0.25">
      <c r="K13" s="143"/>
      <c r="L13" s="143"/>
      <c r="M13" s="143"/>
      <c r="N13" s="143"/>
      <c r="O13" s="143"/>
      <c r="P13" s="143"/>
      <c r="Q13" s="143"/>
    </row>
    <row r="14" spans="2:19" s="27" customFormat="1" x14ac:dyDescent="0.25">
      <c r="K14" s="143"/>
      <c r="L14" s="143"/>
      <c r="M14" s="143"/>
      <c r="N14" s="143"/>
      <c r="O14" s="143"/>
      <c r="P14" s="143"/>
      <c r="Q14" s="143"/>
    </row>
    <row r="15" spans="2:19" s="27" customFormat="1" x14ac:dyDescent="0.25">
      <c r="K15" s="143"/>
      <c r="L15" s="143"/>
      <c r="M15" s="143"/>
      <c r="N15" s="143"/>
      <c r="O15" s="143"/>
      <c r="P15" s="143"/>
      <c r="Q15" s="143"/>
    </row>
    <row r="16" spans="2:19" s="27" customFormat="1" x14ac:dyDescent="0.25">
      <c r="K16" s="143"/>
      <c r="L16" s="143"/>
      <c r="M16" s="143"/>
      <c r="N16" s="143"/>
      <c r="O16" s="143"/>
      <c r="P16" s="143"/>
      <c r="Q16" s="143"/>
    </row>
    <row r="17" spans="2:22" s="27" customFormat="1" x14ac:dyDescent="0.25">
      <c r="K17" s="151" t="s">
        <v>347</v>
      </c>
      <c r="L17" s="143"/>
      <c r="M17" s="143"/>
      <c r="N17" s="143"/>
      <c r="O17" s="143"/>
      <c r="P17" s="143"/>
      <c r="Q17" s="143"/>
    </row>
    <row r="18" spans="2:22" x14ac:dyDescent="0.25">
      <c r="K18" s="148" t="s">
        <v>504</v>
      </c>
      <c r="L18" s="143"/>
      <c r="M18" s="143"/>
      <c r="N18" s="143"/>
      <c r="O18" s="143"/>
      <c r="P18" s="143"/>
      <c r="Q18" s="143"/>
    </row>
    <row r="19" spans="2:22" x14ac:dyDescent="0.25">
      <c r="K19" s="143"/>
      <c r="L19" s="143"/>
      <c r="M19" s="143"/>
      <c r="N19" s="143"/>
      <c r="O19" s="143"/>
      <c r="P19" s="143"/>
      <c r="Q19" s="143"/>
    </row>
    <row r="20" spans="2:22" x14ac:dyDescent="0.25">
      <c r="K20" s="143"/>
      <c r="L20" s="143"/>
      <c r="M20" s="143"/>
      <c r="N20" s="143"/>
      <c r="O20" s="143"/>
      <c r="P20" s="143"/>
      <c r="Q20" s="143"/>
    </row>
    <row r="21" spans="2:22" x14ac:dyDescent="0.25">
      <c r="K21" s="143"/>
      <c r="L21" s="143"/>
      <c r="M21" s="143"/>
      <c r="N21" s="143"/>
      <c r="O21" s="143"/>
      <c r="P21" s="143"/>
      <c r="Q21" s="143"/>
    </row>
    <row r="22" spans="2:22" x14ac:dyDescent="0.25">
      <c r="K22" s="143"/>
      <c r="L22" s="143"/>
      <c r="M22" s="143"/>
      <c r="N22" s="143"/>
      <c r="O22" s="143"/>
      <c r="P22" s="143"/>
      <c r="Q22" s="143"/>
    </row>
    <row r="23" spans="2:22" ht="15.75" customHeight="1" x14ac:dyDescent="0.25">
      <c r="H23" s="91"/>
      <c r="I23" s="91"/>
      <c r="J23" s="91"/>
      <c r="K23" s="143"/>
      <c r="L23" s="143"/>
      <c r="M23" s="143"/>
      <c r="N23" s="143"/>
      <c r="O23" s="143"/>
      <c r="P23" s="143"/>
      <c r="Q23" s="143"/>
      <c r="V23" s="91"/>
    </row>
    <row r="24" spans="2:22" x14ac:dyDescent="0.25">
      <c r="H24" s="92"/>
      <c r="I24" s="294"/>
      <c r="J24" s="294"/>
      <c r="K24" s="143"/>
      <c r="L24" s="143"/>
      <c r="M24" s="143"/>
      <c r="N24" s="143"/>
      <c r="O24" s="143"/>
      <c r="P24" s="143"/>
      <c r="Q24" s="143"/>
      <c r="V24" s="236"/>
    </row>
    <row r="25" spans="2:22" x14ac:dyDescent="0.25">
      <c r="H25" s="91"/>
      <c r="I25" s="91"/>
      <c r="J25" s="91"/>
      <c r="K25" s="143"/>
      <c r="L25" s="120"/>
      <c r="M25" s="120"/>
      <c r="N25" s="143"/>
      <c r="O25" s="143"/>
      <c r="P25" s="143"/>
      <c r="Q25" s="143"/>
      <c r="R25" s="91"/>
      <c r="S25" s="91"/>
    </row>
    <row r="26" spans="2:22" x14ac:dyDescent="0.25">
      <c r="H26" s="93"/>
      <c r="I26" s="94"/>
      <c r="J26" s="141"/>
      <c r="K26" s="41"/>
      <c r="L26" s="143"/>
      <c r="M26" s="143"/>
      <c r="N26" s="143"/>
      <c r="O26" s="143"/>
      <c r="P26" s="143"/>
      <c r="Q26" s="120"/>
      <c r="R26" s="95"/>
      <c r="S26" s="95"/>
    </row>
    <row r="27" spans="2:22" s="143" customFormat="1" ht="15.75" x14ac:dyDescent="0.25">
      <c r="B27" s="173" t="s">
        <v>190</v>
      </c>
      <c r="C27" s="94"/>
      <c r="D27" s="94"/>
      <c r="E27" s="94"/>
      <c r="F27" s="95"/>
      <c r="G27" s="95"/>
      <c r="H27" s="95"/>
      <c r="I27" s="95"/>
      <c r="J27" s="95"/>
      <c r="K27" s="202"/>
      <c r="R27"/>
      <c r="S27"/>
      <c r="T27"/>
      <c r="U27"/>
    </row>
    <row r="28" spans="2:22" x14ac:dyDescent="0.25">
      <c r="B28" s="185" t="s">
        <v>552</v>
      </c>
      <c r="C28" s="94"/>
      <c r="D28" s="94"/>
      <c r="E28" s="94"/>
      <c r="F28" s="95"/>
      <c r="G28" s="95"/>
      <c r="H28" s="95"/>
      <c r="I28" s="95"/>
      <c r="J28" s="95"/>
      <c r="K28" s="41"/>
      <c r="L28" s="143"/>
      <c r="M28" s="143"/>
      <c r="N28" s="143"/>
      <c r="O28" s="143"/>
      <c r="P28" s="143"/>
      <c r="Q28" s="143"/>
    </row>
    <row r="29" spans="2:22" x14ac:dyDescent="0.25">
      <c r="B29" s="284" t="s">
        <v>40</v>
      </c>
      <c r="C29" s="284"/>
      <c r="D29" s="295">
        <v>1990</v>
      </c>
      <c r="E29" s="295">
        <v>1991</v>
      </c>
      <c r="F29" s="295">
        <v>1992</v>
      </c>
      <c r="G29" s="295">
        <v>1993</v>
      </c>
      <c r="H29" s="295">
        <v>1994</v>
      </c>
      <c r="I29" s="295">
        <v>1995</v>
      </c>
      <c r="J29" s="295">
        <v>1996</v>
      </c>
      <c r="K29" s="295">
        <v>1997</v>
      </c>
      <c r="L29" s="295">
        <v>1998</v>
      </c>
      <c r="M29" s="295">
        <v>1999</v>
      </c>
      <c r="N29" s="295">
        <v>2000</v>
      </c>
      <c r="O29" s="295">
        <v>2001</v>
      </c>
      <c r="P29" s="295">
        <v>2002</v>
      </c>
    </row>
    <row r="30" spans="2:22" x14ac:dyDescent="0.25">
      <c r="B30" s="141" t="s">
        <v>35</v>
      </c>
      <c r="C30" s="142"/>
      <c r="D30" s="464">
        <v>16.3748572607483</v>
      </c>
      <c r="E30" s="464">
        <v>16.170258051980326</v>
      </c>
      <c r="F30" s="464">
        <v>18.103871074027861</v>
      </c>
      <c r="G30" s="464">
        <v>22.843759640989056</v>
      </c>
      <c r="H30" s="464">
        <v>18.492384914616494</v>
      </c>
      <c r="I30" s="464">
        <v>17.416052128549286</v>
      </c>
      <c r="J30" s="464">
        <v>20.40628690634146</v>
      </c>
      <c r="K30" s="464">
        <v>19.852252855187658</v>
      </c>
      <c r="L30" s="464">
        <v>20.258174829387503</v>
      </c>
      <c r="M30" s="464">
        <v>19.362827586667827</v>
      </c>
      <c r="N30" s="464">
        <v>23.300492805098727</v>
      </c>
      <c r="O30" s="464">
        <v>18.062173063465675</v>
      </c>
      <c r="P30" s="464">
        <v>19.184712396638627</v>
      </c>
    </row>
    <row r="31" spans="2:22" x14ac:dyDescent="0.25">
      <c r="B31" s="141" t="s">
        <v>36</v>
      </c>
      <c r="C31" s="142"/>
      <c r="D31" s="464">
        <v>22.705952048559677</v>
      </c>
      <c r="E31" s="464">
        <v>24.305859737832293</v>
      </c>
      <c r="F31" s="464">
        <v>22.050431910284196</v>
      </c>
      <c r="G31" s="464">
        <v>29.590353355576436</v>
      </c>
      <c r="H31" s="464">
        <v>24.74942796201195</v>
      </c>
      <c r="I31" s="464">
        <v>24.78445602796025</v>
      </c>
      <c r="J31" s="464">
        <v>23.317494910234704</v>
      </c>
      <c r="K31" s="464">
        <v>25.096074810958282</v>
      </c>
      <c r="L31" s="464">
        <v>24.172304379976609</v>
      </c>
      <c r="M31" s="464">
        <v>24.169420988479413</v>
      </c>
      <c r="N31" s="464">
        <v>22.041454039953209</v>
      </c>
      <c r="O31" s="464">
        <v>28.810210074522182</v>
      </c>
      <c r="P31" s="464">
        <v>26.365810179656979</v>
      </c>
    </row>
    <row r="32" spans="2:22" x14ac:dyDescent="0.25">
      <c r="B32" s="141" t="s">
        <v>442</v>
      </c>
      <c r="C32" s="142"/>
      <c r="D32" s="464">
        <v>14.632048431312349</v>
      </c>
      <c r="E32" s="464">
        <v>14.793460932515547</v>
      </c>
      <c r="F32" s="464">
        <v>15.648309334471696</v>
      </c>
      <c r="G32" s="464">
        <v>21.612387197410687</v>
      </c>
      <c r="H32" s="464">
        <v>15.587700695984703</v>
      </c>
      <c r="I32" s="464">
        <v>14.789353118316502</v>
      </c>
      <c r="J32" s="464">
        <v>15.2508619565278</v>
      </c>
      <c r="K32" s="464">
        <v>16.543214686712439</v>
      </c>
      <c r="L32" s="464">
        <v>18.3486122761839</v>
      </c>
      <c r="M32" s="464">
        <v>17.697243864019502</v>
      </c>
      <c r="N32" s="464">
        <v>15.307817009021782</v>
      </c>
      <c r="O32" s="464">
        <v>15.473275128790371</v>
      </c>
      <c r="P32" s="464">
        <v>24.07836407047218</v>
      </c>
    </row>
    <row r="33" spans="2:24" x14ac:dyDescent="0.25">
      <c r="B33" s="141" t="s">
        <v>443</v>
      </c>
      <c r="C33" s="142"/>
      <c r="D33" s="464">
        <v>23.998522683876025</v>
      </c>
      <c r="E33" s="464">
        <v>20.861966238591911</v>
      </c>
      <c r="F33" s="464">
        <v>21.928619679038562</v>
      </c>
      <c r="G33" s="464">
        <v>30.87004314677305</v>
      </c>
      <c r="H33" s="464">
        <v>23.581605834174553</v>
      </c>
      <c r="I33" s="464">
        <v>23.951388851734396</v>
      </c>
      <c r="J33" s="464">
        <v>21.974189854378064</v>
      </c>
      <c r="K33" s="464">
        <v>23.080630464914123</v>
      </c>
      <c r="L33" s="464">
        <v>26.51109961905038</v>
      </c>
      <c r="M33" s="464">
        <v>25.447931869307105</v>
      </c>
      <c r="N33" s="464">
        <v>19.537752936116348</v>
      </c>
      <c r="O33" s="464">
        <v>24.311723814231797</v>
      </c>
      <c r="P33" s="464">
        <v>26.157898687669654</v>
      </c>
      <c r="V33" s="120"/>
      <c r="W33" s="120"/>
      <c r="X33" s="120"/>
    </row>
    <row r="34" spans="2:24" x14ac:dyDescent="0.25">
      <c r="B34" s="141" t="s">
        <v>39</v>
      </c>
      <c r="C34" s="142"/>
      <c r="D34" s="464">
        <v>3.403745468497092</v>
      </c>
      <c r="E34" s="464">
        <v>3.1355630795483775</v>
      </c>
      <c r="F34" s="464">
        <v>3.3512102637402785</v>
      </c>
      <c r="G34" s="464">
        <v>3.2979104292448853</v>
      </c>
      <c r="H34" s="464">
        <v>2.6120413078660958</v>
      </c>
      <c r="I34" s="464">
        <v>2.922562555517024</v>
      </c>
      <c r="J34" s="464">
        <v>2.6018533909998149</v>
      </c>
      <c r="K34" s="464">
        <v>2.7810803202978676</v>
      </c>
      <c r="L34" s="464">
        <v>3.2307591255843811</v>
      </c>
      <c r="M34" s="464">
        <v>2.3283884089852163</v>
      </c>
      <c r="N34" s="464">
        <v>2.1370676972270957</v>
      </c>
      <c r="O34" s="464">
        <v>1.9797241620654193</v>
      </c>
      <c r="P34" s="464">
        <v>2.6099647903829091</v>
      </c>
      <c r="V34" s="120"/>
      <c r="W34" s="120"/>
      <c r="X34" s="120"/>
    </row>
    <row r="35" spans="2:24" x14ac:dyDescent="0.25">
      <c r="B35" s="94"/>
      <c r="C35" s="94"/>
      <c r="D35" s="94"/>
      <c r="E35" s="94"/>
      <c r="F35" s="94"/>
      <c r="G35" s="95"/>
      <c r="H35" s="95"/>
      <c r="I35" s="95"/>
      <c r="J35" s="95"/>
      <c r="K35" s="95"/>
      <c r="L35" s="95"/>
      <c r="V35" s="120"/>
      <c r="W35" s="120"/>
      <c r="X35" s="120"/>
    </row>
    <row r="36" spans="2:24" x14ac:dyDescent="0.25">
      <c r="B36" s="296" t="s">
        <v>416</v>
      </c>
      <c r="V36" s="120"/>
      <c r="W36" s="120"/>
      <c r="X36" s="120"/>
    </row>
    <row r="37" spans="2:24" x14ac:dyDescent="0.25">
      <c r="B37" s="284" t="s">
        <v>40</v>
      </c>
      <c r="C37" s="284"/>
      <c r="D37" s="295">
        <v>2003</v>
      </c>
      <c r="E37" s="295">
        <v>2004</v>
      </c>
      <c r="F37" s="295">
        <v>2005</v>
      </c>
      <c r="G37" s="295">
        <v>2006</v>
      </c>
      <c r="H37" s="295">
        <v>2007</v>
      </c>
      <c r="I37" s="295">
        <v>2008</v>
      </c>
      <c r="J37" s="295">
        <v>2009</v>
      </c>
      <c r="K37" s="295">
        <v>2010</v>
      </c>
      <c r="L37" s="295">
        <v>2011</v>
      </c>
      <c r="M37" s="295">
        <v>2012</v>
      </c>
      <c r="N37" s="295">
        <v>2013</v>
      </c>
      <c r="O37" s="295">
        <v>2014</v>
      </c>
      <c r="P37" s="295">
        <v>2015</v>
      </c>
      <c r="V37" s="120"/>
      <c r="W37" s="120"/>
      <c r="X37" s="120"/>
    </row>
    <row r="38" spans="2:24" x14ac:dyDescent="0.25">
      <c r="B38" s="141" t="s">
        <v>35</v>
      </c>
      <c r="C38" s="142"/>
      <c r="D38" s="464">
        <v>17.240716360888566</v>
      </c>
      <c r="E38" s="464">
        <v>16.735928863324112</v>
      </c>
      <c r="F38" s="464">
        <v>19.55403556564081</v>
      </c>
      <c r="G38" s="464">
        <v>15.043081294710795</v>
      </c>
      <c r="H38" s="464">
        <v>23.534834834085782</v>
      </c>
      <c r="I38" s="464">
        <v>16.853550680963171</v>
      </c>
      <c r="J38" s="464">
        <v>15.039096627901028</v>
      </c>
      <c r="K38" s="464">
        <v>14.323594287308699</v>
      </c>
      <c r="L38" s="464">
        <v>16.388597002670259</v>
      </c>
      <c r="M38" s="464">
        <v>16.880805990470918</v>
      </c>
      <c r="N38" s="464">
        <v>16.843973328470959</v>
      </c>
      <c r="O38" s="465">
        <v>15.856655319541519</v>
      </c>
      <c r="P38" s="465">
        <v>16.168452473041825</v>
      </c>
      <c r="Q38" s="120"/>
      <c r="R38" s="120"/>
      <c r="S38" s="120"/>
      <c r="T38" s="94"/>
    </row>
    <row r="39" spans="2:24" x14ac:dyDescent="0.25">
      <c r="B39" s="141" t="s">
        <v>36</v>
      </c>
      <c r="C39" s="142"/>
      <c r="D39" s="464">
        <v>23.542485042451723</v>
      </c>
      <c r="E39" s="464">
        <v>23.12968459022456</v>
      </c>
      <c r="F39" s="464">
        <v>23.737412005783685</v>
      </c>
      <c r="G39" s="464">
        <v>25.406338265308424</v>
      </c>
      <c r="H39" s="464">
        <v>24.440686059668671</v>
      </c>
      <c r="I39" s="464">
        <v>22.192834985380824</v>
      </c>
      <c r="J39" s="464">
        <v>24.177601049995754</v>
      </c>
      <c r="K39" s="464">
        <v>18.927353488247952</v>
      </c>
      <c r="L39" s="464">
        <v>21.402131600110089</v>
      </c>
      <c r="M39" s="464">
        <v>27.686069781145395</v>
      </c>
      <c r="N39" s="464">
        <v>21.624136156267348</v>
      </c>
      <c r="O39" s="465">
        <v>22.203082144914326</v>
      </c>
      <c r="P39" s="465">
        <v>22.792302816079442</v>
      </c>
      <c r="Q39" s="120"/>
      <c r="R39" s="120"/>
      <c r="S39" s="120"/>
      <c r="T39" s="94"/>
    </row>
    <row r="40" spans="2:24" x14ac:dyDescent="0.25">
      <c r="B40" s="141" t="s">
        <v>37</v>
      </c>
      <c r="C40" s="142"/>
      <c r="D40" s="464">
        <v>20.128242131047426</v>
      </c>
      <c r="E40" s="464">
        <v>18.480879242322537</v>
      </c>
      <c r="F40" s="464">
        <v>21.016573765385424</v>
      </c>
      <c r="G40" s="464">
        <v>19.210735041900691</v>
      </c>
      <c r="H40" s="464">
        <v>18.457923465854741</v>
      </c>
      <c r="I40" s="464">
        <v>18.49705731182852</v>
      </c>
      <c r="J40" s="464">
        <v>20.337240402549412</v>
      </c>
      <c r="K40" s="464">
        <v>17.927653072999945</v>
      </c>
      <c r="L40" s="464">
        <v>16.820702237570938</v>
      </c>
      <c r="M40" s="464">
        <v>19.29324638544681</v>
      </c>
      <c r="N40" s="464">
        <v>19.272730578671659</v>
      </c>
      <c r="O40" s="465">
        <v>18.658093789646305</v>
      </c>
      <c r="P40" s="465">
        <v>18.973606108939276</v>
      </c>
      <c r="Q40" s="120"/>
      <c r="R40" s="120"/>
      <c r="S40" s="120"/>
      <c r="T40" s="153"/>
    </row>
    <row r="41" spans="2:24" x14ac:dyDescent="0.25">
      <c r="B41" s="141" t="s">
        <v>38</v>
      </c>
      <c r="C41" s="142"/>
      <c r="D41" s="464">
        <v>27.349616197539685</v>
      </c>
      <c r="E41" s="464">
        <v>19.342387861023685</v>
      </c>
      <c r="F41" s="464">
        <v>24.426329956660194</v>
      </c>
      <c r="G41" s="464">
        <v>22.917394680073436</v>
      </c>
      <c r="H41" s="464">
        <v>24.682322142708728</v>
      </c>
      <c r="I41" s="464">
        <v>20.240106725837283</v>
      </c>
      <c r="J41" s="464">
        <v>22.007650962841101</v>
      </c>
      <c r="K41" s="464">
        <v>19.912675763365247</v>
      </c>
      <c r="L41" s="464">
        <v>20.456271306174379</v>
      </c>
      <c r="M41" s="464">
        <v>25.770489671977749</v>
      </c>
      <c r="N41" s="464">
        <v>20.657716446210724</v>
      </c>
      <c r="O41" s="465">
        <v>22.118117453778503</v>
      </c>
      <c r="P41" s="465">
        <v>20.587667764418836</v>
      </c>
      <c r="Q41" s="120"/>
      <c r="R41" s="120"/>
      <c r="S41" s="120"/>
      <c r="T41" s="153"/>
    </row>
    <row r="42" spans="2:24" x14ac:dyDescent="0.25">
      <c r="B42" s="141" t="s">
        <v>39</v>
      </c>
      <c r="C42" s="142"/>
      <c r="D42" s="464">
        <v>2.062057689941649</v>
      </c>
      <c r="E42" s="464">
        <v>2.5686285908770161</v>
      </c>
      <c r="F42" s="464">
        <v>2.7671874035021324</v>
      </c>
      <c r="G42" s="464">
        <v>2.3104571643811131</v>
      </c>
      <c r="H42" s="464">
        <v>2.6293158253310116</v>
      </c>
      <c r="I42" s="464">
        <v>3.0674414546997015</v>
      </c>
      <c r="J42" s="464">
        <v>2.976155506593765</v>
      </c>
      <c r="K42" s="464">
        <v>2.4722000860321742</v>
      </c>
      <c r="L42" s="464">
        <v>2.1064527692178019</v>
      </c>
      <c r="M42" s="464">
        <v>2.8459787210406406</v>
      </c>
      <c r="N42" s="464">
        <v>3.0869211454432093</v>
      </c>
      <c r="O42" s="465">
        <v>2.8885269267197007</v>
      </c>
      <c r="P42" s="465">
        <v>2.4623216940152015</v>
      </c>
      <c r="Q42" s="120"/>
      <c r="R42" s="120"/>
      <c r="S42" s="120"/>
      <c r="T42" s="94"/>
    </row>
    <row r="43" spans="2:24" x14ac:dyDescent="0.25">
      <c r="B43" s="94"/>
    </row>
    <row r="44" spans="2:24" x14ac:dyDescent="0.25">
      <c r="B44" s="142" t="s">
        <v>497</v>
      </c>
      <c r="C44" s="94"/>
      <c r="D44" s="94"/>
      <c r="E44" s="94"/>
      <c r="F44" s="94"/>
      <c r="G44" s="95"/>
      <c r="H44" s="95"/>
      <c r="I44" s="95"/>
      <c r="J44" s="95"/>
      <c r="K44" s="95"/>
      <c r="L44" s="95"/>
    </row>
    <row r="45" spans="2:24" x14ac:dyDescent="0.25">
      <c r="B45" s="94"/>
      <c r="D45" s="94"/>
      <c r="E45" s="94"/>
      <c r="F45" s="94"/>
      <c r="G45" s="95"/>
      <c r="H45" s="95"/>
      <c r="I45" s="95"/>
      <c r="J45" s="95"/>
      <c r="K45" s="95"/>
      <c r="L45" s="95"/>
    </row>
    <row r="46" spans="2:24" x14ac:dyDescent="0.25">
      <c r="B46" s="145" t="s">
        <v>430</v>
      </c>
      <c r="C46" s="94"/>
      <c r="D46" s="94"/>
      <c r="E46" s="94"/>
      <c r="F46" s="94"/>
      <c r="G46" s="95"/>
      <c r="H46" s="95"/>
      <c r="I46" s="95"/>
      <c r="J46" s="95"/>
      <c r="K46" s="95"/>
      <c r="L46" s="95"/>
    </row>
    <row r="47" spans="2:24" x14ac:dyDescent="0.25">
      <c r="B47" s="94"/>
      <c r="C47" s="94"/>
      <c r="D47" s="94"/>
      <c r="E47" s="94"/>
      <c r="F47" s="94"/>
      <c r="G47" s="95"/>
      <c r="H47" s="95"/>
      <c r="I47" s="95"/>
      <c r="J47" s="95"/>
      <c r="K47" s="95"/>
      <c r="L47" s="95"/>
    </row>
    <row r="48" spans="2:24" s="143" customFormat="1" x14ac:dyDescent="0.25">
      <c r="B48" s="94"/>
      <c r="C48" s="94"/>
      <c r="D48" s="94"/>
      <c r="E48" s="94"/>
      <c r="F48" s="94"/>
      <c r="G48" s="95"/>
      <c r="H48" s="95"/>
      <c r="I48" s="95"/>
      <c r="J48" s="95"/>
      <c r="K48" s="95"/>
      <c r="L48" s="95"/>
    </row>
    <row r="49" spans="2:12" x14ac:dyDescent="0.25">
      <c r="B49" s="54"/>
      <c r="C49" s="54"/>
      <c r="D49" s="54"/>
      <c r="E49" s="54"/>
      <c r="F49" s="54"/>
      <c r="G49" s="96"/>
      <c r="H49" s="96"/>
      <c r="I49" s="96"/>
      <c r="J49" s="96"/>
      <c r="K49" s="96"/>
      <c r="L49" s="96"/>
    </row>
    <row r="50" spans="2:12" x14ac:dyDescent="0.25">
      <c r="H50" s="42"/>
      <c r="I50" s="42"/>
      <c r="J50" s="42"/>
      <c r="K50" s="42"/>
      <c r="L50" s="42"/>
    </row>
    <row r="51" spans="2:12" x14ac:dyDescent="0.25">
      <c r="H51" s="12"/>
      <c r="I51" s="12"/>
      <c r="J51" s="12"/>
      <c r="K51" s="12"/>
      <c r="L51" s="12"/>
    </row>
    <row r="52" spans="2:12" x14ac:dyDescent="0.25">
      <c r="H52" s="53"/>
      <c r="I52" s="53"/>
      <c r="J52" s="53"/>
      <c r="K52" s="53"/>
      <c r="L52" s="53"/>
    </row>
  </sheetData>
  <hyperlinks>
    <hyperlink ref="B2" location="Contents!B6" display="Return to Contents Page"/>
    <hyperlink ref="B46" location="'User guidance agriculture'!B35" display="Link to user guidance for agriculture sector"/>
  </hyperlinks>
  <pageMargins left="0.25" right="0.25" top="0.75" bottom="0.75" header="0.3" footer="0.3"/>
  <pageSetup paperSize="9" scale="62"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49"/>
  <sheetViews>
    <sheetView showGridLines="0" zoomScale="85" zoomScaleNormal="85" workbookViewId="0"/>
  </sheetViews>
  <sheetFormatPr defaultColWidth="11.42578125" defaultRowHeight="15" x14ac:dyDescent="0.25"/>
  <sheetData>
    <row r="1" spans="2:19" x14ac:dyDescent="0.25">
      <c r="E1" s="30"/>
    </row>
    <row r="2" spans="2:19" s="27" customFormat="1" ht="15" customHeight="1" x14ac:dyDescent="0.25">
      <c r="B2" s="105" t="s">
        <v>2</v>
      </c>
    </row>
    <row r="3" spans="2:19" s="27" customFormat="1" x14ac:dyDescent="0.25"/>
    <row r="4" spans="2:19" ht="21" x14ac:dyDescent="0.35">
      <c r="B4" s="156" t="s">
        <v>575</v>
      </c>
    </row>
    <row r="6" spans="2:19" x14ac:dyDescent="0.25">
      <c r="K6" s="39" t="s">
        <v>193</v>
      </c>
    </row>
    <row r="7" spans="2:19" x14ac:dyDescent="0.25">
      <c r="K7" s="39" t="s">
        <v>339</v>
      </c>
    </row>
    <row r="8" spans="2:19" x14ac:dyDescent="0.25">
      <c r="K8" s="143"/>
    </row>
    <row r="9" spans="2:19" x14ac:dyDescent="0.25">
      <c r="K9" s="143"/>
      <c r="P9" s="151"/>
    </row>
    <row r="10" spans="2:19" x14ac:dyDescent="0.25">
      <c r="K10" s="143"/>
      <c r="O10" s="119"/>
      <c r="Q10" s="505"/>
      <c r="R10" s="506"/>
      <c r="S10" s="506"/>
    </row>
    <row r="11" spans="2:19" x14ac:dyDescent="0.25">
      <c r="K11" s="143"/>
    </row>
    <row r="12" spans="2:19" x14ac:dyDescent="0.25">
      <c r="K12" s="143"/>
    </row>
    <row r="13" spans="2:19" x14ac:dyDescent="0.25">
      <c r="K13" s="143"/>
    </row>
    <row r="14" spans="2:19" x14ac:dyDescent="0.25">
      <c r="K14" s="143"/>
    </row>
    <row r="15" spans="2:19" x14ac:dyDescent="0.25">
      <c r="K15" s="148" t="s">
        <v>547</v>
      </c>
    </row>
    <row r="16" spans="2:19" x14ac:dyDescent="0.25">
      <c r="K16" s="143"/>
    </row>
    <row r="17" spans="2:27" x14ac:dyDescent="0.25">
      <c r="K17" s="151" t="s">
        <v>338</v>
      </c>
    </row>
    <row r="18" spans="2:27" x14ac:dyDescent="0.25">
      <c r="I18" s="136"/>
      <c r="K18" s="143"/>
    </row>
    <row r="19" spans="2:27" x14ac:dyDescent="0.25">
      <c r="I19" s="136"/>
      <c r="K19" s="143"/>
    </row>
    <row r="20" spans="2:27" s="27" customFormat="1" x14ac:dyDescent="0.25">
      <c r="K20" s="143"/>
    </row>
    <row r="21" spans="2:27" s="27" customFormat="1" x14ac:dyDescent="0.25">
      <c r="K21" s="143"/>
    </row>
    <row r="22" spans="2:27" s="27" customFormat="1" x14ac:dyDescent="0.25">
      <c r="K22" s="143"/>
    </row>
    <row r="23" spans="2:27" ht="17.25" customHeight="1" x14ac:dyDescent="0.25">
      <c r="K23" s="143"/>
    </row>
    <row r="24" spans="2:27" x14ac:dyDescent="0.25">
      <c r="K24" s="143"/>
    </row>
    <row r="25" spans="2:27" x14ac:dyDescent="0.25">
      <c r="K25" s="148" t="s">
        <v>544</v>
      </c>
    </row>
    <row r="26" spans="2:27" x14ac:dyDescent="0.25">
      <c r="AA26" s="53"/>
    </row>
    <row r="28" spans="2:27" ht="15.75" x14ac:dyDescent="0.25">
      <c r="B28" s="186" t="s">
        <v>431</v>
      </c>
      <c r="C28" s="64"/>
      <c r="D28" s="64"/>
      <c r="E28" s="64"/>
      <c r="F28" s="64"/>
      <c r="G28" s="64"/>
      <c r="H28" s="64"/>
      <c r="I28" s="64"/>
      <c r="J28" s="64"/>
      <c r="K28" s="64"/>
      <c r="L28" s="64"/>
      <c r="M28" s="64"/>
      <c r="N28" s="64"/>
      <c r="O28" s="64"/>
      <c r="P28" s="64"/>
      <c r="Q28" s="64"/>
      <c r="R28" s="64"/>
      <c r="S28" s="64"/>
      <c r="T28" s="64"/>
      <c r="U28" s="64"/>
      <c r="V28" s="64"/>
      <c r="W28" s="64"/>
      <c r="X28" s="64"/>
      <c r="Y28" s="64"/>
      <c r="Z28" s="64"/>
    </row>
    <row r="29" spans="2:27" s="143" customFormat="1" x14ac:dyDescent="0.25">
      <c r="B29" s="41" t="s">
        <v>559</v>
      </c>
      <c r="C29" s="64"/>
      <c r="D29" s="64"/>
      <c r="E29" s="64"/>
      <c r="F29" s="64"/>
      <c r="G29" s="64"/>
      <c r="H29" s="64"/>
      <c r="I29" s="64"/>
      <c r="J29" s="64"/>
      <c r="K29" s="64"/>
      <c r="L29" s="64"/>
      <c r="M29" s="64"/>
      <c r="N29" s="64"/>
      <c r="O29" s="64"/>
      <c r="P29" s="64"/>
      <c r="Q29" s="64"/>
      <c r="R29" s="64"/>
      <c r="S29" s="64"/>
      <c r="T29" s="64"/>
      <c r="U29" s="64"/>
      <c r="V29" s="64"/>
      <c r="W29" s="64"/>
      <c r="X29" s="64"/>
      <c r="Y29" s="64"/>
      <c r="Z29" s="64"/>
    </row>
    <row r="30" spans="2:27" x14ac:dyDescent="0.25">
      <c r="B30" s="52"/>
      <c r="C30" s="52"/>
      <c r="D30" s="221">
        <v>1990</v>
      </c>
      <c r="E30" s="221">
        <f>D30+1</f>
        <v>1991</v>
      </c>
      <c r="F30" s="221">
        <v>1992</v>
      </c>
      <c r="G30" s="221">
        <v>1993</v>
      </c>
      <c r="H30" s="221">
        <v>1994</v>
      </c>
      <c r="I30" s="221">
        <v>1995</v>
      </c>
      <c r="J30" s="221">
        <v>1996</v>
      </c>
      <c r="K30" s="221">
        <v>1997</v>
      </c>
      <c r="L30" s="221">
        <v>1998</v>
      </c>
      <c r="M30" s="221">
        <v>1999</v>
      </c>
      <c r="N30" s="221">
        <v>2000</v>
      </c>
      <c r="O30" s="221">
        <v>2001</v>
      </c>
    </row>
    <row r="31" spans="2:27" x14ac:dyDescent="0.25">
      <c r="B31" s="435" t="s">
        <v>191</v>
      </c>
      <c r="C31" s="142"/>
      <c r="D31" s="441" t="s">
        <v>34</v>
      </c>
      <c r="E31" s="462">
        <v>166.80324122579401</v>
      </c>
      <c r="F31" s="462">
        <v>169.25557001394014</v>
      </c>
      <c r="G31" s="462">
        <v>178.33504179451208</v>
      </c>
      <c r="H31" s="462">
        <v>189.44207405557205</v>
      </c>
      <c r="I31" s="462">
        <v>196.01280775850685</v>
      </c>
      <c r="J31" s="462">
        <v>190.98555298449611</v>
      </c>
      <c r="K31" s="462">
        <v>182.74541081980979</v>
      </c>
      <c r="L31" s="462">
        <v>180.33819874205932</v>
      </c>
      <c r="M31" s="462">
        <v>180.90678245171139</v>
      </c>
      <c r="N31" s="462">
        <v>178.80977031362238</v>
      </c>
      <c r="O31" s="462">
        <v>175.41990795412414</v>
      </c>
    </row>
    <row r="32" spans="2:27" x14ac:dyDescent="0.25">
      <c r="B32" s="142" t="s">
        <v>192</v>
      </c>
      <c r="C32" s="142"/>
      <c r="D32" s="454" t="s">
        <v>34</v>
      </c>
      <c r="E32" s="463">
        <v>27.587566411535359</v>
      </c>
      <c r="F32" s="463">
        <v>27.602140200218141</v>
      </c>
      <c r="G32" s="463">
        <v>27.860637808999424</v>
      </c>
      <c r="H32" s="463">
        <v>29.072294769895233</v>
      </c>
      <c r="I32" s="463">
        <v>31.145150381744429</v>
      </c>
      <c r="J32" s="463">
        <v>32.308108301738137</v>
      </c>
      <c r="K32" s="463">
        <v>32.518483829361422</v>
      </c>
      <c r="L32" s="463">
        <v>31.907178181183156</v>
      </c>
      <c r="M32" s="463">
        <v>31.775972510008959</v>
      </c>
      <c r="N32" s="463">
        <v>31.443536627616989</v>
      </c>
      <c r="O32" s="463">
        <v>31.60907804692113</v>
      </c>
    </row>
    <row r="33" spans="2:26" x14ac:dyDescent="0.25">
      <c r="B33" s="206" t="s">
        <v>193</v>
      </c>
      <c r="C33" s="52"/>
      <c r="D33" s="288" t="s">
        <v>34</v>
      </c>
      <c r="E33" s="288">
        <f>E31-E32</f>
        <v>139.21567481425865</v>
      </c>
      <c r="F33" s="288">
        <f t="shared" ref="F33:O33" si="0">F31-F32</f>
        <v>141.653429813722</v>
      </c>
      <c r="G33" s="288">
        <f t="shared" si="0"/>
        <v>150.47440398551265</v>
      </c>
      <c r="H33" s="288">
        <f t="shared" si="0"/>
        <v>160.36977928567683</v>
      </c>
      <c r="I33" s="288">
        <f t="shared" si="0"/>
        <v>164.86765737676242</v>
      </c>
      <c r="J33" s="288">
        <f t="shared" si="0"/>
        <v>158.67744468275797</v>
      </c>
      <c r="K33" s="288">
        <f t="shared" si="0"/>
        <v>150.22692699044836</v>
      </c>
      <c r="L33" s="288">
        <f t="shared" si="0"/>
        <v>148.43102056087616</v>
      </c>
      <c r="M33" s="288">
        <f t="shared" si="0"/>
        <v>149.13080994170244</v>
      </c>
      <c r="N33" s="288">
        <f t="shared" si="0"/>
        <v>147.36623368600539</v>
      </c>
      <c r="O33" s="288">
        <f t="shared" si="0"/>
        <v>143.81082990720301</v>
      </c>
      <c r="S33" s="120"/>
    </row>
    <row r="34" spans="2:26" x14ac:dyDescent="0.25">
      <c r="C34" s="64"/>
      <c r="D34" s="64"/>
      <c r="E34" s="64"/>
      <c r="F34" s="64"/>
      <c r="G34" s="64"/>
      <c r="H34" s="64"/>
      <c r="I34" s="64"/>
      <c r="J34" s="64"/>
      <c r="K34" s="64"/>
      <c r="L34" s="64"/>
      <c r="M34" s="64"/>
      <c r="N34" s="64"/>
      <c r="O34" s="64"/>
      <c r="P34" s="64"/>
      <c r="Q34" s="64"/>
      <c r="R34" s="64"/>
      <c r="S34" s="64"/>
      <c r="T34" s="64"/>
      <c r="U34" s="64"/>
      <c r="V34" s="64"/>
      <c r="W34" s="64"/>
      <c r="X34" s="64"/>
      <c r="Y34" s="64"/>
      <c r="Z34" s="64"/>
    </row>
    <row r="35" spans="2:26" s="143" customFormat="1" x14ac:dyDescent="0.25">
      <c r="B35" s="41" t="s">
        <v>416</v>
      </c>
      <c r="C35" s="64"/>
      <c r="D35" s="64"/>
      <c r="E35" s="64"/>
      <c r="F35" s="64"/>
      <c r="G35" s="64"/>
      <c r="H35" s="64"/>
      <c r="I35" s="64"/>
      <c r="J35" s="64"/>
      <c r="K35" s="64"/>
      <c r="L35" s="64"/>
      <c r="M35" s="64"/>
      <c r="N35" s="64"/>
      <c r="O35" s="64"/>
      <c r="P35" s="64"/>
      <c r="Q35" s="64"/>
      <c r="R35" s="64"/>
      <c r="S35" s="64"/>
      <c r="T35" s="64"/>
      <c r="U35" s="64"/>
      <c r="V35" s="64"/>
      <c r="W35" s="64"/>
      <c r="X35" s="64"/>
      <c r="Y35" s="64"/>
      <c r="Z35" s="64"/>
    </row>
    <row r="36" spans="2:26" s="143" customFormat="1" x14ac:dyDescent="0.25">
      <c r="B36" s="52"/>
      <c r="C36" s="52"/>
      <c r="D36" s="221">
        <v>2002</v>
      </c>
      <c r="E36" s="221">
        <v>2003</v>
      </c>
      <c r="F36" s="221">
        <v>2004</v>
      </c>
      <c r="G36" s="221">
        <v>2005</v>
      </c>
      <c r="H36" s="221">
        <v>2006</v>
      </c>
      <c r="I36" s="221">
        <v>2007</v>
      </c>
      <c r="J36" s="221">
        <v>2008</v>
      </c>
      <c r="K36" s="221">
        <v>2009</v>
      </c>
      <c r="L36" s="221">
        <v>2010</v>
      </c>
      <c r="M36" s="221">
        <v>2011</v>
      </c>
      <c r="N36" s="221">
        <v>2012</v>
      </c>
      <c r="O36" s="221">
        <v>2013</v>
      </c>
      <c r="P36" s="64"/>
      <c r="Q36" s="64"/>
      <c r="R36" s="64"/>
      <c r="S36" s="64"/>
      <c r="T36" s="64"/>
      <c r="U36" s="64"/>
      <c r="V36" s="64"/>
      <c r="W36" s="64"/>
      <c r="X36" s="64"/>
      <c r="Y36" s="64"/>
      <c r="Z36" s="64"/>
    </row>
    <row r="37" spans="2:26" s="143" customFormat="1" x14ac:dyDescent="0.25">
      <c r="B37" s="435" t="s">
        <v>191</v>
      </c>
      <c r="C37" s="142"/>
      <c r="D37" s="462">
        <v>176.52002685053361</v>
      </c>
      <c r="E37" s="462">
        <v>178.69597084848712</v>
      </c>
      <c r="F37" s="462">
        <v>176.60927490834771</v>
      </c>
      <c r="G37" s="462">
        <v>170.31686192484116</v>
      </c>
      <c r="H37" s="462">
        <v>165.61652569731797</v>
      </c>
      <c r="I37" s="462">
        <v>161.92383759501416</v>
      </c>
      <c r="J37" s="462">
        <v>154.08419843267319</v>
      </c>
      <c r="K37" s="462">
        <v>158.34396082010022</v>
      </c>
      <c r="L37" s="462">
        <v>156.45793176744672</v>
      </c>
      <c r="M37" s="462">
        <v>164.72434585185584</v>
      </c>
      <c r="N37" s="462">
        <v>167.53873311067989</v>
      </c>
      <c r="O37" s="462">
        <v>171.49344663664891</v>
      </c>
      <c r="P37" s="64"/>
      <c r="Q37" s="64"/>
      <c r="R37" s="64"/>
      <c r="S37" s="64"/>
      <c r="T37" s="64"/>
      <c r="U37" s="64"/>
      <c r="V37" s="64"/>
      <c r="W37" s="64"/>
      <c r="X37" s="64"/>
      <c r="Y37" s="64"/>
      <c r="Z37" s="64"/>
    </row>
    <row r="38" spans="2:26" s="143" customFormat="1" x14ac:dyDescent="0.25">
      <c r="B38" s="142" t="s">
        <v>192</v>
      </c>
      <c r="C38" s="142"/>
      <c r="D38" s="463">
        <v>31.652844017086384</v>
      </c>
      <c r="E38" s="463">
        <v>32.413625828535004</v>
      </c>
      <c r="F38" s="463">
        <v>33.394758493983481</v>
      </c>
      <c r="G38" s="463">
        <v>34.345860666751229</v>
      </c>
      <c r="H38" s="463">
        <v>35.179662874545159</v>
      </c>
      <c r="I38" s="463">
        <v>35.453429964498682</v>
      </c>
      <c r="J38" s="463">
        <v>35.586464694349246</v>
      </c>
      <c r="K38" s="463">
        <v>35.847798725227079</v>
      </c>
      <c r="L38" s="463">
        <v>36.742369113985895</v>
      </c>
      <c r="M38" s="463">
        <v>37.737714548434475</v>
      </c>
      <c r="N38" s="463">
        <v>38.088642863006307</v>
      </c>
      <c r="O38" s="463">
        <v>38.589216819502539</v>
      </c>
      <c r="P38" s="64"/>
      <c r="Q38" s="64"/>
      <c r="R38" s="64"/>
      <c r="S38" s="64"/>
      <c r="T38" s="64"/>
      <c r="U38" s="64"/>
      <c r="V38" s="64"/>
      <c r="W38" s="64"/>
      <c r="X38" s="64"/>
      <c r="Y38" s="64"/>
      <c r="Z38" s="64"/>
    </row>
    <row r="39" spans="2:26" s="143" customFormat="1" x14ac:dyDescent="0.25">
      <c r="B39" s="206" t="s">
        <v>193</v>
      </c>
      <c r="C39" s="52"/>
      <c r="D39" s="288">
        <f>D37-D38</f>
        <v>144.86718283344723</v>
      </c>
      <c r="E39" s="288">
        <f t="shared" ref="E39:O39" si="1">E37-E38</f>
        <v>146.28234501995212</v>
      </c>
      <c r="F39" s="288">
        <f t="shared" si="1"/>
        <v>143.21451641436423</v>
      </c>
      <c r="G39" s="288">
        <f t="shared" si="1"/>
        <v>135.97100125808993</v>
      </c>
      <c r="H39" s="288">
        <f t="shared" si="1"/>
        <v>130.43686282277281</v>
      </c>
      <c r="I39" s="288">
        <f t="shared" si="1"/>
        <v>126.47040763051548</v>
      </c>
      <c r="J39" s="288">
        <f t="shared" si="1"/>
        <v>118.49773373832394</v>
      </c>
      <c r="K39" s="288">
        <f t="shared" si="1"/>
        <v>122.49616209487314</v>
      </c>
      <c r="L39" s="288">
        <f t="shared" si="1"/>
        <v>119.71556265346084</v>
      </c>
      <c r="M39" s="288">
        <f t="shared" si="1"/>
        <v>126.98663130342138</v>
      </c>
      <c r="N39" s="288">
        <f t="shared" si="1"/>
        <v>129.45009024767359</v>
      </c>
      <c r="O39" s="288">
        <f t="shared" si="1"/>
        <v>132.90422981714636</v>
      </c>
      <c r="P39" s="64"/>
      <c r="Q39" s="64"/>
      <c r="R39" s="64"/>
      <c r="S39" s="64"/>
      <c r="T39" s="64"/>
      <c r="U39" s="64"/>
      <c r="V39" s="64"/>
      <c r="W39" s="64"/>
      <c r="X39" s="64"/>
      <c r="Y39" s="64"/>
      <c r="Z39" s="64"/>
    </row>
    <row r="40" spans="2:26" s="143" customFormat="1" x14ac:dyDescent="0.25">
      <c r="C40" s="64"/>
      <c r="D40" s="64"/>
      <c r="E40" s="64"/>
      <c r="F40" s="64"/>
      <c r="G40" s="64"/>
      <c r="H40" s="64"/>
      <c r="I40" s="64"/>
      <c r="J40" s="64"/>
      <c r="K40" s="64"/>
      <c r="L40" s="64"/>
      <c r="M40" s="64"/>
      <c r="N40" s="64"/>
      <c r="O40" s="64"/>
      <c r="P40" s="64"/>
      <c r="Q40" s="64"/>
      <c r="R40" s="64"/>
      <c r="S40" s="64"/>
      <c r="T40" s="64"/>
      <c r="U40" s="64"/>
      <c r="V40" s="64"/>
      <c r="W40" s="64"/>
      <c r="X40" s="64"/>
      <c r="Y40" s="64"/>
      <c r="Z40" s="64"/>
    </row>
    <row r="41" spans="2:26" s="143" customFormat="1" x14ac:dyDescent="0.25">
      <c r="B41" s="41" t="s">
        <v>416</v>
      </c>
      <c r="C41" s="64"/>
      <c r="D41" s="64"/>
      <c r="E41" s="64"/>
      <c r="F41" s="64"/>
      <c r="G41" s="64"/>
      <c r="H41" s="64"/>
      <c r="I41" s="64"/>
      <c r="J41" s="64"/>
      <c r="K41" s="64"/>
      <c r="L41" s="64"/>
      <c r="M41" s="64"/>
      <c r="N41" s="64"/>
      <c r="O41" s="64"/>
      <c r="P41" s="64"/>
      <c r="Q41" s="64"/>
      <c r="R41" s="64"/>
      <c r="S41" s="64"/>
      <c r="T41" s="64"/>
      <c r="U41" s="64"/>
      <c r="V41" s="64"/>
      <c r="W41" s="64"/>
      <c r="X41" s="64"/>
      <c r="Y41" s="64"/>
      <c r="Z41" s="64"/>
    </row>
    <row r="42" spans="2:26" s="143" customFormat="1" x14ac:dyDescent="0.25">
      <c r="B42" s="52"/>
      <c r="C42" s="52"/>
      <c r="D42" s="221">
        <v>2014</v>
      </c>
      <c r="E42" s="221">
        <v>2015</v>
      </c>
      <c r="F42" s="221">
        <v>2016</v>
      </c>
      <c r="G42" s="306"/>
      <c r="H42" s="306"/>
      <c r="I42" s="306"/>
      <c r="J42" s="306"/>
      <c r="K42" s="306"/>
      <c r="L42" s="306"/>
      <c r="M42" s="306"/>
      <c r="N42" s="306"/>
      <c r="O42" s="306"/>
      <c r="P42" s="64"/>
      <c r="Q42" s="64"/>
      <c r="R42" s="64"/>
      <c r="S42" s="64"/>
      <c r="T42" s="64"/>
      <c r="U42" s="64"/>
      <c r="V42" s="64"/>
      <c r="W42" s="64"/>
      <c r="X42" s="64"/>
      <c r="Y42" s="64"/>
      <c r="Z42" s="64"/>
    </row>
    <row r="43" spans="2:26" s="143" customFormat="1" x14ac:dyDescent="0.25">
      <c r="B43" s="435" t="s">
        <v>191</v>
      </c>
      <c r="C43" s="142"/>
      <c r="D43" s="462">
        <v>170.14059690051045</v>
      </c>
      <c r="E43" s="462">
        <v>167.79249439439775</v>
      </c>
      <c r="F43" s="462">
        <v>168.93550146780592</v>
      </c>
      <c r="G43" s="346"/>
      <c r="H43" s="346"/>
      <c r="I43" s="346"/>
      <c r="J43" s="346"/>
      <c r="K43" s="346"/>
      <c r="L43" s="346"/>
      <c r="M43" s="346"/>
      <c r="N43" s="346"/>
      <c r="O43" s="346"/>
      <c r="P43" s="64"/>
      <c r="Q43" s="64"/>
      <c r="R43" s="64"/>
      <c r="S43" s="64"/>
      <c r="T43" s="64"/>
      <c r="U43" s="64"/>
      <c r="V43" s="64"/>
      <c r="W43" s="64"/>
      <c r="X43" s="64"/>
      <c r="Y43" s="64"/>
      <c r="Z43" s="64"/>
    </row>
    <row r="44" spans="2:26" s="143" customFormat="1" x14ac:dyDescent="0.25">
      <c r="B44" s="142" t="s">
        <v>192</v>
      </c>
      <c r="C44" s="142"/>
      <c r="D44" s="463">
        <v>39.535598310333917</v>
      </c>
      <c r="E44" s="463">
        <v>40.504854450569084</v>
      </c>
      <c r="F44" s="463">
        <v>40.888805853882516</v>
      </c>
      <c r="G44" s="347"/>
      <c r="H44" s="360"/>
      <c r="I44" s="358"/>
      <c r="J44" s="358"/>
      <c r="K44" s="347"/>
      <c r="L44" s="347"/>
      <c r="M44" s="347"/>
      <c r="N44" s="347"/>
      <c r="O44" s="347"/>
      <c r="P44" s="64"/>
      <c r="Q44" s="64"/>
      <c r="R44" s="64"/>
      <c r="S44" s="64"/>
      <c r="T44" s="64"/>
      <c r="U44" s="64"/>
      <c r="V44" s="64"/>
      <c r="W44" s="64"/>
      <c r="X44" s="64"/>
      <c r="Y44" s="64"/>
      <c r="Z44" s="64"/>
    </row>
    <row r="45" spans="2:26" s="143" customFormat="1" x14ac:dyDescent="0.25">
      <c r="B45" s="206" t="s">
        <v>193</v>
      </c>
      <c r="C45" s="52"/>
      <c r="D45" s="288">
        <f>D43-D44</f>
        <v>130.60499859017654</v>
      </c>
      <c r="E45" s="288">
        <f t="shared" ref="E45" si="2">E43-E44</f>
        <v>127.28763994382867</v>
      </c>
      <c r="F45" s="288">
        <f t="shared" ref="F45" si="3">F43-F44</f>
        <v>128.04669561392342</v>
      </c>
      <c r="G45" s="348"/>
      <c r="H45" s="378"/>
      <c r="I45" s="359"/>
      <c r="J45" s="359"/>
      <c r="K45" s="348"/>
      <c r="L45" s="348"/>
      <c r="M45" s="348"/>
      <c r="N45" s="348"/>
      <c r="O45" s="348"/>
      <c r="P45" s="64"/>
      <c r="Q45" s="64"/>
      <c r="R45" s="64"/>
      <c r="S45" s="64"/>
      <c r="T45" s="64"/>
      <c r="U45" s="64"/>
      <c r="V45" s="64"/>
      <c r="W45" s="64"/>
      <c r="X45" s="64"/>
      <c r="Y45" s="64"/>
      <c r="Z45" s="64"/>
    </row>
    <row r="46" spans="2:26" s="143" customFormat="1" x14ac:dyDescent="0.25">
      <c r="C46" s="64"/>
      <c r="D46" s="64"/>
      <c r="E46" s="64"/>
      <c r="F46" s="64"/>
      <c r="G46" s="64"/>
      <c r="H46" s="64"/>
      <c r="I46" s="64"/>
      <c r="J46" s="64"/>
      <c r="K46" s="64"/>
      <c r="L46" s="64"/>
      <c r="M46" s="64"/>
      <c r="N46" s="64"/>
      <c r="O46" s="64"/>
      <c r="P46" s="64"/>
      <c r="Q46" s="64"/>
      <c r="R46" s="64"/>
      <c r="S46" s="64"/>
      <c r="T46" s="64"/>
      <c r="U46" s="64"/>
      <c r="V46" s="64"/>
      <c r="W46" s="64"/>
      <c r="X46" s="64"/>
      <c r="Y46" s="64"/>
      <c r="Z46" s="64"/>
    </row>
    <row r="47" spans="2:26" x14ac:dyDescent="0.25">
      <c r="B47" s="142" t="s">
        <v>497</v>
      </c>
    </row>
    <row r="48" spans="2:26" x14ac:dyDescent="0.25">
      <c r="B48" s="142" t="s">
        <v>589</v>
      </c>
    </row>
    <row r="49" spans="2:2" x14ac:dyDescent="0.25">
      <c r="B49" s="145" t="s">
        <v>430</v>
      </c>
    </row>
  </sheetData>
  <mergeCells count="1">
    <mergeCell ref="Q10:S10"/>
  </mergeCells>
  <hyperlinks>
    <hyperlink ref="B2" location="Contents!B6" display="Return to Contents Page"/>
    <hyperlink ref="B49" location="'User guidance agriculture'!B57" display="Link to user guidance for agriculture sector"/>
  </hyperlinks>
  <pageMargins left="0.25" right="0.25" top="0.75" bottom="0.75" header="0.3" footer="0.3"/>
  <pageSetup paperSize="9"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
  <sheetViews>
    <sheetView showGridLines="0" zoomScale="85" zoomScaleNormal="85" workbookViewId="0"/>
  </sheetViews>
  <sheetFormatPr defaultColWidth="11.42578125" defaultRowHeight="15" x14ac:dyDescent="0.25"/>
  <sheetData>
    <row r="1" spans="1:13" s="27" customFormat="1" x14ac:dyDescent="0.25">
      <c r="A1" s="142"/>
      <c r="E1" s="30"/>
    </row>
    <row r="2" spans="1:13" s="27" customFormat="1" x14ac:dyDescent="0.25">
      <c r="B2" s="105" t="s">
        <v>2</v>
      </c>
    </row>
    <row r="3" spans="1:13" s="27" customFormat="1" x14ac:dyDescent="0.25">
      <c r="B3" s="25"/>
    </row>
    <row r="4" spans="1:13" s="27" customFormat="1" ht="21" x14ac:dyDescent="0.35">
      <c r="B4" s="156" t="s">
        <v>576</v>
      </c>
    </row>
    <row r="5" spans="1:13" s="27" customFormat="1" x14ac:dyDescent="0.25">
      <c r="K5" s="39" t="s">
        <v>432</v>
      </c>
    </row>
    <row r="6" spans="1:13" s="27" customFormat="1" x14ac:dyDescent="0.25">
      <c r="K6" s="508" t="s">
        <v>338</v>
      </c>
      <c r="L6" s="482"/>
    </row>
    <row r="7" spans="1:13" s="27" customFormat="1" x14ac:dyDescent="0.25">
      <c r="K7" s="509"/>
      <c r="L7" s="482"/>
      <c r="M7" s="39"/>
    </row>
    <row r="8" spans="1:13" s="27" customFormat="1" x14ac:dyDescent="0.25">
      <c r="J8" s="75"/>
      <c r="K8" s="143"/>
    </row>
    <row r="9" spans="1:13" s="27" customFormat="1" x14ac:dyDescent="0.25">
      <c r="J9" s="75"/>
      <c r="K9" s="143"/>
    </row>
    <row r="10" spans="1:13" s="27" customFormat="1" x14ac:dyDescent="0.25">
      <c r="J10" s="75"/>
      <c r="K10" s="143"/>
    </row>
    <row r="11" spans="1:13" s="27" customFormat="1" x14ac:dyDescent="0.25">
      <c r="J11" s="75"/>
      <c r="K11" s="143"/>
    </row>
    <row r="12" spans="1:13" x14ac:dyDescent="0.25">
      <c r="J12" s="75"/>
      <c r="K12" s="143"/>
    </row>
    <row r="13" spans="1:13" x14ac:dyDescent="0.25">
      <c r="J13" s="75"/>
      <c r="K13" s="143"/>
    </row>
    <row r="14" spans="1:13" x14ac:dyDescent="0.25">
      <c r="J14" s="75"/>
      <c r="K14" s="148" t="s">
        <v>544</v>
      </c>
    </row>
    <row r="15" spans="1:13" x14ac:dyDescent="0.25">
      <c r="J15" s="75"/>
      <c r="K15" s="75"/>
    </row>
    <row r="20" spans="2:15" x14ac:dyDescent="0.25">
      <c r="L20" s="143"/>
      <c r="M20" s="143"/>
      <c r="N20" s="143"/>
      <c r="O20" s="143"/>
    </row>
    <row r="26" spans="2:15" ht="15.75" x14ac:dyDescent="0.25">
      <c r="B26" s="186" t="s">
        <v>433</v>
      </c>
    </row>
    <row r="27" spans="2:15" x14ac:dyDescent="0.25">
      <c r="B27" s="41" t="s">
        <v>543</v>
      </c>
    </row>
    <row r="28" spans="2:15" x14ac:dyDescent="0.25">
      <c r="B28" s="272"/>
      <c r="C28" s="272"/>
      <c r="D28" s="272"/>
      <c r="E28" s="272"/>
      <c r="F28" s="289">
        <v>2011</v>
      </c>
      <c r="G28" s="289">
        <v>2012</v>
      </c>
      <c r="H28" s="290">
        <v>2013</v>
      </c>
      <c r="I28" s="289">
        <v>2014</v>
      </c>
      <c r="J28" s="290">
        <v>2015</v>
      </c>
      <c r="K28" s="289">
        <v>2016</v>
      </c>
    </row>
    <row r="29" spans="2:15" x14ac:dyDescent="0.25">
      <c r="B29" s="435" t="s">
        <v>466</v>
      </c>
      <c r="C29" s="142"/>
      <c r="D29" s="142"/>
      <c r="E29" s="142"/>
      <c r="F29" s="453">
        <v>575</v>
      </c>
      <c r="G29" s="453">
        <v>2426</v>
      </c>
      <c r="H29" s="453">
        <v>3887</v>
      </c>
      <c r="I29" s="453">
        <v>6930</v>
      </c>
      <c r="J29" s="449">
        <v>13703.45</v>
      </c>
      <c r="K29" s="449">
        <v>16515.45</v>
      </c>
    </row>
    <row r="30" spans="2:15" x14ac:dyDescent="0.25">
      <c r="B30" s="435" t="s">
        <v>432</v>
      </c>
      <c r="C30" s="142"/>
      <c r="D30" s="142"/>
      <c r="E30" s="142"/>
      <c r="F30" s="453">
        <v>2</v>
      </c>
      <c r="G30" s="453">
        <v>6</v>
      </c>
      <c r="H30" s="453">
        <v>9</v>
      </c>
      <c r="I30" s="453">
        <v>16</v>
      </c>
      <c r="J30" s="142">
        <v>30</v>
      </c>
      <c r="K30" s="142">
        <v>37</v>
      </c>
    </row>
    <row r="32" spans="2:15" x14ac:dyDescent="0.25">
      <c r="B32" s="142" t="s">
        <v>497</v>
      </c>
    </row>
    <row r="33" spans="2:2" x14ac:dyDescent="0.25">
      <c r="B33" s="142"/>
    </row>
    <row r="34" spans="2:2" x14ac:dyDescent="0.25">
      <c r="B34" s="142" t="s">
        <v>195</v>
      </c>
    </row>
    <row r="35" spans="2:2" x14ac:dyDescent="0.25">
      <c r="B35" s="145" t="s">
        <v>194</v>
      </c>
    </row>
    <row r="36" spans="2:2" s="143" customFormat="1" x14ac:dyDescent="0.25">
      <c r="B36" s="145"/>
    </row>
    <row r="37" spans="2:2" x14ac:dyDescent="0.25">
      <c r="B37" s="142" t="s">
        <v>589</v>
      </c>
    </row>
    <row r="38" spans="2:2" x14ac:dyDescent="0.25">
      <c r="B38" s="145" t="s">
        <v>430</v>
      </c>
    </row>
  </sheetData>
  <mergeCells count="1">
    <mergeCell ref="K6:L7"/>
  </mergeCells>
  <hyperlinks>
    <hyperlink ref="B2" location="Contents!B6" display="Return to Contents Page"/>
    <hyperlink ref="B35" r:id="rId1" location="page=18"/>
    <hyperlink ref="B38" location="'User guidance agriculture'!B81" display="Link to user guidance for agriculture sector"/>
  </hyperlinks>
  <pageMargins left="0.25" right="0.25" top="0.75" bottom="0.75" header="0.3" footer="0.3"/>
  <pageSetup paperSize="9" scale="87"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7"/>
  <sheetViews>
    <sheetView showGridLines="0" zoomScale="85" zoomScaleNormal="85" workbookViewId="0"/>
  </sheetViews>
  <sheetFormatPr defaultColWidth="11.42578125" defaultRowHeight="15" x14ac:dyDescent="0.25"/>
  <cols>
    <col min="1" max="16384" width="11.42578125" style="27"/>
  </cols>
  <sheetData>
    <row r="1" spans="2:17" x14ac:dyDescent="0.25">
      <c r="E1" s="30"/>
    </row>
    <row r="2" spans="2:17" x14ac:dyDescent="0.25">
      <c r="B2" s="105" t="s">
        <v>2</v>
      </c>
    </row>
    <row r="3" spans="2:17" x14ac:dyDescent="0.25">
      <c r="B3" s="34"/>
    </row>
    <row r="4" spans="2:17" ht="21" x14ac:dyDescent="0.35">
      <c r="B4" s="156" t="s">
        <v>577</v>
      </c>
    </row>
    <row r="5" spans="2:17" ht="15" customHeight="1" x14ac:dyDescent="0.35">
      <c r="B5" s="48"/>
      <c r="L5" s="75"/>
      <c r="M5" s="75"/>
    </row>
    <row r="6" spans="2:17" x14ac:dyDescent="0.25">
      <c r="K6" s="200" t="s">
        <v>46</v>
      </c>
      <c r="L6" s="43"/>
      <c r="M6" s="201" t="s">
        <v>47</v>
      </c>
    </row>
    <row r="7" spans="2:17" x14ac:dyDescent="0.25">
      <c r="K7" s="143"/>
      <c r="L7" s="143"/>
      <c r="M7" s="143"/>
    </row>
    <row r="8" spans="2:17" x14ac:dyDescent="0.25">
      <c r="K8" s="39" t="s">
        <v>346</v>
      </c>
      <c r="L8" s="143"/>
      <c r="M8" s="143"/>
      <c r="Q8" s="22"/>
    </row>
    <row r="9" spans="2:17" x14ac:dyDescent="0.25">
      <c r="K9" s="148" t="s">
        <v>661</v>
      </c>
      <c r="L9" s="143"/>
      <c r="M9" s="143"/>
    </row>
    <row r="10" spans="2:17" x14ac:dyDescent="0.25">
      <c r="K10" s="143"/>
      <c r="L10" s="143"/>
      <c r="M10" s="143"/>
    </row>
    <row r="11" spans="2:17" x14ac:dyDescent="0.25">
      <c r="K11" s="143"/>
      <c r="L11" s="143"/>
      <c r="M11" s="143"/>
    </row>
    <row r="12" spans="2:17" x14ac:dyDescent="0.25">
      <c r="K12" s="143"/>
      <c r="L12" s="143"/>
      <c r="M12" s="143"/>
    </row>
    <row r="13" spans="2:17" x14ac:dyDescent="0.25">
      <c r="K13" s="143"/>
      <c r="L13" s="143"/>
      <c r="M13" s="143"/>
    </row>
    <row r="14" spans="2:17" x14ac:dyDescent="0.25">
      <c r="K14" s="143"/>
      <c r="L14" s="143"/>
      <c r="M14" s="143"/>
    </row>
    <row r="15" spans="2:17" x14ac:dyDescent="0.25">
      <c r="K15" s="143"/>
      <c r="L15" s="143"/>
      <c r="M15" s="143"/>
    </row>
    <row r="16" spans="2:17" x14ac:dyDescent="0.25">
      <c r="K16" s="143"/>
      <c r="L16" s="143"/>
      <c r="M16" s="143"/>
    </row>
    <row r="17" spans="2:17" x14ac:dyDescent="0.25">
      <c r="K17" s="151" t="s">
        <v>347</v>
      </c>
      <c r="L17" s="143"/>
      <c r="M17" s="143"/>
    </row>
    <row r="18" spans="2:17" x14ac:dyDescent="0.25">
      <c r="K18" s="148" t="s">
        <v>544</v>
      </c>
      <c r="L18" s="143"/>
      <c r="M18" s="143"/>
    </row>
    <row r="19" spans="2:17" x14ac:dyDescent="0.25">
      <c r="K19" s="143"/>
      <c r="L19" s="143"/>
      <c r="M19" s="143"/>
    </row>
    <row r="20" spans="2:17" x14ac:dyDescent="0.25">
      <c r="K20" s="143"/>
      <c r="L20" s="143"/>
      <c r="M20" s="143"/>
    </row>
    <row r="21" spans="2:17" x14ac:dyDescent="0.25">
      <c r="K21" s="143"/>
      <c r="L21" s="143"/>
      <c r="M21" s="143"/>
    </row>
    <row r="22" spans="2:17" x14ac:dyDescent="0.25">
      <c r="K22" s="143"/>
      <c r="L22" s="143"/>
      <c r="M22" s="143"/>
    </row>
    <row r="23" spans="2:17" s="143" customFormat="1" x14ac:dyDescent="0.25"/>
    <row r="24" spans="2:17" x14ac:dyDescent="0.25">
      <c r="K24" s="143"/>
      <c r="L24" s="143"/>
      <c r="M24" s="143"/>
    </row>
    <row r="25" spans="2:17" x14ac:dyDescent="0.25">
      <c r="K25" s="143"/>
      <c r="L25" s="120"/>
      <c r="M25" s="120"/>
      <c r="N25" s="142"/>
    </row>
    <row r="26" spans="2:17" x14ac:dyDescent="0.25">
      <c r="K26" s="148" t="s">
        <v>167</v>
      </c>
      <c r="N26" s="142"/>
    </row>
    <row r="29" spans="2:17" s="75" customFormat="1" ht="15.75" x14ac:dyDescent="0.25">
      <c r="B29" s="186" t="s">
        <v>435</v>
      </c>
      <c r="C29" s="27"/>
      <c r="D29" s="27"/>
      <c r="E29" s="27"/>
      <c r="F29" s="27"/>
      <c r="G29" s="27"/>
      <c r="H29" s="27"/>
      <c r="I29" s="27"/>
      <c r="J29" s="27"/>
      <c r="K29" s="27"/>
      <c r="L29" s="27"/>
    </row>
    <row r="30" spans="2:17" x14ac:dyDescent="0.25">
      <c r="B30" s="41" t="s">
        <v>660</v>
      </c>
      <c r="C30" s="143"/>
      <c r="D30" s="143"/>
      <c r="E30" s="143"/>
      <c r="F30" s="143"/>
      <c r="G30" s="143"/>
      <c r="H30" s="143"/>
      <c r="I30" s="143"/>
      <c r="J30" s="143"/>
      <c r="K30" s="143"/>
      <c r="L30" s="143"/>
    </row>
    <row r="31" spans="2:17" s="143" customFormat="1" x14ac:dyDescent="0.25">
      <c r="B31" s="52"/>
      <c r="C31" s="52"/>
      <c r="D31" s="221">
        <v>2005</v>
      </c>
      <c r="E31" s="221">
        <v>2006</v>
      </c>
      <c r="F31" s="221">
        <v>2007</v>
      </c>
      <c r="G31" s="221">
        <v>2008</v>
      </c>
      <c r="H31" s="221">
        <v>2009</v>
      </c>
      <c r="I31" s="221">
        <v>2010</v>
      </c>
      <c r="J31" s="221">
        <v>2011</v>
      </c>
      <c r="K31" s="221">
        <v>2012</v>
      </c>
      <c r="L31" s="221">
        <v>2013</v>
      </c>
      <c r="M31" s="221">
        <v>2014</v>
      </c>
      <c r="N31" s="221">
        <v>2015</v>
      </c>
      <c r="O31" s="221">
        <v>2016</v>
      </c>
    </row>
    <row r="32" spans="2:17" x14ac:dyDescent="0.25">
      <c r="B32" s="291" t="s">
        <v>46</v>
      </c>
      <c r="C32" s="47"/>
      <c r="D32" s="225">
        <v>38.9</v>
      </c>
      <c r="E32" s="225">
        <v>39.9</v>
      </c>
      <c r="F32" s="225">
        <v>38.1</v>
      </c>
      <c r="G32" s="225">
        <v>37.700000000000003</v>
      </c>
      <c r="H32" s="225">
        <v>35.5</v>
      </c>
      <c r="I32" s="225">
        <v>35.700000000000003</v>
      </c>
      <c r="J32" s="225">
        <v>27.6</v>
      </c>
      <c r="K32" s="225">
        <v>25</v>
      </c>
      <c r="L32" s="225">
        <v>30.4</v>
      </c>
      <c r="M32" s="225">
        <v>30.2</v>
      </c>
      <c r="N32" s="225">
        <v>25.1</v>
      </c>
      <c r="O32" s="225">
        <v>27.7</v>
      </c>
      <c r="Q32" s="292"/>
    </row>
    <row r="33" spans="2:17" x14ac:dyDescent="0.25">
      <c r="B33" s="291" t="s">
        <v>439</v>
      </c>
      <c r="C33" s="47"/>
      <c r="D33" s="225">
        <v>49.2</v>
      </c>
      <c r="E33" s="225">
        <v>49.5</v>
      </c>
      <c r="F33" s="225">
        <v>49.3</v>
      </c>
      <c r="G33" s="225">
        <v>47.1</v>
      </c>
      <c r="H33" s="225">
        <v>43.3</v>
      </c>
      <c r="I33" s="225">
        <v>46.5</v>
      </c>
      <c r="J33" s="225">
        <v>30.2</v>
      </c>
      <c r="K33" s="225">
        <v>26.7</v>
      </c>
      <c r="L33" s="225">
        <v>27.1</v>
      </c>
      <c r="M33" s="225">
        <v>29.1</v>
      </c>
      <c r="N33" s="225">
        <v>28.5</v>
      </c>
      <c r="O33" s="225">
        <v>27.7</v>
      </c>
      <c r="Q33" s="292"/>
    </row>
    <row r="34" spans="2:17" x14ac:dyDescent="0.25">
      <c r="B34" s="291" t="s">
        <v>48</v>
      </c>
      <c r="C34" s="47"/>
      <c r="D34" s="225">
        <v>46.9</v>
      </c>
      <c r="E34" s="225">
        <v>48.6</v>
      </c>
      <c r="F34" s="225">
        <v>43.1</v>
      </c>
      <c r="G34" s="225">
        <v>42.3</v>
      </c>
      <c r="H34" s="225">
        <v>41.6</v>
      </c>
      <c r="I34" s="225">
        <v>44.1</v>
      </c>
      <c r="J34" s="225">
        <v>38.6</v>
      </c>
      <c r="K34" s="225">
        <v>33.799999999999997</v>
      </c>
      <c r="L34" s="225">
        <v>40.4</v>
      </c>
      <c r="M34" s="225">
        <v>39.1</v>
      </c>
      <c r="N34" s="225">
        <v>38.799999999999997</v>
      </c>
      <c r="O34" s="225">
        <v>35.299999999999997</v>
      </c>
      <c r="Q34" s="292"/>
    </row>
    <row r="35" spans="2:17" x14ac:dyDescent="0.25">
      <c r="B35" s="291" t="s">
        <v>41</v>
      </c>
      <c r="C35" s="47"/>
      <c r="D35" s="225">
        <v>6.7</v>
      </c>
      <c r="E35" s="225">
        <v>6.3</v>
      </c>
      <c r="F35" s="225">
        <v>6.7</v>
      </c>
      <c r="G35" s="225">
        <v>7.5</v>
      </c>
      <c r="H35" s="225">
        <v>8.4</v>
      </c>
      <c r="I35" s="225">
        <v>9.6</v>
      </c>
      <c r="J35" s="225">
        <v>3.2</v>
      </c>
      <c r="K35" s="225">
        <v>2</v>
      </c>
      <c r="L35" s="225">
        <v>2.4</v>
      </c>
      <c r="M35" s="225">
        <v>2.5</v>
      </c>
      <c r="N35" s="225">
        <v>3</v>
      </c>
      <c r="O35" s="225">
        <v>2.6</v>
      </c>
      <c r="Q35" s="292"/>
    </row>
    <row r="36" spans="2:17" x14ac:dyDescent="0.25">
      <c r="B36" s="97"/>
      <c r="C36" s="97"/>
      <c r="D36" s="98"/>
      <c r="E36" s="98"/>
      <c r="F36" s="98"/>
      <c r="G36" s="98"/>
      <c r="H36" s="98"/>
      <c r="I36" s="98"/>
      <c r="J36" s="98"/>
      <c r="K36" s="98"/>
      <c r="L36" s="98"/>
      <c r="Q36" s="292"/>
    </row>
    <row r="37" spans="2:17" ht="15.75" x14ac:dyDescent="0.25">
      <c r="B37" s="186" t="s">
        <v>436</v>
      </c>
      <c r="C37" s="186"/>
      <c r="Q37" s="292"/>
    </row>
    <row r="38" spans="2:17" x14ac:dyDescent="0.25">
      <c r="B38" s="41" t="s">
        <v>660</v>
      </c>
      <c r="C38" s="41"/>
      <c r="D38" s="143"/>
      <c r="E38" s="143"/>
      <c r="F38" s="143"/>
      <c r="G38" s="143"/>
      <c r="H38" s="143"/>
      <c r="I38" s="143"/>
      <c r="J38" s="143"/>
      <c r="K38" s="143"/>
      <c r="L38" s="143"/>
      <c r="Q38" s="292"/>
    </row>
    <row r="39" spans="2:17" x14ac:dyDescent="0.25">
      <c r="B39" s="52"/>
      <c r="C39" s="52"/>
      <c r="D39" s="221">
        <v>2005</v>
      </c>
      <c r="E39" s="221">
        <v>2006</v>
      </c>
      <c r="F39" s="221">
        <v>2007</v>
      </c>
      <c r="G39" s="221">
        <v>2008</v>
      </c>
      <c r="H39" s="221">
        <v>2009</v>
      </c>
      <c r="I39" s="221">
        <v>2010</v>
      </c>
      <c r="J39" s="221">
        <v>2011</v>
      </c>
      <c r="K39" s="221">
        <v>2012</v>
      </c>
      <c r="L39" s="221">
        <v>2013</v>
      </c>
      <c r="M39" s="221">
        <v>2014</v>
      </c>
      <c r="N39" s="221">
        <v>2015</v>
      </c>
      <c r="O39" s="221">
        <v>2016</v>
      </c>
      <c r="Q39" s="292"/>
    </row>
    <row r="40" spans="2:17" x14ac:dyDescent="0.25">
      <c r="B40" s="291" t="s">
        <v>47</v>
      </c>
      <c r="C40" s="47"/>
      <c r="D40" s="225">
        <v>65.7</v>
      </c>
      <c r="E40" s="225">
        <v>64.099999999999994</v>
      </c>
      <c r="F40" s="225">
        <v>65.7</v>
      </c>
      <c r="G40" s="225">
        <v>61.5</v>
      </c>
      <c r="H40" s="225">
        <v>56.9</v>
      </c>
      <c r="I40" s="225">
        <v>61.2</v>
      </c>
      <c r="J40" s="225">
        <v>51</v>
      </c>
      <c r="K40" s="225">
        <v>48.4</v>
      </c>
      <c r="L40" s="225">
        <v>48.5</v>
      </c>
      <c r="M40" s="225">
        <v>49.9</v>
      </c>
      <c r="N40" s="225">
        <v>47.2</v>
      </c>
      <c r="O40" s="225">
        <v>45.1</v>
      </c>
      <c r="Q40" s="292"/>
    </row>
    <row r="41" spans="2:17" x14ac:dyDescent="0.25">
      <c r="B41" s="291" t="s">
        <v>439</v>
      </c>
      <c r="C41" s="47"/>
      <c r="D41" s="225">
        <v>49.6</v>
      </c>
      <c r="E41" s="225">
        <v>50.5</v>
      </c>
      <c r="F41" s="225">
        <v>54.4</v>
      </c>
      <c r="G41" s="225">
        <v>50.9</v>
      </c>
      <c r="H41" s="225">
        <v>45.8</v>
      </c>
      <c r="I41" s="225">
        <v>48.5</v>
      </c>
      <c r="J41" s="225">
        <v>34.5</v>
      </c>
      <c r="K41" s="225">
        <v>31.4</v>
      </c>
      <c r="L41" s="225">
        <v>30</v>
      </c>
      <c r="M41" s="225">
        <v>32.4</v>
      </c>
      <c r="N41" s="225">
        <v>33.4</v>
      </c>
      <c r="O41" s="225">
        <v>31.2</v>
      </c>
    </row>
    <row r="42" spans="2:17" x14ac:dyDescent="0.25">
      <c r="B42" s="291" t="s">
        <v>49</v>
      </c>
      <c r="C42" s="47"/>
      <c r="D42" s="225">
        <v>73.3</v>
      </c>
      <c r="E42" s="225">
        <v>72.3</v>
      </c>
      <c r="F42" s="225">
        <v>73.099999999999994</v>
      </c>
      <c r="G42" s="225">
        <v>69.8</v>
      </c>
      <c r="H42" s="225">
        <v>67</v>
      </c>
      <c r="I42" s="225">
        <v>70.599999999999994</v>
      </c>
      <c r="J42" s="225">
        <v>60.7</v>
      </c>
      <c r="K42" s="225">
        <v>58.2</v>
      </c>
      <c r="L42" s="225">
        <v>56.7</v>
      </c>
      <c r="M42" s="225">
        <v>57.9</v>
      </c>
      <c r="N42" s="225">
        <v>55.4</v>
      </c>
      <c r="O42" s="225">
        <v>54.9</v>
      </c>
    </row>
    <row r="43" spans="2:17" x14ac:dyDescent="0.25">
      <c r="B43" s="291" t="s">
        <v>41</v>
      </c>
      <c r="C43" s="47"/>
      <c r="D43" s="225">
        <v>7.3</v>
      </c>
      <c r="E43" s="225">
        <v>6.3</v>
      </c>
      <c r="F43" s="225">
        <v>7.3</v>
      </c>
      <c r="G43" s="225">
        <v>5.4</v>
      </c>
      <c r="H43" s="225">
        <v>4.3</v>
      </c>
      <c r="I43" s="225">
        <v>5.5</v>
      </c>
      <c r="J43" s="225">
        <v>2.7</v>
      </c>
      <c r="K43" s="225">
        <v>2.6</v>
      </c>
      <c r="L43" s="225">
        <v>2.4</v>
      </c>
      <c r="M43" s="225">
        <v>2.9</v>
      </c>
      <c r="N43" s="225">
        <v>2.6</v>
      </c>
      <c r="O43" s="225">
        <v>2.1</v>
      </c>
    </row>
    <row r="44" spans="2:17" x14ac:dyDescent="0.25">
      <c r="C44" s="64"/>
      <c r="D44" s="64"/>
      <c r="E44" s="64"/>
      <c r="F44" s="64"/>
      <c r="G44" s="64"/>
      <c r="H44" s="64"/>
      <c r="I44" s="64"/>
      <c r="J44" s="64"/>
      <c r="K44" s="64"/>
    </row>
    <row r="45" spans="2:17" x14ac:dyDescent="0.25">
      <c r="B45" s="142" t="s">
        <v>497</v>
      </c>
    </row>
    <row r="46" spans="2:17" x14ac:dyDescent="0.25">
      <c r="B46" s="142"/>
    </row>
    <row r="47" spans="2:17" x14ac:dyDescent="0.25">
      <c r="B47" s="145" t="s">
        <v>430</v>
      </c>
    </row>
  </sheetData>
  <hyperlinks>
    <hyperlink ref="B2" location="Contents!B6" display="Return to Contents Page"/>
    <hyperlink ref="B47" location="'User guidance agriculture'!B103" display="Link to user guidance for agriculture sector"/>
  </hyperlinks>
  <pageMargins left="0.25" right="0.25" top="0.75" bottom="0.75" header="0.3" footer="0.3"/>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3"/>
  <sheetViews>
    <sheetView showGridLines="0" zoomScale="70" zoomScaleNormal="70" workbookViewId="0"/>
  </sheetViews>
  <sheetFormatPr defaultRowHeight="15" x14ac:dyDescent="0.25"/>
  <cols>
    <col min="1" max="1" width="8.5703125" style="75" customWidth="1"/>
    <col min="2" max="2" width="21.140625" style="21" customWidth="1"/>
    <col min="3" max="10" width="20" customWidth="1"/>
    <col min="11" max="11" width="11.28515625" customWidth="1"/>
  </cols>
  <sheetData>
    <row r="1" spans="1:32" s="75" customFormat="1" ht="15" customHeight="1" x14ac:dyDescent="0.25">
      <c r="B1" s="21"/>
    </row>
    <row r="2" spans="1:32" ht="27.75" x14ac:dyDescent="0.25">
      <c r="B2" s="408" t="s">
        <v>33</v>
      </c>
    </row>
    <row r="3" spans="1:32" s="27" customFormat="1" ht="15" customHeight="1" x14ac:dyDescent="0.25">
      <c r="A3" s="75"/>
      <c r="B3" s="142"/>
    </row>
    <row r="4" spans="1:32" s="106" customFormat="1" ht="21" x14ac:dyDescent="0.35">
      <c r="B4" s="409" t="s">
        <v>215</v>
      </c>
      <c r="D4" s="109"/>
      <c r="E4" s="109"/>
      <c r="F4" s="109"/>
      <c r="G4" s="109"/>
      <c r="H4" s="109"/>
      <c r="I4" s="109"/>
      <c r="J4" s="109"/>
      <c r="K4" s="107"/>
    </row>
    <row r="5" spans="1:32" s="106" customFormat="1" ht="21" x14ac:dyDescent="0.35">
      <c r="B5" s="152" t="s">
        <v>214</v>
      </c>
      <c r="C5" s="131"/>
      <c r="D5" s="131"/>
      <c r="E5" s="131"/>
      <c r="F5" s="131"/>
      <c r="G5" s="131"/>
      <c r="H5" s="131"/>
      <c r="I5" s="109"/>
      <c r="J5" s="109"/>
      <c r="K5" s="107"/>
    </row>
    <row r="6" spans="1:32" s="75" customFormat="1" ht="21" x14ac:dyDescent="0.25">
      <c r="B6" s="167" t="s">
        <v>219</v>
      </c>
      <c r="C6" s="142"/>
      <c r="D6" s="410"/>
      <c r="E6" s="410"/>
      <c r="F6" s="1"/>
      <c r="G6" s="84"/>
      <c r="H6" s="84"/>
      <c r="I6" s="84"/>
      <c r="J6" s="84"/>
      <c r="K6" s="104"/>
    </row>
    <row r="7" spans="1:32" s="75" customFormat="1" ht="15" customHeight="1" x14ac:dyDescent="0.25">
      <c r="B7" s="161"/>
      <c r="C7" s="142"/>
      <c r="D7" s="410"/>
      <c r="E7" s="410"/>
      <c r="F7" s="1"/>
      <c r="G7" s="84"/>
      <c r="H7" s="84"/>
      <c r="I7" s="84"/>
      <c r="J7" s="84"/>
      <c r="K7" s="104"/>
    </row>
    <row r="8" spans="1:32" s="50" customFormat="1" ht="21" x14ac:dyDescent="0.35">
      <c r="A8" s="77"/>
      <c r="B8" s="155" t="s">
        <v>42</v>
      </c>
      <c r="C8" s="156" t="s">
        <v>216</v>
      </c>
      <c r="D8" s="156" t="s">
        <v>220</v>
      </c>
      <c r="E8" s="157"/>
      <c r="F8" s="157"/>
      <c r="G8" s="157"/>
    </row>
    <row r="9" spans="1:32" s="50" customFormat="1" ht="15" customHeight="1" x14ac:dyDescent="0.3">
      <c r="A9" s="77"/>
      <c r="B9" s="158"/>
      <c r="C9" s="159"/>
      <c r="D9" s="159"/>
      <c r="E9" s="157"/>
      <c r="F9" s="157"/>
      <c r="G9" s="157"/>
    </row>
    <row r="10" spans="1:32" s="150" customFormat="1" ht="15.75" x14ac:dyDescent="0.25">
      <c r="A10" s="157"/>
      <c r="B10" s="160" t="s">
        <v>200</v>
      </c>
      <c r="C10" s="157" t="s">
        <v>201</v>
      </c>
      <c r="D10" s="157"/>
      <c r="E10" s="157"/>
      <c r="F10" s="157"/>
      <c r="G10" s="157"/>
    </row>
    <row r="11" spans="1:32" s="50" customFormat="1" ht="15.75" x14ac:dyDescent="0.25">
      <c r="A11" s="157"/>
      <c r="B11" s="160" t="s">
        <v>56</v>
      </c>
      <c r="C11" s="157" t="s">
        <v>56</v>
      </c>
      <c r="D11" s="157"/>
      <c r="E11" s="157"/>
      <c r="F11" s="157"/>
      <c r="G11" s="157"/>
    </row>
    <row r="12" spans="1:32" s="150" customFormat="1" ht="15.75" x14ac:dyDescent="0.25">
      <c r="A12" s="157"/>
      <c r="B12" s="160" t="s">
        <v>581</v>
      </c>
      <c r="C12" s="157" t="s">
        <v>580</v>
      </c>
      <c r="D12" s="157"/>
      <c r="E12" s="157"/>
      <c r="F12" s="157"/>
      <c r="G12" s="157"/>
    </row>
    <row r="13" spans="1:32" s="50" customFormat="1" ht="15" customHeight="1" x14ac:dyDescent="0.25">
      <c r="A13" s="157"/>
      <c r="B13" s="161"/>
      <c r="C13" s="157"/>
      <c r="D13" s="157"/>
      <c r="E13" s="157"/>
      <c r="F13" s="157"/>
      <c r="G13" s="157"/>
    </row>
    <row r="14" spans="1:32" s="50" customFormat="1" ht="15.75" x14ac:dyDescent="0.25">
      <c r="A14" s="411"/>
      <c r="B14" s="162">
        <v>1.1000000000000001</v>
      </c>
      <c r="C14" s="163" t="s">
        <v>50</v>
      </c>
      <c r="D14" s="125" t="s">
        <v>208</v>
      </c>
      <c r="E14" s="164"/>
      <c r="F14" s="164"/>
      <c r="G14" s="164"/>
      <c r="I14" s="162"/>
      <c r="J14" s="187"/>
      <c r="K14" s="349"/>
      <c r="L14" s="350"/>
      <c r="M14" s="350"/>
      <c r="N14" s="350"/>
      <c r="O14" s="179"/>
      <c r="P14" s="179"/>
      <c r="Q14" s="179"/>
      <c r="R14" s="179"/>
      <c r="S14" s="179"/>
      <c r="T14" s="179"/>
      <c r="U14" s="179"/>
      <c r="V14" s="179"/>
      <c r="W14" s="179"/>
      <c r="X14" s="179"/>
      <c r="Y14" s="179"/>
      <c r="Z14" s="179"/>
      <c r="AA14" s="179"/>
      <c r="AB14" s="179"/>
      <c r="AC14" s="179"/>
      <c r="AD14" s="179"/>
      <c r="AE14" s="179"/>
      <c r="AF14" s="179"/>
    </row>
    <row r="15" spans="1:32" s="50" customFormat="1" ht="15.75" x14ac:dyDescent="0.25">
      <c r="A15" s="157"/>
      <c r="B15" s="160">
        <v>1.2</v>
      </c>
      <c r="C15" s="163" t="s">
        <v>50</v>
      </c>
      <c r="D15" s="165" t="s">
        <v>343</v>
      </c>
      <c r="E15" s="157"/>
      <c r="F15" s="157"/>
      <c r="G15" s="157"/>
      <c r="I15" s="160"/>
      <c r="J15" s="187"/>
      <c r="K15" s="351"/>
      <c r="L15" s="350"/>
      <c r="M15" s="350"/>
      <c r="N15" s="350"/>
      <c r="O15" s="179"/>
      <c r="P15" s="179"/>
      <c r="Q15" s="179"/>
      <c r="R15" s="179"/>
      <c r="S15" s="179"/>
      <c r="T15" s="179"/>
      <c r="U15" s="179"/>
      <c r="V15" s="179"/>
      <c r="W15" s="179"/>
      <c r="X15" s="179"/>
      <c r="Y15" s="179"/>
      <c r="Z15" s="179"/>
      <c r="AA15" s="179"/>
      <c r="AB15" s="179"/>
      <c r="AC15" s="179"/>
      <c r="AD15" s="179"/>
      <c r="AE15" s="179"/>
      <c r="AF15" s="179"/>
    </row>
    <row r="16" spans="1:32" s="50" customFormat="1" ht="15" customHeight="1" x14ac:dyDescent="0.25">
      <c r="A16" s="157"/>
      <c r="B16" s="161"/>
      <c r="C16" s="163"/>
      <c r="D16" s="166"/>
      <c r="E16" s="157"/>
      <c r="F16" s="157"/>
      <c r="G16" s="157"/>
      <c r="I16" s="161"/>
      <c r="J16" s="187"/>
      <c r="K16" s="187"/>
      <c r="L16" s="350"/>
      <c r="M16" s="350"/>
      <c r="N16" s="350"/>
      <c r="O16" s="179"/>
      <c r="P16" s="179"/>
      <c r="Q16" s="179"/>
      <c r="R16" s="179"/>
      <c r="S16" s="179"/>
      <c r="T16" s="179"/>
      <c r="U16" s="179"/>
      <c r="V16" s="179"/>
      <c r="W16" s="179"/>
      <c r="X16" s="179"/>
      <c r="Y16" s="179"/>
      <c r="Z16" s="179"/>
      <c r="AA16" s="179"/>
      <c r="AB16" s="179"/>
      <c r="AC16" s="179"/>
      <c r="AD16" s="179"/>
      <c r="AE16" s="179"/>
      <c r="AF16" s="179"/>
    </row>
    <row r="17" spans="1:32" s="50" customFormat="1" ht="15.75" x14ac:dyDescent="0.25">
      <c r="A17" s="411"/>
      <c r="B17" s="162">
        <v>2.1</v>
      </c>
      <c r="C17" s="163" t="s">
        <v>52</v>
      </c>
      <c r="D17" s="126" t="s">
        <v>351</v>
      </c>
      <c r="E17" s="164"/>
      <c r="F17" s="164"/>
      <c r="G17" s="164"/>
      <c r="I17" s="162"/>
      <c r="J17" s="187"/>
      <c r="K17" s="352"/>
      <c r="L17" s="350"/>
      <c r="M17" s="350"/>
      <c r="N17" s="350"/>
      <c r="O17" s="179"/>
      <c r="P17" s="179"/>
      <c r="Q17" s="179"/>
      <c r="R17" s="179"/>
      <c r="S17" s="179"/>
      <c r="T17" s="179"/>
      <c r="U17" s="179"/>
      <c r="V17" s="179"/>
      <c r="W17" s="179"/>
      <c r="X17" s="179"/>
      <c r="Y17" s="179"/>
      <c r="Z17" s="179"/>
      <c r="AA17" s="179"/>
      <c r="AB17" s="179"/>
      <c r="AC17" s="179"/>
      <c r="AD17" s="179"/>
      <c r="AE17" s="179"/>
      <c r="AF17" s="179"/>
    </row>
    <row r="18" spans="1:32" s="50" customFormat="1" ht="15.75" x14ac:dyDescent="0.25">
      <c r="A18" s="157"/>
      <c r="B18" s="160">
        <v>2.2000000000000002</v>
      </c>
      <c r="C18" s="163" t="s">
        <v>52</v>
      </c>
      <c r="D18" s="166" t="s">
        <v>59</v>
      </c>
      <c r="E18" s="157"/>
      <c r="F18" s="157"/>
      <c r="G18" s="157"/>
      <c r="I18" s="160"/>
      <c r="J18" s="187"/>
      <c r="K18" s="187"/>
      <c r="L18" s="350"/>
      <c r="M18" s="350"/>
      <c r="N18" s="350"/>
      <c r="O18" s="179"/>
      <c r="P18" s="179"/>
      <c r="Q18" s="179"/>
      <c r="R18" s="179"/>
      <c r="S18" s="179"/>
      <c r="T18" s="179"/>
      <c r="U18" s="179"/>
      <c r="V18" s="179"/>
      <c r="W18" s="179"/>
      <c r="X18" s="179"/>
      <c r="Y18" s="179"/>
      <c r="Z18" s="179"/>
      <c r="AA18" s="179"/>
      <c r="AB18" s="179"/>
      <c r="AC18" s="179"/>
      <c r="AD18" s="179"/>
      <c r="AE18" s="179"/>
      <c r="AF18" s="179"/>
    </row>
    <row r="19" spans="1:32" s="50" customFormat="1" ht="15.75" x14ac:dyDescent="0.25">
      <c r="A19" s="157"/>
      <c r="B19" s="160">
        <v>2.2999999999999998</v>
      </c>
      <c r="C19" s="163" t="s">
        <v>52</v>
      </c>
      <c r="D19" s="166" t="s">
        <v>206</v>
      </c>
      <c r="E19" s="157"/>
      <c r="F19" s="157"/>
      <c r="G19" s="157"/>
      <c r="I19" s="160"/>
      <c r="J19" s="187"/>
      <c r="K19" s="187"/>
      <c r="L19" s="350"/>
      <c r="M19" s="350"/>
      <c r="N19" s="350"/>
      <c r="O19" s="179"/>
      <c r="P19" s="179"/>
      <c r="Q19" s="179"/>
      <c r="R19" s="179"/>
      <c r="S19" s="179"/>
      <c r="T19" s="179"/>
      <c r="U19" s="179"/>
      <c r="V19" s="179"/>
      <c r="W19" s="179"/>
      <c r="X19" s="179"/>
      <c r="Y19" s="179"/>
      <c r="Z19" s="179"/>
      <c r="AA19" s="179"/>
      <c r="AB19" s="179"/>
      <c r="AC19" s="179"/>
      <c r="AD19" s="179"/>
      <c r="AE19" s="179"/>
      <c r="AF19" s="179"/>
    </row>
    <row r="20" spans="1:32" s="50" customFormat="1" ht="15.75" x14ac:dyDescent="0.25">
      <c r="A20" s="157"/>
      <c r="B20" s="160">
        <v>2.4</v>
      </c>
      <c r="C20" s="163" t="s">
        <v>52</v>
      </c>
      <c r="D20" s="166" t="s">
        <v>567</v>
      </c>
      <c r="E20" s="157"/>
      <c r="F20" s="157"/>
      <c r="G20" s="157"/>
      <c r="I20" s="160"/>
      <c r="J20" s="187"/>
      <c r="K20" s="187"/>
      <c r="L20" s="350"/>
      <c r="M20" s="350"/>
      <c r="N20" s="350"/>
      <c r="O20" s="179"/>
      <c r="P20" s="179"/>
      <c r="Q20" s="179"/>
      <c r="R20" s="179"/>
      <c r="S20" s="179"/>
      <c r="T20" s="179"/>
      <c r="U20" s="179"/>
      <c r="V20" s="179"/>
      <c r="W20" s="179"/>
      <c r="X20" s="179"/>
      <c r="Y20" s="179"/>
      <c r="Z20" s="179"/>
      <c r="AA20" s="179"/>
      <c r="AB20" s="179"/>
      <c r="AC20" s="179"/>
      <c r="AD20" s="179"/>
      <c r="AE20" s="179"/>
      <c r="AF20" s="179"/>
    </row>
    <row r="21" spans="1:32" s="50" customFormat="1" ht="15.75" x14ac:dyDescent="0.25">
      <c r="A21" s="157"/>
      <c r="B21" s="160">
        <v>2.5</v>
      </c>
      <c r="C21" s="163" t="s">
        <v>52</v>
      </c>
      <c r="D21" s="166" t="s">
        <v>207</v>
      </c>
      <c r="E21" s="157"/>
      <c r="F21" s="157"/>
      <c r="G21" s="157"/>
      <c r="I21" s="160"/>
      <c r="J21" s="187"/>
      <c r="K21" s="187"/>
      <c r="L21" s="350"/>
      <c r="M21" s="350"/>
      <c r="N21" s="350"/>
      <c r="O21" s="179"/>
      <c r="P21" s="179"/>
      <c r="Q21" s="179"/>
      <c r="R21" s="179"/>
      <c r="S21" s="179"/>
      <c r="T21" s="179"/>
      <c r="U21" s="179"/>
      <c r="V21" s="179"/>
      <c r="W21" s="179"/>
      <c r="X21" s="179"/>
      <c r="Y21" s="179"/>
      <c r="Z21" s="179"/>
      <c r="AA21" s="179"/>
      <c r="AB21" s="179"/>
      <c r="AC21" s="179"/>
      <c r="AD21" s="179"/>
      <c r="AE21" s="179"/>
      <c r="AF21" s="179"/>
    </row>
    <row r="22" spans="1:32" s="50" customFormat="1" ht="15.75" x14ac:dyDescent="0.25">
      <c r="A22" s="157"/>
      <c r="B22" s="160">
        <v>2.6</v>
      </c>
      <c r="C22" s="163" t="s">
        <v>52</v>
      </c>
      <c r="D22" s="165" t="s">
        <v>130</v>
      </c>
      <c r="E22" s="157"/>
      <c r="F22" s="157"/>
      <c r="G22" s="157"/>
      <c r="I22" s="160"/>
      <c r="J22" s="187"/>
      <c r="K22" s="351"/>
      <c r="L22" s="350"/>
      <c r="M22" s="350"/>
      <c r="N22" s="350"/>
      <c r="O22" s="179"/>
      <c r="P22" s="179"/>
      <c r="Q22" s="179"/>
      <c r="R22" s="179"/>
      <c r="S22" s="179"/>
      <c r="T22" s="179"/>
      <c r="U22" s="179"/>
      <c r="V22" s="179"/>
      <c r="W22" s="179"/>
      <c r="X22" s="179"/>
      <c r="Y22" s="179"/>
      <c r="Z22" s="179"/>
      <c r="AA22" s="179"/>
      <c r="AB22" s="179"/>
      <c r="AC22" s="179"/>
      <c r="AD22" s="179"/>
      <c r="AE22" s="179"/>
      <c r="AF22" s="179"/>
    </row>
    <row r="23" spans="1:32" s="50" customFormat="1" ht="15" customHeight="1" x14ac:dyDescent="0.25">
      <c r="A23" s="157"/>
      <c r="B23" s="161"/>
      <c r="C23" s="166"/>
      <c r="D23" s="166"/>
      <c r="E23" s="157"/>
      <c r="F23" s="157"/>
      <c r="G23" s="157"/>
      <c r="I23" s="161"/>
      <c r="J23" s="187"/>
      <c r="K23" s="187"/>
      <c r="L23" s="350"/>
      <c r="M23" s="350"/>
      <c r="N23" s="350"/>
      <c r="O23" s="179"/>
      <c r="P23" s="179"/>
      <c r="Q23" s="179"/>
      <c r="R23" s="179"/>
      <c r="S23" s="179"/>
      <c r="T23" s="179"/>
      <c r="U23" s="179"/>
      <c r="V23" s="179"/>
      <c r="W23" s="179"/>
      <c r="X23" s="179"/>
      <c r="Y23" s="179"/>
      <c r="Z23" s="179"/>
      <c r="AA23" s="179"/>
      <c r="AB23" s="179"/>
      <c r="AC23" s="179"/>
      <c r="AD23" s="179"/>
      <c r="AE23" s="179"/>
      <c r="AF23" s="179"/>
    </row>
    <row r="24" spans="1:32" s="77" customFormat="1" ht="15.75" x14ac:dyDescent="0.25">
      <c r="A24" s="157"/>
      <c r="B24" s="160">
        <v>3.1</v>
      </c>
      <c r="C24" s="166" t="s">
        <v>51</v>
      </c>
      <c r="D24" s="165" t="s">
        <v>154</v>
      </c>
      <c r="E24" s="157"/>
      <c r="F24" s="157"/>
      <c r="G24" s="157"/>
      <c r="H24" s="55"/>
      <c r="I24" s="160"/>
      <c r="J24" s="187"/>
      <c r="K24" s="351"/>
      <c r="L24" s="350"/>
      <c r="M24" s="350"/>
      <c r="N24" s="350"/>
      <c r="O24" s="353"/>
      <c r="P24" s="179"/>
      <c r="Q24" s="179"/>
      <c r="R24" s="179"/>
      <c r="S24" s="179"/>
      <c r="T24" s="179"/>
      <c r="U24" s="179"/>
      <c r="V24" s="179"/>
      <c r="W24" s="179"/>
      <c r="X24" s="179"/>
      <c r="Y24" s="179"/>
      <c r="Z24" s="179"/>
      <c r="AA24" s="179"/>
      <c r="AB24" s="179"/>
      <c r="AC24" s="179"/>
      <c r="AD24" s="179"/>
      <c r="AE24" s="179"/>
      <c r="AF24" s="179"/>
    </row>
    <row r="25" spans="1:32" s="77" customFormat="1" ht="18.75" x14ac:dyDescent="0.25">
      <c r="A25" s="157"/>
      <c r="B25" s="160">
        <v>3.2</v>
      </c>
      <c r="C25" s="166" t="s">
        <v>51</v>
      </c>
      <c r="D25" s="165" t="s">
        <v>218</v>
      </c>
      <c r="E25" s="157"/>
      <c r="F25" s="157"/>
      <c r="G25" s="157"/>
      <c r="H25" s="55"/>
      <c r="I25" s="160"/>
      <c r="J25" s="187"/>
      <c r="K25" s="351"/>
      <c r="L25" s="350"/>
      <c r="M25" s="350"/>
      <c r="N25" s="350"/>
      <c r="O25" s="353"/>
      <c r="P25" s="179"/>
      <c r="Q25" s="179"/>
      <c r="R25" s="179"/>
      <c r="S25" s="179"/>
      <c r="T25" s="179"/>
      <c r="U25" s="179"/>
      <c r="V25" s="179"/>
      <c r="W25" s="179"/>
      <c r="X25" s="179"/>
      <c r="Y25" s="179"/>
      <c r="Z25" s="179"/>
      <c r="AA25" s="179"/>
      <c r="AB25" s="179"/>
      <c r="AC25" s="179"/>
      <c r="AD25" s="179"/>
      <c r="AE25" s="179"/>
      <c r="AF25" s="179"/>
    </row>
    <row r="26" spans="1:32" s="77" customFormat="1" ht="15" customHeight="1" x14ac:dyDescent="0.25">
      <c r="A26" s="157"/>
      <c r="B26" s="161"/>
      <c r="C26" s="166"/>
      <c r="D26" s="166"/>
      <c r="E26" s="157"/>
      <c r="F26" s="157"/>
      <c r="G26" s="157"/>
      <c r="I26" s="161"/>
      <c r="J26" s="187"/>
      <c r="K26" s="187"/>
      <c r="L26" s="350"/>
      <c r="M26" s="350"/>
      <c r="N26" s="350"/>
      <c r="O26" s="179"/>
      <c r="P26" s="179"/>
      <c r="Q26" s="179"/>
      <c r="R26" s="179"/>
      <c r="S26" s="179"/>
      <c r="T26" s="179"/>
      <c r="U26" s="179"/>
      <c r="V26" s="179"/>
      <c r="W26" s="179"/>
      <c r="X26" s="179"/>
      <c r="Y26" s="179"/>
      <c r="Z26" s="179"/>
      <c r="AA26" s="179"/>
      <c r="AB26" s="179"/>
      <c r="AC26" s="179"/>
      <c r="AD26" s="179"/>
      <c r="AE26" s="179"/>
      <c r="AF26" s="179"/>
    </row>
    <row r="27" spans="1:32" s="50" customFormat="1" ht="15" customHeight="1" x14ac:dyDescent="0.25">
      <c r="A27" s="157"/>
      <c r="B27" s="160">
        <v>4.0999999999999996</v>
      </c>
      <c r="C27" s="163" t="s">
        <v>54</v>
      </c>
      <c r="D27" s="127" t="s">
        <v>446</v>
      </c>
      <c r="E27" s="164"/>
      <c r="F27" s="164"/>
      <c r="G27" s="164"/>
      <c r="I27" s="160"/>
      <c r="J27" s="187"/>
      <c r="K27" s="354"/>
      <c r="L27" s="350"/>
      <c r="M27" s="350"/>
      <c r="N27" s="350"/>
      <c r="O27" s="179"/>
      <c r="P27" s="179"/>
      <c r="Q27" s="179"/>
      <c r="R27" s="179"/>
      <c r="S27" s="179"/>
      <c r="T27" s="179"/>
      <c r="U27" s="179"/>
      <c r="V27" s="179"/>
      <c r="W27" s="179"/>
      <c r="X27" s="179"/>
      <c r="Y27" s="179"/>
      <c r="Z27" s="179"/>
      <c r="AA27" s="179"/>
      <c r="AB27" s="179"/>
      <c r="AC27" s="179"/>
      <c r="AD27" s="179"/>
      <c r="AE27" s="179"/>
      <c r="AF27" s="179"/>
    </row>
    <row r="28" spans="1:32" s="50" customFormat="1" ht="15" customHeight="1" x14ac:dyDescent="0.25">
      <c r="A28" s="157"/>
      <c r="B28" s="160">
        <v>4.2</v>
      </c>
      <c r="C28" s="163" t="s">
        <v>54</v>
      </c>
      <c r="D28" s="165" t="s">
        <v>89</v>
      </c>
      <c r="E28" s="157"/>
      <c r="F28" s="157"/>
      <c r="G28" s="157"/>
      <c r="I28" s="160"/>
      <c r="J28" s="187"/>
      <c r="K28" s="351"/>
      <c r="L28" s="350"/>
      <c r="M28" s="350"/>
      <c r="N28" s="350"/>
      <c r="O28" s="179"/>
      <c r="P28" s="179"/>
      <c r="Q28" s="179"/>
      <c r="R28" s="179"/>
      <c r="S28" s="179"/>
      <c r="T28" s="179"/>
      <c r="U28" s="179"/>
      <c r="V28" s="179"/>
      <c r="W28" s="179"/>
      <c r="X28" s="179"/>
      <c r="Y28" s="179"/>
      <c r="Z28" s="179"/>
      <c r="AA28" s="179"/>
      <c r="AB28" s="179"/>
      <c r="AC28" s="179"/>
      <c r="AD28" s="179"/>
      <c r="AE28" s="179"/>
      <c r="AF28" s="179"/>
    </row>
    <row r="29" spans="1:32" s="50" customFormat="1" ht="15" customHeight="1" x14ac:dyDescent="0.25">
      <c r="A29" s="157"/>
      <c r="B29" s="160">
        <v>4.3</v>
      </c>
      <c r="C29" s="163" t="s">
        <v>54</v>
      </c>
      <c r="D29" s="166" t="s">
        <v>389</v>
      </c>
      <c r="E29" s="157"/>
      <c r="F29" s="157"/>
      <c r="G29" s="157"/>
      <c r="I29" s="160"/>
      <c r="J29" s="187"/>
      <c r="K29" s="187"/>
      <c r="L29" s="350"/>
      <c r="M29" s="350"/>
      <c r="N29" s="350"/>
      <c r="O29" s="179"/>
      <c r="P29" s="179"/>
      <c r="Q29" s="179"/>
      <c r="R29" s="179"/>
      <c r="S29" s="179"/>
      <c r="T29" s="179"/>
      <c r="U29" s="179"/>
      <c r="V29" s="179"/>
      <c r="W29" s="179"/>
      <c r="X29" s="179"/>
      <c r="Y29" s="179"/>
      <c r="Z29" s="179"/>
      <c r="AA29" s="179"/>
      <c r="AB29" s="179"/>
      <c r="AC29" s="179"/>
      <c r="AD29" s="179"/>
      <c r="AE29" s="179"/>
      <c r="AF29" s="179"/>
    </row>
    <row r="30" spans="1:32" s="50" customFormat="1" ht="15" customHeight="1" x14ac:dyDescent="0.25">
      <c r="A30" s="157"/>
      <c r="B30" s="160">
        <v>4.4000000000000004</v>
      </c>
      <c r="C30" s="163" t="s">
        <v>54</v>
      </c>
      <c r="D30" s="166" t="s">
        <v>205</v>
      </c>
      <c r="E30" s="157"/>
      <c r="F30" s="157"/>
      <c r="G30" s="157"/>
      <c r="I30" s="160"/>
      <c r="J30" s="187"/>
      <c r="K30" s="187"/>
      <c r="L30" s="350"/>
      <c r="M30" s="350"/>
      <c r="N30" s="350"/>
      <c r="O30" s="179"/>
      <c r="P30" s="179"/>
      <c r="Q30" s="179"/>
      <c r="R30" s="179"/>
      <c r="S30" s="179"/>
      <c r="T30" s="179"/>
      <c r="U30" s="179"/>
      <c r="V30" s="179"/>
      <c r="W30" s="179"/>
      <c r="X30" s="179"/>
      <c r="Y30" s="179"/>
      <c r="Z30" s="179"/>
      <c r="AA30" s="179"/>
      <c r="AB30" s="179"/>
      <c r="AC30" s="179"/>
      <c r="AD30" s="179"/>
      <c r="AE30" s="179"/>
      <c r="AF30" s="179"/>
    </row>
    <row r="31" spans="1:32" s="50" customFormat="1" ht="15" customHeight="1" x14ac:dyDescent="0.25">
      <c r="A31" s="157"/>
      <c r="B31" s="160">
        <v>4.5</v>
      </c>
      <c r="C31" s="163" t="s">
        <v>54</v>
      </c>
      <c r="D31" s="166" t="s">
        <v>404</v>
      </c>
      <c r="E31" s="157"/>
      <c r="F31" s="157"/>
      <c r="G31" s="157"/>
      <c r="I31" s="160"/>
      <c r="J31" s="187"/>
      <c r="K31" s="187"/>
      <c r="L31" s="350"/>
      <c r="M31" s="350"/>
      <c r="N31" s="350"/>
      <c r="O31" s="179"/>
      <c r="P31" s="179"/>
      <c r="Q31" s="179"/>
      <c r="R31" s="179"/>
      <c r="S31" s="179"/>
      <c r="T31" s="179"/>
      <c r="U31" s="179"/>
      <c r="V31" s="179"/>
      <c r="W31" s="179"/>
      <c r="X31" s="179"/>
      <c r="Y31" s="179"/>
      <c r="Z31" s="179"/>
      <c r="AA31" s="179"/>
      <c r="AB31" s="179"/>
      <c r="AC31" s="179"/>
      <c r="AD31" s="179"/>
      <c r="AE31" s="179"/>
      <c r="AF31" s="179"/>
    </row>
    <row r="32" spans="1:32" s="50" customFormat="1" ht="15" customHeight="1" x14ac:dyDescent="0.25">
      <c r="A32" s="157"/>
      <c r="B32" s="160">
        <v>4.5999999999999996</v>
      </c>
      <c r="C32" s="163" t="s">
        <v>54</v>
      </c>
      <c r="D32" s="166" t="s">
        <v>403</v>
      </c>
      <c r="E32" s="157"/>
      <c r="F32" s="157"/>
      <c r="G32" s="157"/>
      <c r="I32" s="160"/>
      <c r="J32" s="187"/>
      <c r="K32" s="187"/>
      <c r="L32" s="350"/>
      <c r="M32" s="350"/>
      <c r="N32" s="350"/>
      <c r="O32" s="179"/>
      <c r="P32" s="179"/>
      <c r="Q32" s="179"/>
      <c r="R32" s="179"/>
      <c r="S32" s="179"/>
      <c r="T32" s="179"/>
      <c r="U32" s="179"/>
      <c r="V32" s="179"/>
      <c r="W32" s="179"/>
      <c r="X32" s="179"/>
      <c r="Y32" s="179"/>
      <c r="Z32" s="179"/>
      <c r="AA32" s="179"/>
      <c r="AB32" s="179"/>
      <c r="AC32" s="179"/>
      <c r="AD32" s="179"/>
      <c r="AE32" s="179"/>
      <c r="AF32" s="179"/>
    </row>
    <row r="33" spans="1:32" s="50" customFormat="1" ht="15" customHeight="1" x14ac:dyDescent="0.25">
      <c r="A33" s="157"/>
      <c r="B33" s="160">
        <v>4.7</v>
      </c>
      <c r="C33" s="163" t="s">
        <v>54</v>
      </c>
      <c r="D33" s="166" t="s">
        <v>90</v>
      </c>
      <c r="E33" s="157"/>
      <c r="F33" s="157"/>
      <c r="G33" s="157"/>
      <c r="I33" s="160"/>
      <c r="J33" s="187"/>
      <c r="K33" s="187"/>
      <c r="L33" s="350"/>
      <c r="M33" s="350"/>
      <c r="N33" s="350"/>
      <c r="O33" s="179"/>
      <c r="P33" s="179"/>
      <c r="Q33" s="179"/>
      <c r="R33" s="179"/>
      <c r="S33" s="179"/>
      <c r="T33" s="179"/>
      <c r="U33" s="179"/>
      <c r="V33" s="179"/>
      <c r="W33" s="179"/>
      <c r="X33" s="179"/>
      <c r="Y33" s="179"/>
      <c r="Z33" s="179"/>
      <c r="AA33" s="179"/>
      <c r="AB33" s="179"/>
      <c r="AC33" s="179"/>
      <c r="AD33" s="179"/>
      <c r="AE33" s="179"/>
      <c r="AF33" s="179"/>
    </row>
    <row r="34" spans="1:32" s="50" customFormat="1" ht="15" customHeight="1" x14ac:dyDescent="0.25">
      <c r="A34" s="157"/>
      <c r="B34" s="160">
        <v>4.8</v>
      </c>
      <c r="C34" s="163" t="s">
        <v>54</v>
      </c>
      <c r="D34" s="166" t="s">
        <v>505</v>
      </c>
      <c r="E34" s="157"/>
      <c r="F34" s="157"/>
      <c r="G34" s="157"/>
      <c r="I34" s="160"/>
      <c r="J34" s="187"/>
      <c r="K34" s="187"/>
      <c r="L34" s="350"/>
      <c r="M34" s="350"/>
      <c r="N34" s="350"/>
      <c r="O34" s="179"/>
      <c r="P34" s="179"/>
      <c r="Q34" s="179"/>
      <c r="R34" s="179"/>
      <c r="S34" s="179"/>
      <c r="T34" s="179"/>
      <c r="U34" s="179"/>
      <c r="V34" s="179"/>
      <c r="W34" s="179"/>
      <c r="X34" s="179"/>
      <c r="Y34" s="179"/>
      <c r="Z34" s="179"/>
      <c r="AA34" s="179"/>
      <c r="AB34" s="179"/>
      <c r="AC34" s="179"/>
      <c r="AD34" s="179"/>
      <c r="AE34" s="179"/>
      <c r="AF34" s="179"/>
    </row>
    <row r="35" spans="1:32" s="77" customFormat="1" ht="15" customHeight="1" x14ac:dyDescent="0.25">
      <c r="A35" s="157"/>
      <c r="B35" s="161"/>
      <c r="C35" s="163"/>
      <c r="D35" s="166"/>
      <c r="E35" s="157"/>
      <c r="F35" s="157"/>
      <c r="G35" s="157"/>
      <c r="I35" s="161"/>
      <c r="J35" s="187"/>
      <c r="K35" s="187"/>
      <c r="L35" s="350"/>
      <c r="M35" s="350"/>
      <c r="N35" s="350"/>
      <c r="O35" s="179"/>
      <c r="P35" s="179"/>
      <c r="Q35" s="179"/>
      <c r="R35" s="179"/>
      <c r="S35" s="179"/>
      <c r="T35" s="179"/>
      <c r="U35" s="179"/>
      <c r="V35" s="179"/>
      <c r="W35" s="179"/>
      <c r="X35" s="179"/>
      <c r="Y35" s="179"/>
      <c r="Z35" s="179"/>
      <c r="AA35" s="179"/>
      <c r="AB35" s="179"/>
      <c r="AC35" s="179"/>
      <c r="AD35" s="179"/>
      <c r="AE35" s="179"/>
      <c r="AF35" s="179"/>
    </row>
    <row r="36" spans="1:32" s="150" customFormat="1" ht="15.75" x14ac:dyDescent="0.25">
      <c r="A36" s="157"/>
      <c r="B36" s="160">
        <v>5.0999999999999996</v>
      </c>
      <c r="C36" s="163" t="s">
        <v>55</v>
      </c>
      <c r="D36" s="492" t="s">
        <v>532</v>
      </c>
      <c r="E36" s="492"/>
      <c r="F36" s="492"/>
      <c r="G36" s="492"/>
      <c r="I36" s="161"/>
      <c r="J36" s="187"/>
      <c r="K36" s="187"/>
      <c r="L36" s="350"/>
      <c r="M36" s="350"/>
      <c r="N36" s="350"/>
      <c r="O36" s="179"/>
      <c r="P36" s="179"/>
      <c r="Q36" s="179"/>
      <c r="R36" s="179"/>
      <c r="S36" s="179"/>
      <c r="T36" s="179"/>
      <c r="U36" s="179"/>
      <c r="V36" s="179"/>
      <c r="W36" s="179"/>
      <c r="X36" s="179"/>
      <c r="Y36" s="179"/>
      <c r="Z36" s="179"/>
      <c r="AA36" s="179"/>
      <c r="AB36" s="179"/>
      <c r="AC36" s="179"/>
      <c r="AD36" s="179"/>
      <c r="AE36" s="179"/>
      <c r="AF36" s="179"/>
    </row>
    <row r="37" spans="1:32" s="50" customFormat="1" ht="15.75" x14ac:dyDescent="0.25">
      <c r="A37" s="157"/>
      <c r="B37" s="160">
        <v>5.2</v>
      </c>
      <c r="C37" s="163" t="s">
        <v>55</v>
      </c>
      <c r="D37" s="166" t="s">
        <v>133</v>
      </c>
      <c r="E37" s="157"/>
      <c r="F37" s="157"/>
      <c r="G37" s="157"/>
      <c r="I37" s="160"/>
      <c r="J37" s="187"/>
      <c r="K37" s="187"/>
      <c r="L37" s="350"/>
      <c r="M37" s="350"/>
      <c r="N37" s="350"/>
      <c r="O37" s="179"/>
      <c r="P37" s="179"/>
      <c r="Q37" s="179"/>
      <c r="R37" s="179"/>
      <c r="S37" s="179"/>
      <c r="T37" s="179"/>
      <c r="U37" s="179"/>
      <c r="V37" s="179"/>
      <c r="W37" s="179"/>
      <c r="X37" s="179"/>
      <c r="Y37" s="179"/>
      <c r="Z37" s="179"/>
      <c r="AA37" s="179"/>
      <c r="AB37" s="179"/>
      <c r="AC37" s="179"/>
      <c r="AD37" s="179"/>
      <c r="AE37" s="179"/>
      <c r="AF37" s="179"/>
    </row>
    <row r="38" spans="1:32" s="50" customFormat="1" ht="15.75" x14ac:dyDescent="0.25">
      <c r="A38" s="157"/>
      <c r="B38" s="160">
        <v>5.3</v>
      </c>
      <c r="C38" s="163" t="s">
        <v>55</v>
      </c>
      <c r="D38" s="166" t="s">
        <v>209</v>
      </c>
      <c r="E38" s="157"/>
      <c r="F38" s="157"/>
      <c r="G38" s="157"/>
      <c r="I38" s="160"/>
      <c r="J38" s="187"/>
      <c r="K38" s="187"/>
      <c r="L38" s="350"/>
      <c r="M38" s="350"/>
      <c r="N38" s="350"/>
      <c r="O38" s="179"/>
      <c r="P38" s="179"/>
      <c r="Q38" s="179"/>
      <c r="R38" s="179"/>
      <c r="S38" s="179"/>
      <c r="T38" s="179"/>
      <c r="U38" s="179"/>
      <c r="V38" s="179"/>
      <c r="W38" s="179"/>
      <c r="X38" s="179"/>
      <c r="Y38" s="179"/>
      <c r="Z38" s="179"/>
      <c r="AA38" s="179"/>
      <c r="AB38" s="179"/>
      <c r="AC38" s="179"/>
      <c r="AD38" s="179"/>
      <c r="AE38" s="179"/>
      <c r="AF38" s="179"/>
    </row>
    <row r="39" spans="1:32" s="50" customFormat="1" ht="15.75" x14ac:dyDescent="0.25">
      <c r="A39" s="157"/>
      <c r="B39" s="160">
        <v>5.4</v>
      </c>
      <c r="C39" s="163" t="s">
        <v>55</v>
      </c>
      <c r="D39" s="166" t="s">
        <v>210</v>
      </c>
      <c r="E39" s="157"/>
      <c r="F39" s="157"/>
      <c r="G39" s="157"/>
      <c r="I39" s="160"/>
      <c r="J39" s="187"/>
      <c r="K39" s="187"/>
      <c r="L39" s="350"/>
      <c r="M39" s="350"/>
      <c r="N39" s="350"/>
      <c r="O39" s="179"/>
      <c r="P39" s="179"/>
      <c r="Q39" s="179"/>
      <c r="R39" s="179"/>
      <c r="S39" s="179"/>
      <c r="T39" s="179"/>
      <c r="U39" s="179"/>
      <c r="V39" s="179"/>
      <c r="W39" s="179"/>
      <c r="X39" s="179"/>
      <c r="Y39" s="179"/>
      <c r="Z39" s="179"/>
      <c r="AA39" s="179"/>
      <c r="AB39" s="179"/>
      <c r="AC39" s="179"/>
      <c r="AD39" s="179"/>
      <c r="AE39" s="179"/>
      <c r="AF39" s="179"/>
    </row>
    <row r="40" spans="1:32" s="50" customFormat="1" ht="15.75" x14ac:dyDescent="0.25">
      <c r="A40" s="157"/>
      <c r="B40" s="160">
        <v>5.5</v>
      </c>
      <c r="C40" s="163" t="s">
        <v>55</v>
      </c>
      <c r="D40" s="166" t="s">
        <v>211</v>
      </c>
      <c r="E40" s="157"/>
      <c r="F40" s="157"/>
      <c r="G40" s="157"/>
      <c r="I40" s="160"/>
      <c r="J40" s="187"/>
      <c r="K40" s="187"/>
      <c r="L40" s="350"/>
      <c r="M40" s="350"/>
      <c r="N40" s="350"/>
      <c r="O40" s="179"/>
      <c r="P40" s="179"/>
      <c r="Q40" s="179"/>
      <c r="R40" s="179"/>
      <c r="S40" s="179"/>
      <c r="T40" s="179"/>
      <c r="U40" s="179"/>
      <c r="V40" s="179"/>
      <c r="W40" s="179"/>
      <c r="X40" s="179"/>
      <c r="Y40" s="179"/>
      <c r="Z40" s="179"/>
      <c r="AA40" s="179"/>
      <c r="AB40" s="179"/>
      <c r="AC40" s="179"/>
      <c r="AD40" s="179"/>
      <c r="AE40" s="179"/>
      <c r="AF40" s="179"/>
    </row>
    <row r="41" spans="1:32" s="50" customFormat="1" ht="15.75" x14ac:dyDescent="0.25">
      <c r="A41" s="157"/>
      <c r="B41" s="160">
        <v>5.6</v>
      </c>
      <c r="C41" s="163" t="s">
        <v>55</v>
      </c>
      <c r="D41" s="166" t="s">
        <v>212</v>
      </c>
      <c r="E41" s="157"/>
      <c r="F41" s="157"/>
      <c r="G41" s="157"/>
      <c r="I41" s="160"/>
      <c r="J41" s="187"/>
      <c r="K41" s="187"/>
      <c r="L41" s="350"/>
      <c r="M41" s="350"/>
      <c r="N41" s="350"/>
      <c r="O41" s="179"/>
      <c r="P41" s="179"/>
      <c r="Q41" s="179"/>
      <c r="R41" s="179"/>
      <c r="S41" s="179"/>
      <c r="T41" s="179"/>
      <c r="U41" s="179"/>
      <c r="V41" s="179"/>
      <c r="W41" s="179"/>
      <c r="X41" s="179"/>
      <c r="Y41" s="179"/>
      <c r="Z41" s="179"/>
      <c r="AA41" s="179"/>
      <c r="AB41" s="179"/>
      <c r="AC41" s="179"/>
      <c r="AD41" s="179"/>
      <c r="AE41" s="179"/>
      <c r="AF41" s="179"/>
    </row>
    <row r="42" spans="1:32" s="50" customFormat="1" ht="15.75" x14ac:dyDescent="0.25">
      <c r="A42" s="157"/>
      <c r="B42" s="160">
        <v>5.7</v>
      </c>
      <c r="C42" s="163" t="s">
        <v>55</v>
      </c>
      <c r="D42" s="166" t="s">
        <v>58</v>
      </c>
      <c r="E42" s="157"/>
      <c r="F42" s="157"/>
      <c r="G42" s="157"/>
      <c r="I42" s="160"/>
      <c r="J42" s="187"/>
      <c r="K42" s="187"/>
      <c r="L42" s="350"/>
      <c r="M42" s="350"/>
      <c r="N42" s="350"/>
      <c r="O42" s="179"/>
      <c r="P42" s="179"/>
      <c r="Q42" s="179"/>
      <c r="R42" s="179"/>
      <c r="S42" s="179"/>
      <c r="T42" s="179"/>
      <c r="U42" s="179"/>
      <c r="V42" s="179"/>
      <c r="W42" s="179"/>
      <c r="X42" s="179"/>
      <c r="Y42" s="179"/>
      <c r="Z42" s="179"/>
      <c r="AA42" s="179"/>
      <c r="AB42" s="179"/>
      <c r="AC42" s="179"/>
      <c r="AD42" s="179"/>
      <c r="AE42" s="179"/>
      <c r="AF42" s="179"/>
    </row>
    <row r="43" spans="1:32" s="50" customFormat="1" ht="15.75" x14ac:dyDescent="0.25">
      <c r="A43" s="157"/>
      <c r="B43" s="160">
        <v>5.8</v>
      </c>
      <c r="C43" s="163" t="s">
        <v>55</v>
      </c>
      <c r="D43" s="166" t="s">
        <v>131</v>
      </c>
      <c r="E43" s="157"/>
      <c r="F43" s="157"/>
      <c r="G43" s="157"/>
      <c r="I43" s="160"/>
      <c r="J43" s="187"/>
      <c r="K43" s="187"/>
      <c r="L43" s="350"/>
      <c r="M43" s="350"/>
      <c r="N43" s="350"/>
      <c r="O43" s="179"/>
      <c r="P43" s="179"/>
      <c r="Q43" s="179"/>
      <c r="R43" s="179"/>
      <c r="S43" s="179"/>
      <c r="T43" s="179"/>
      <c r="U43" s="179"/>
      <c r="V43" s="179"/>
      <c r="W43" s="179"/>
      <c r="X43" s="179"/>
      <c r="Y43" s="179"/>
      <c r="Z43" s="179"/>
      <c r="AA43" s="179"/>
      <c r="AB43" s="179"/>
      <c r="AC43" s="179"/>
      <c r="AD43" s="179"/>
      <c r="AE43" s="179"/>
      <c r="AF43" s="179"/>
    </row>
    <row r="44" spans="1:32" s="50" customFormat="1" ht="15" customHeight="1" x14ac:dyDescent="0.25">
      <c r="A44" s="157"/>
      <c r="B44" s="161"/>
      <c r="C44" s="163"/>
      <c r="D44" s="166"/>
      <c r="E44" s="157"/>
      <c r="F44" s="157"/>
      <c r="G44" s="157"/>
      <c r="I44" s="160"/>
      <c r="J44" s="187"/>
      <c r="K44" s="352"/>
      <c r="L44" s="350"/>
      <c r="M44" s="350"/>
      <c r="N44" s="350"/>
      <c r="O44" s="355"/>
      <c r="P44" s="179"/>
      <c r="Q44" s="179"/>
      <c r="R44" s="179"/>
      <c r="S44" s="179"/>
      <c r="T44" s="179"/>
      <c r="U44" s="179"/>
      <c r="V44" s="179"/>
      <c r="W44" s="179"/>
      <c r="X44" s="179"/>
      <c r="Y44" s="179"/>
      <c r="Z44" s="179"/>
      <c r="AA44" s="179"/>
      <c r="AB44" s="179"/>
      <c r="AC44" s="179"/>
      <c r="AD44" s="179"/>
      <c r="AE44" s="179"/>
      <c r="AF44" s="179"/>
    </row>
    <row r="45" spans="1:32" s="50" customFormat="1" ht="15.75" x14ac:dyDescent="0.25">
      <c r="A45" s="157"/>
      <c r="B45" s="160">
        <v>6.1</v>
      </c>
      <c r="C45" s="163" t="s">
        <v>53</v>
      </c>
      <c r="D45" s="126" t="s">
        <v>426</v>
      </c>
      <c r="E45" s="164"/>
      <c r="F45" s="164"/>
      <c r="G45" s="164"/>
      <c r="H45" s="356"/>
      <c r="I45" s="160"/>
      <c r="J45" s="187"/>
      <c r="K45" s="351"/>
      <c r="L45" s="350"/>
      <c r="M45" s="350"/>
      <c r="N45" s="350"/>
      <c r="O45" s="179"/>
      <c r="P45" s="179"/>
      <c r="Q45" s="179"/>
      <c r="R45" s="179"/>
      <c r="S45" s="179"/>
      <c r="T45" s="179"/>
      <c r="U45" s="179"/>
      <c r="V45" s="179"/>
      <c r="W45" s="179"/>
      <c r="X45" s="179"/>
      <c r="Y45" s="179"/>
      <c r="Z45" s="179"/>
      <c r="AA45" s="179"/>
      <c r="AB45" s="179"/>
      <c r="AC45" s="179"/>
      <c r="AD45" s="179"/>
      <c r="AE45" s="179"/>
      <c r="AF45" s="179"/>
    </row>
    <row r="46" spans="1:32" s="50" customFormat="1" ht="15.75" x14ac:dyDescent="0.25">
      <c r="A46" s="157"/>
      <c r="B46" s="160">
        <v>6.2</v>
      </c>
      <c r="C46" s="163" t="s">
        <v>53</v>
      </c>
      <c r="D46" s="165" t="s">
        <v>132</v>
      </c>
      <c r="E46" s="157"/>
      <c r="F46" s="157"/>
      <c r="G46" s="157"/>
      <c r="I46" s="161"/>
      <c r="J46" s="187"/>
      <c r="K46" s="351"/>
      <c r="L46" s="350"/>
      <c r="M46" s="350"/>
      <c r="N46" s="350"/>
      <c r="O46" s="179"/>
      <c r="P46" s="179"/>
      <c r="Q46" s="179"/>
      <c r="R46" s="179"/>
      <c r="S46" s="179"/>
      <c r="T46" s="179"/>
      <c r="U46" s="179"/>
      <c r="V46" s="179"/>
      <c r="W46" s="179"/>
      <c r="X46" s="179"/>
      <c r="Y46" s="179"/>
      <c r="Z46" s="179"/>
      <c r="AA46" s="179"/>
      <c r="AB46" s="179"/>
      <c r="AC46" s="179"/>
      <c r="AD46" s="179"/>
      <c r="AE46" s="179"/>
      <c r="AF46" s="179"/>
    </row>
    <row r="47" spans="1:32" s="50" customFormat="1" ht="15" customHeight="1" x14ac:dyDescent="0.25">
      <c r="A47" s="157"/>
      <c r="B47" s="161"/>
      <c r="C47" s="163"/>
      <c r="D47" s="165"/>
      <c r="E47" s="157"/>
      <c r="F47" s="157"/>
      <c r="G47" s="157"/>
      <c r="I47" s="160"/>
      <c r="J47" s="187"/>
      <c r="K47" s="352"/>
      <c r="L47" s="350"/>
      <c r="M47" s="350"/>
      <c r="N47" s="350"/>
      <c r="O47" s="179"/>
      <c r="P47" s="179"/>
      <c r="Q47" s="179"/>
      <c r="R47" s="179"/>
      <c r="S47" s="179"/>
      <c r="T47" s="179"/>
      <c r="U47" s="179"/>
      <c r="V47" s="179"/>
      <c r="W47" s="179"/>
      <c r="X47" s="179"/>
      <c r="Y47" s="179"/>
      <c r="Z47" s="179"/>
      <c r="AA47" s="179"/>
      <c r="AB47" s="179"/>
      <c r="AC47" s="179"/>
      <c r="AD47" s="179"/>
      <c r="AE47" s="179"/>
      <c r="AF47" s="179"/>
    </row>
    <row r="48" spans="1:32" s="50" customFormat="1" ht="15.75" x14ac:dyDescent="0.25">
      <c r="A48" s="157"/>
      <c r="B48" s="160">
        <v>7.1</v>
      </c>
      <c r="C48" s="163" t="s">
        <v>106</v>
      </c>
      <c r="D48" s="126" t="s">
        <v>425</v>
      </c>
      <c r="E48" s="164"/>
      <c r="F48" s="164"/>
      <c r="G48" s="164"/>
      <c r="I48" s="160"/>
      <c r="J48" s="187"/>
      <c r="K48" s="352"/>
      <c r="L48" s="350"/>
      <c r="M48" s="350"/>
      <c r="N48" s="291"/>
      <c r="O48" s="79"/>
      <c r="P48" s="179"/>
      <c r="Q48" s="179"/>
      <c r="R48" s="179"/>
      <c r="S48" s="179"/>
      <c r="T48" s="179"/>
      <c r="U48" s="179"/>
      <c r="V48" s="179"/>
      <c r="W48" s="179"/>
      <c r="X48" s="179"/>
      <c r="Y48" s="179"/>
      <c r="Z48" s="179"/>
      <c r="AA48" s="179"/>
      <c r="AB48" s="179"/>
      <c r="AC48" s="179"/>
      <c r="AD48" s="179"/>
      <c r="AE48" s="179"/>
      <c r="AF48" s="179"/>
    </row>
    <row r="49" spans="1:32" ht="15.75" x14ac:dyDescent="0.25">
      <c r="A49" s="142"/>
      <c r="B49" s="160">
        <v>7.2</v>
      </c>
      <c r="C49" s="166" t="s">
        <v>106</v>
      </c>
      <c r="D49" s="126" t="s">
        <v>213</v>
      </c>
      <c r="E49" s="164"/>
      <c r="F49" s="164"/>
      <c r="G49" s="357"/>
      <c r="J49" s="79"/>
      <c r="K49" s="79"/>
      <c r="L49" s="79"/>
      <c r="M49" s="79"/>
      <c r="N49" s="79"/>
      <c r="O49" s="79"/>
      <c r="P49" s="79"/>
      <c r="Q49" s="79"/>
      <c r="R49" s="79"/>
      <c r="S49" s="79"/>
      <c r="T49" s="79"/>
      <c r="U49" s="79"/>
      <c r="V49" s="79"/>
      <c r="W49" s="79"/>
      <c r="X49" s="79"/>
      <c r="Y49" s="79"/>
      <c r="Z49" s="79"/>
      <c r="AA49" s="79"/>
      <c r="AB49" s="79"/>
      <c r="AC49" s="79"/>
      <c r="AD49" s="79"/>
      <c r="AE49" s="79"/>
      <c r="AF49" s="79"/>
    </row>
    <row r="50" spans="1:32" ht="15" customHeight="1" x14ac:dyDescent="0.25">
      <c r="A50" s="142"/>
      <c r="B50" s="161"/>
      <c r="C50" s="166"/>
      <c r="D50" s="166"/>
      <c r="E50" s="142"/>
      <c r="F50" s="142"/>
      <c r="G50" s="142"/>
      <c r="J50" s="79"/>
      <c r="K50" s="79"/>
      <c r="L50" s="79"/>
      <c r="M50" s="79"/>
      <c r="N50" s="79"/>
      <c r="O50" s="79"/>
      <c r="P50" s="79"/>
      <c r="Q50" s="79"/>
      <c r="R50" s="79"/>
      <c r="S50" s="79"/>
      <c r="T50" s="79"/>
      <c r="U50" s="79"/>
      <c r="V50" s="79"/>
      <c r="W50" s="79"/>
      <c r="X50" s="79"/>
      <c r="Y50" s="79"/>
      <c r="Z50" s="79"/>
      <c r="AA50" s="79"/>
      <c r="AB50" s="79"/>
      <c r="AC50" s="79"/>
      <c r="AD50" s="79"/>
      <c r="AE50" s="79"/>
      <c r="AF50" s="79"/>
    </row>
    <row r="51" spans="1:32" ht="15.75" x14ac:dyDescent="0.25">
      <c r="A51" s="142"/>
      <c r="B51" s="160" t="s">
        <v>181</v>
      </c>
      <c r="C51" s="166" t="s">
        <v>57</v>
      </c>
      <c r="D51" s="166"/>
      <c r="E51" s="142"/>
      <c r="F51" s="142"/>
      <c r="G51" s="142"/>
      <c r="J51" s="79"/>
      <c r="K51" s="79"/>
      <c r="L51" s="79"/>
      <c r="M51" s="79"/>
      <c r="N51" s="79"/>
      <c r="O51" s="79"/>
      <c r="P51" s="79"/>
      <c r="Q51" s="79"/>
      <c r="R51" s="79"/>
      <c r="S51" s="79"/>
      <c r="T51" s="79"/>
      <c r="U51" s="79"/>
      <c r="V51" s="79"/>
      <c r="W51" s="79"/>
      <c r="X51" s="79"/>
      <c r="Y51" s="79"/>
      <c r="Z51" s="79"/>
      <c r="AA51" s="79"/>
      <c r="AB51" s="79"/>
      <c r="AC51" s="79"/>
      <c r="AD51" s="79"/>
      <c r="AE51" s="79"/>
      <c r="AF51" s="79"/>
    </row>
    <row r="52" spans="1:32" ht="15" customHeight="1" x14ac:dyDescent="0.25">
      <c r="B52" s="369"/>
      <c r="C52" s="51"/>
      <c r="D52" s="41"/>
      <c r="E52" s="41"/>
    </row>
    <row r="53" spans="1:32" x14ac:dyDescent="0.25">
      <c r="B53" s="369"/>
    </row>
  </sheetData>
  <mergeCells count="1">
    <mergeCell ref="D36:G36"/>
  </mergeCells>
  <hyperlinks>
    <hyperlink ref="B11" location="Introduction!A1" display="Introduction"/>
    <hyperlink ref="B14" location="'1.1'!A1" display="'1.1'!A1"/>
    <hyperlink ref="B15" location="'1.2'!A1" display="'1.2'!A1"/>
    <hyperlink ref="B22" location="'2.6'!A1" display="'2.6'!A1"/>
    <hyperlink ref="B17" location="'2.1'!A1" display="'2.1'!A1"/>
    <hyperlink ref="B18" location="'2.2'!A1" display="'2.2'!A1"/>
    <hyperlink ref="B19" location="'2.3'!A1" display="'2.3'!A1"/>
    <hyperlink ref="B20" location="'2.4'!A1" display="'2.4'!A1"/>
    <hyperlink ref="B21" location="'2.5'!A1" display="'2.5'!A1"/>
    <hyperlink ref="B24" location="'3.1'!A1" display="'3.1'!A1"/>
    <hyperlink ref="B27" location="'4.1'!A1" display="'4.1'!A1"/>
    <hyperlink ref="B28" location="'4.2'!A1" display="'4.2'!A1"/>
    <hyperlink ref="B29" location="'4.3'!A1" display="'4.3'!A1"/>
    <hyperlink ref="B30" location="'4.4'!A1" display="'4.4'!A1"/>
    <hyperlink ref="B31" location="'4.5'!A1" display="'4.5'!A1"/>
    <hyperlink ref="B32" location="'4.6'!A1" display="'4.6'!A1"/>
    <hyperlink ref="B33" location="'4.7'!A1" display="'4.7'!A1"/>
    <hyperlink ref="B34" location="'4.8'!A1" display="'4.8'!A1"/>
    <hyperlink ref="B45" location="'6.1'!A1" display="'6.1'!A1"/>
    <hyperlink ref="B46" location="'6.2'!A1" display="'6.2'!A1"/>
    <hyperlink ref="B48" location="'7.1'!A1" display="'7.1'!A1"/>
    <hyperlink ref="B49" location="'7.2'!A1" display="'7.2'!A1"/>
    <hyperlink ref="B51" location="'User guidance'!A1" display="User guidance"/>
    <hyperlink ref="B25" location="'3.2'!A1" display="'3.2'!A1"/>
    <hyperlink ref="B10" location="Cover!A1" display="Cover"/>
    <hyperlink ref="B36" location="'5.1'!A1" display="'5.1'!A1"/>
    <hyperlink ref="B37:B43" location="'5.8'!A1" display="'5.8'!A1"/>
    <hyperlink ref="B37" location="'5.2'!A1" display="'5.2'!A1"/>
    <hyperlink ref="B38" location="'5.3'!A1" display="'5.3'!A1"/>
    <hyperlink ref="B39" location="'5.4'!A1" display="'5.4'!A1"/>
    <hyperlink ref="B40" location="'5.5'!A1" display="'5.5'!A1"/>
    <hyperlink ref="B41" location="'5.6'!A1" display="'5.6'!A1"/>
    <hyperlink ref="B42" location="'5.7'!A1" display="'5.7'!A1"/>
    <hyperlink ref="B43" location="'5.8'!A1" display="'5.8'!A1"/>
    <hyperlink ref="B12" location="'Summary of Changes'!A1" display="Summary of Changes"/>
  </hyperlinks>
  <pageMargins left="0.7" right="0.7" top="0.75" bottom="0.75" header="0.3" footer="0.3"/>
  <pageSetup paperSize="9" scale="61"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5"/>
  <sheetViews>
    <sheetView showGridLines="0" zoomScale="85" zoomScaleNormal="85" workbookViewId="0"/>
  </sheetViews>
  <sheetFormatPr defaultColWidth="11.42578125" defaultRowHeight="15" x14ac:dyDescent="0.25"/>
  <sheetData>
    <row r="1" spans="2:14" s="27" customFormat="1" x14ac:dyDescent="0.25">
      <c r="E1" s="30"/>
    </row>
    <row r="2" spans="2:14" x14ac:dyDescent="0.25">
      <c r="B2" s="105" t="s">
        <v>2</v>
      </c>
      <c r="E2" s="27"/>
    </row>
    <row r="3" spans="2:14" s="27" customFormat="1" x14ac:dyDescent="0.25">
      <c r="B3" s="34"/>
    </row>
    <row r="4" spans="2:14" ht="21" x14ac:dyDescent="0.35">
      <c r="B4" s="156" t="s">
        <v>578</v>
      </c>
    </row>
    <row r="6" spans="2:14" x14ac:dyDescent="0.25">
      <c r="K6" s="200" t="s">
        <v>46</v>
      </c>
      <c r="L6" s="43"/>
      <c r="M6" s="201" t="s">
        <v>47</v>
      </c>
      <c r="N6" s="143"/>
    </row>
    <row r="7" spans="2:14" x14ac:dyDescent="0.25">
      <c r="K7" s="143"/>
      <c r="L7" s="143"/>
      <c r="M7" s="143"/>
      <c r="N7" s="143"/>
    </row>
    <row r="8" spans="2:14" x14ac:dyDescent="0.25">
      <c r="K8" s="39" t="s">
        <v>346</v>
      </c>
      <c r="L8" s="143"/>
      <c r="M8" s="143"/>
      <c r="N8" s="143"/>
    </row>
    <row r="9" spans="2:14" x14ac:dyDescent="0.25">
      <c r="K9" s="148" t="s">
        <v>661</v>
      </c>
      <c r="L9" s="143"/>
      <c r="M9" s="143"/>
      <c r="N9" s="143"/>
    </row>
    <row r="10" spans="2:14" x14ac:dyDescent="0.25">
      <c r="K10" s="143"/>
      <c r="L10" s="143"/>
      <c r="M10" s="143"/>
      <c r="N10" s="143"/>
    </row>
    <row r="11" spans="2:14" x14ac:dyDescent="0.25">
      <c r="K11" s="143"/>
      <c r="L11" s="143"/>
      <c r="M11" s="143"/>
      <c r="N11" s="143"/>
    </row>
    <row r="12" spans="2:14" x14ac:dyDescent="0.25">
      <c r="K12" s="143"/>
      <c r="L12" s="143"/>
      <c r="M12" s="143"/>
      <c r="N12" s="143"/>
    </row>
    <row r="13" spans="2:14" x14ac:dyDescent="0.25">
      <c r="K13" s="143"/>
      <c r="L13" s="143"/>
      <c r="M13" s="143"/>
      <c r="N13" s="143"/>
    </row>
    <row r="14" spans="2:14" x14ac:dyDescent="0.25">
      <c r="K14" s="143"/>
      <c r="L14" s="143"/>
      <c r="M14" s="143"/>
      <c r="N14" s="143"/>
    </row>
    <row r="15" spans="2:14" x14ac:dyDescent="0.25">
      <c r="K15" s="143"/>
      <c r="L15" s="143"/>
      <c r="M15" s="143"/>
      <c r="N15" s="143"/>
    </row>
    <row r="16" spans="2:14" x14ac:dyDescent="0.25">
      <c r="K16" s="143"/>
      <c r="L16" s="143"/>
      <c r="M16" s="143"/>
      <c r="N16" s="143"/>
    </row>
    <row r="17" spans="2:17" x14ac:dyDescent="0.25">
      <c r="K17" s="151" t="s">
        <v>347</v>
      </c>
      <c r="L17" s="143"/>
      <c r="M17" s="143"/>
      <c r="N17" s="143"/>
    </row>
    <row r="18" spans="2:17" x14ac:dyDescent="0.25">
      <c r="K18" s="148" t="s">
        <v>544</v>
      </c>
      <c r="L18" s="143"/>
      <c r="M18" s="143"/>
      <c r="N18" s="143"/>
    </row>
    <row r="19" spans="2:17" x14ac:dyDescent="0.25">
      <c r="K19" s="143"/>
      <c r="L19" s="143"/>
      <c r="M19" s="143"/>
      <c r="N19" s="143"/>
    </row>
    <row r="20" spans="2:17" x14ac:dyDescent="0.25">
      <c r="K20" s="143"/>
      <c r="L20" s="143"/>
      <c r="M20" s="143"/>
      <c r="N20" s="143"/>
    </row>
    <row r="21" spans="2:17" x14ac:dyDescent="0.25">
      <c r="K21" s="143"/>
      <c r="L21" s="143"/>
      <c r="M21" s="143"/>
      <c r="N21" s="143"/>
    </row>
    <row r="22" spans="2:17" x14ac:dyDescent="0.25">
      <c r="K22" s="143"/>
      <c r="L22" s="143"/>
      <c r="M22" s="143"/>
      <c r="N22" s="143"/>
    </row>
    <row r="23" spans="2:17" x14ac:dyDescent="0.25">
      <c r="K23" s="143"/>
      <c r="L23" s="143"/>
      <c r="M23" s="143"/>
      <c r="N23" s="143"/>
    </row>
    <row r="24" spans="2:17" x14ac:dyDescent="0.25">
      <c r="K24" s="143"/>
      <c r="L24" s="143"/>
      <c r="M24" s="143"/>
      <c r="N24" s="143"/>
    </row>
    <row r="25" spans="2:17" x14ac:dyDescent="0.25">
      <c r="K25" s="143"/>
      <c r="L25" s="120"/>
      <c r="M25" s="120"/>
      <c r="N25" s="142"/>
    </row>
    <row r="26" spans="2:17" x14ac:dyDescent="0.25">
      <c r="K26" s="143"/>
      <c r="L26" s="143"/>
      <c r="M26" s="143"/>
      <c r="N26" s="142"/>
    </row>
    <row r="27" spans="2:17" ht="15.75" x14ac:dyDescent="0.25">
      <c r="B27" s="186" t="s">
        <v>437</v>
      </c>
      <c r="L27" s="143"/>
      <c r="M27" s="143"/>
      <c r="N27" s="143"/>
    </row>
    <row r="28" spans="2:17" s="143" customFormat="1" x14ac:dyDescent="0.25">
      <c r="B28" s="41" t="s">
        <v>660</v>
      </c>
    </row>
    <row r="29" spans="2:17" x14ac:dyDescent="0.25">
      <c r="B29" s="52"/>
      <c r="C29" s="52"/>
      <c r="D29" s="221">
        <v>2005</v>
      </c>
      <c r="E29" s="221">
        <v>2006</v>
      </c>
      <c r="F29" s="221">
        <v>2007</v>
      </c>
      <c r="G29" s="221">
        <v>2008</v>
      </c>
      <c r="H29" s="221">
        <v>2009</v>
      </c>
      <c r="I29" s="221">
        <v>2010</v>
      </c>
      <c r="J29" s="221">
        <v>2011</v>
      </c>
      <c r="K29" s="221">
        <v>2012</v>
      </c>
      <c r="L29" s="221">
        <v>2013</v>
      </c>
      <c r="M29" s="221">
        <v>2014</v>
      </c>
      <c r="N29" s="221">
        <v>2015</v>
      </c>
      <c r="O29" s="221">
        <v>2016</v>
      </c>
    </row>
    <row r="30" spans="2:17" x14ac:dyDescent="0.25">
      <c r="B30" s="291" t="s">
        <v>46</v>
      </c>
      <c r="C30" s="435"/>
      <c r="D30" s="466">
        <v>0.45</v>
      </c>
      <c r="E30" s="466">
        <v>0.44</v>
      </c>
      <c r="F30" s="466">
        <v>0.45</v>
      </c>
      <c r="G30" s="466">
        <v>0.45</v>
      </c>
      <c r="H30" s="466">
        <v>0.45</v>
      </c>
      <c r="I30" s="466">
        <v>0.43</v>
      </c>
      <c r="J30" s="466">
        <v>0.45</v>
      </c>
      <c r="K30" s="466">
        <v>0.46</v>
      </c>
      <c r="L30" s="466">
        <v>0.45</v>
      </c>
      <c r="M30" s="466">
        <v>0.45</v>
      </c>
      <c r="N30" s="466">
        <v>0.45</v>
      </c>
      <c r="O30" s="466">
        <v>0.47</v>
      </c>
      <c r="Q30" s="120"/>
    </row>
    <row r="31" spans="2:17" x14ac:dyDescent="0.25">
      <c r="B31" s="291" t="s">
        <v>439</v>
      </c>
      <c r="C31" s="435"/>
      <c r="D31" s="466">
        <v>0.43</v>
      </c>
      <c r="E31" s="466">
        <v>0.42</v>
      </c>
      <c r="F31" s="466">
        <v>0.42</v>
      </c>
      <c r="G31" s="466">
        <v>0.42</v>
      </c>
      <c r="H31" s="466">
        <v>0.42</v>
      </c>
      <c r="I31" s="466">
        <v>0.41</v>
      </c>
      <c r="J31" s="466">
        <v>0.43</v>
      </c>
      <c r="K31" s="466">
        <v>0.43</v>
      </c>
      <c r="L31" s="466">
        <v>0.42</v>
      </c>
      <c r="M31" s="466">
        <v>0.42</v>
      </c>
      <c r="N31" s="466">
        <v>0.44</v>
      </c>
      <c r="O31" s="466">
        <v>0.45</v>
      </c>
    </row>
    <row r="32" spans="2:17" x14ac:dyDescent="0.25">
      <c r="B32" s="291" t="s">
        <v>48</v>
      </c>
      <c r="C32" s="435"/>
      <c r="D32" s="466">
        <v>0.47</v>
      </c>
      <c r="E32" s="466">
        <v>0.46</v>
      </c>
      <c r="F32" s="466">
        <v>0.47</v>
      </c>
      <c r="G32" s="466">
        <v>0.48</v>
      </c>
      <c r="H32" s="466">
        <v>0.48</v>
      </c>
      <c r="I32" s="466">
        <v>0.47</v>
      </c>
      <c r="J32" s="466">
        <v>0.49</v>
      </c>
      <c r="K32" s="466">
        <v>0.5</v>
      </c>
      <c r="L32" s="466">
        <v>0.48</v>
      </c>
      <c r="M32" s="466">
        <v>0.48</v>
      </c>
      <c r="N32" s="466">
        <v>0.49</v>
      </c>
      <c r="O32" s="466">
        <v>0.51</v>
      </c>
    </row>
    <row r="33" spans="2:17" x14ac:dyDescent="0.25">
      <c r="B33" s="291" t="s">
        <v>41</v>
      </c>
      <c r="C33" s="435"/>
      <c r="D33" s="466">
        <v>0.4</v>
      </c>
      <c r="E33" s="466">
        <v>0.38</v>
      </c>
      <c r="F33" s="466">
        <v>0.38</v>
      </c>
      <c r="G33" s="466">
        <v>0.39</v>
      </c>
      <c r="H33" s="466">
        <v>0.39</v>
      </c>
      <c r="I33" s="466">
        <v>0.4</v>
      </c>
      <c r="J33" s="466">
        <v>0.39</v>
      </c>
      <c r="K33" s="466">
        <v>0.39</v>
      </c>
      <c r="L33" s="466">
        <v>0.38</v>
      </c>
      <c r="M33" s="466">
        <v>0.38</v>
      </c>
      <c r="N33" s="466">
        <v>0.39</v>
      </c>
      <c r="O33" s="466">
        <v>0.4</v>
      </c>
    </row>
    <row r="34" spans="2:17" x14ac:dyDescent="0.25">
      <c r="B34" s="47"/>
      <c r="D34" s="46"/>
      <c r="E34" s="46"/>
      <c r="F34" s="46"/>
      <c r="G34" s="46"/>
      <c r="H34" s="46"/>
      <c r="I34" s="46"/>
      <c r="J34" s="46"/>
      <c r="K34" s="46"/>
      <c r="L34" s="46"/>
      <c r="M34" s="46"/>
      <c r="N34" s="46"/>
      <c r="O34" s="46"/>
    </row>
    <row r="35" spans="2:17" ht="15.75" x14ac:dyDescent="0.25">
      <c r="B35" s="186" t="s">
        <v>438</v>
      </c>
      <c r="M35" s="143"/>
      <c r="N35" s="143"/>
      <c r="O35" s="143"/>
    </row>
    <row r="36" spans="2:17" s="143" customFormat="1" x14ac:dyDescent="0.25">
      <c r="B36" s="41" t="s">
        <v>660</v>
      </c>
    </row>
    <row r="37" spans="2:17" x14ac:dyDescent="0.25">
      <c r="B37" s="52"/>
      <c r="C37" s="52"/>
      <c r="D37" s="221">
        <v>2005</v>
      </c>
      <c r="E37" s="221">
        <v>2006</v>
      </c>
      <c r="F37" s="221">
        <v>2007</v>
      </c>
      <c r="G37" s="221">
        <v>2008</v>
      </c>
      <c r="H37" s="221">
        <v>2009</v>
      </c>
      <c r="I37" s="221">
        <v>2010</v>
      </c>
      <c r="J37" s="221">
        <v>2011</v>
      </c>
      <c r="K37" s="221">
        <v>2012</v>
      </c>
      <c r="L37" s="221">
        <v>2013</v>
      </c>
      <c r="M37" s="221">
        <v>2014</v>
      </c>
      <c r="N37" s="221">
        <v>2015</v>
      </c>
      <c r="O37" s="221">
        <v>2016</v>
      </c>
    </row>
    <row r="38" spans="2:17" x14ac:dyDescent="0.25">
      <c r="B38" s="291" t="s">
        <v>47</v>
      </c>
      <c r="C38" s="435"/>
      <c r="D38" s="466">
        <v>0.41</v>
      </c>
      <c r="E38" s="466">
        <v>0.41</v>
      </c>
      <c r="F38" s="466">
        <v>0.41</v>
      </c>
      <c r="G38" s="466">
        <v>0.4</v>
      </c>
      <c r="H38" s="466">
        <v>0.39</v>
      </c>
      <c r="I38" s="466">
        <v>0.4</v>
      </c>
      <c r="J38" s="466">
        <v>0.41</v>
      </c>
      <c r="K38" s="466">
        <v>0.42</v>
      </c>
      <c r="L38" s="466">
        <v>0.41</v>
      </c>
      <c r="M38" s="466">
        <v>0.41</v>
      </c>
      <c r="N38" s="466">
        <v>0.43</v>
      </c>
      <c r="O38" s="466">
        <v>0.43</v>
      </c>
      <c r="Q38" s="120"/>
    </row>
    <row r="39" spans="2:17" x14ac:dyDescent="0.25">
      <c r="B39" s="291" t="s">
        <v>439</v>
      </c>
      <c r="C39" s="435"/>
      <c r="D39" s="466">
        <v>0.38</v>
      </c>
      <c r="E39" s="466">
        <v>0.38</v>
      </c>
      <c r="F39" s="466">
        <v>0.38</v>
      </c>
      <c r="G39" s="466">
        <v>0.37</v>
      </c>
      <c r="H39" s="466">
        <v>0.36</v>
      </c>
      <c r="I39" s="466">
        <v>0.36</v>
      </c>
      <c r="J39" s="466">
        <v>0.38</v>
      </c>
      <c r="K39" s="466">
        <v>0.38</v>
      </c>
      <c r="L39" s="466">
        <v>0.37</v>
      </c>
      <c r="M39" s="466">
        <v>0.38</v>
      </c>
      <c r="N39" s="466">
        <v>0.4</v>
      </c>
      <c r="O39" s="466">
        <v>0.4</v>
      </c>
    </row>
    <row r="40" spans="2:17" x14ac:dyDescent="0.25">
      <c r="B40" s="291" t="s">
        <v>49</v>
      </c>
      <c r="C40" s="435"/>
      <c r="D40" s="466">
        <v>0.42</v>
      </c>
      <c r="E40" s="466">
        <v>0.42</v>
      </c>
      <c r="F40" s="466">
        <v>0.43</v>
      </c>
      <c r="G40" s="466">
        <v>0.42</v>
      </c>
      <c r="H40" s="466">
        <v>0.42</v>
      </c>
      <c r="I40" s="466">
        <v>0.42</v>
      </c>
      <c r="J40" s="466">
        <v>0.43</v>
      </c>
      <c r="K40" s="466">
        <v>0.44</v>
      </c>
      <c r="L40" s="466">
        <v>0.43</v>
      </c>
      <c r="M40" s="466">
        <v>0.43</v>
      </c>
      <c r="N40" s="466">
        <v>0.44</v>
      </c>
      <c r="O40" s="466">
        <v>0.45</v>
      </c>
    </row>
    <row r="41" spans="2:17" x14ac:dyDescent="0.25">
      <c r="B41" s="291" t="s">
        <v>41</v>
      </c>
      <c r="C41" s="435"/>
      <c r="D41" s="466">
        <v>0.34</v>
      </c>
      <c r="E41" s="466">
        <v>0.31</v>
      </c>
      <c r="F41" s="466">
        <v>0.31</v>
      </c>
      <c r="G41" s="466">
        <v>0.3</v>
      </c>
      <c r="H41" s="466">
        <v>0.3</v>
      </c>
      <c r="I41" s="466">
        <v>0.3</v>
      </c>
      <c r="J41" s="466">
        <v>0.31</v>
      </c>
      <c r="K41" s="466">
        <v>0.31</v>
      </c>
      <c r="L41" s="466">
        <v>0.31</v>
      </c>
      <c r="M41" s="466">
        <v>0.32</v>
      </c>
      <c r="N41" s="466">
        <v>0.32</v>
      </c>
      <c r="O41" s="466">
        <v>0.32</v>
      </c>
    </row>
    <row r="42" spans="2:17" s="143" customFormat="1" x14ac:dyDescent="0.25">
      <c r="B42" s="291"/>
      <c r="C42" s="146"/>
      <c r="D42" s="293"/>
      <c r="E42" s="293"/>
      <c r="F42" s="293"/>
      <c r="G42" s="293"/>
      <c r="H42" s="293"/>
      <c r="I42" s="293"/>
      <c r="J42" s="293"/>
      <c r="K42" s="293"/>
      <c r="L42" s="293"/>
    </row>
    <row r="43" spans="2:17" x14ac:dyDescent="0.25">
      <c r="B43" s="142" t="s">
        <v>497</v>
      </c>
    </row>
    <row r="45" spans="2:17" x14ac:dyDescent="0.25">
      <c r="B45" s="145" t="s">
        <v>430</v>
      </c>
    </row>
  </sheetData>
  <hyperlinks>
    <hyperlink ref="B2" location="Contents!B6" display="Return to Contents Page"/>
    <hyperlink ref="B45" location="'User guidance agriculture'!B126" display="Link to user guidance for agriculture sector"/>
  </hyperlinks>
  <pageMargins left="0.25" right="0.25" top="0.75" bottom="0.75" header="0.3" footer="0.3"/>
  <pageSetup paperSize="9"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48"/>
  <sheetViews>
    <sheetView showGridLines="0" zoomScale="85" zoomScaleNormal="85" workbookViewId="0"/>
  </sheetViews>
  <sheetFormatPr defaultColWidth="11.42578125" defaultRowHeight="15" x14ac:dyDescent="0.25"/>
  <cols>
    <col min="3" max="3" width="11.42578125" style="27"/>
  </cols>
  <sheetData>
    <row r="1" spans="2:12" s="27" customFormat="1" x14ac:dyDescent="0.25">
      <c r="D1" s="30"/>
    </row>
    <row r="2" spans="2:12" s="27" customFormat="1" x14ac:dyDescent="0.25">
      <c r="B2" s="105" t="s">
        <v>2</v>
      </c>
    </row>
    <row r="3" spans="2:12" s="27" customFormat="1" x14ac:dyDescent="0.25">
      <c r="B3" s="34"/>
    </row>
    <row r="4" spans="2:12" ht="21" x14ac:dyDescent="0.35">
      <c r="B4" s="156" t="s">
        <v>579</v>
      </c>
    </row>
    <row r="6" spans="2:12" x14ac:dyDescent="0.25">
      <c r="J6" s="143"/>
      <c r="K6" s="143"/>
      <c r="L6" s="39" t="s">
        <v>339</v>
      </c>
    </row>
    <row r="7" spans="2:12" x14ac:dyDescent="0.25">
      <c r="J7" s="143"/>
      <c r="K7" s="143"/>
      <c r="L7" s="143"/>
    </row>
    <row r="8" spans="2:12" x14ac:dyDescent="0.25">
      <c r="J8" s="143"/>
      <c r="K8" s="143"/>
      <c r="L8" s="143"/>
    </row>
    <row r="9" spans="2:12" x14ac:dyDescent="0.25">
      <c r="J9" s="143"/>
      <c r="K9" s="143"/>
      <c r="L9" s="143"/>
    </row>
    <row r="10" spans="2:12" x14ac:dyDescent="0.25">
      <c r="J10" s="143"/>
      <c r="K10" s="143"/>
      <c r="L10" s="143"/>
    </row>
    <row r="11" spans="2:12" x14ac:dyDescent="0.25">
      <c r="J11" s="143"/>
      <c r="K11" s="143"/>
      <c r="L11" s="143"/>
    </row>
    <row r="12" spans="2:12" x14ac:dyDescent="0.25">
      <c r="J12" s="143"/>
      <c r="K12" s="143"/>
      <c r="L12" s="143"/>
    </row>
    <row r="13" spans="2:12" x14ac:dyDescent="0.25">
      <c r="J13" s="143"/>
      <c r="K13" s="143"/>
      <c r="L13" s="143"/>
    </row>
    <row r="14" spans="2:12" x14ac:dyDescent="0.25">
      <c r="J14" s="143"/>
      <c r="K14" s="143"/>
      <c r="L14" s="148" t="s">
        <v>663</v>
      </c>
    </row>
    <row r="15" spans="2:12" x14ac:dyDescent="0.25">
      <c r="J15" s="143"/>
      <c r="K15" s="143"/>
      <c r="L15" s="151" t="s">
        <v>441</v>
      </c>
    </row>
    <row r="16" spans="2:12" x14ac:dyDescent="0.25">
      <c r="J16" s="143"/>
      <c r="K16" s="143"/>
    </row>
    <row r="17" spans="2:22" x14ac:dyDescent="0.25">
      <c r="J17" s="143"/>
      <c r="K17" s="143"/>
      <c r="L17" s="151" t="s">
        <v>338</v>
      </c>
    </row>
    <row r="18" spans="2:22" x14ac:dyDescent="0.25">
      <c r="J18" s="143"/>
      <c r="K18" s="143"/>
      <c r="L18" s="143"/>
    </row>
    <row r="19" spans="2:22" x14ac:dyDescent="0.25">
      <c r="J19" s="143"/>
      <c r="K19" s="143"/>
      <c r="L19" s="143"/>
    </row>
    <row r="20" spans="2:22" x14ac:dyDescent="0.25">
      <c r="J20" s="143"/>
      <c r="K20" s="143"/>
      <c r="L20" s="143"/>
    </row>
    <row r="21" spans="2:22" x14ac:dyDescent="0.25">
      <c r="J21" s="143"/>
      <c r="K21" s="143"/>
      <c r="L21" s="143"/>
    </row>
    <row r="22" spans="2:22" x14ac:dyDescent="0.25">
      <c r="J22" s="143"/>
      <c r="K22" s="143"/>
      <c r="L22" s="143"/>
    </row>
    <row r="23" spans="2:22" x14ac:dyDescent="0.25">
      <c r="J23" s="143"/>
      <c r="K23" s="143"/>
      <c r="L23" s="143"/>
      <c r="V23" s="12"/>
    </row>
    <row r="24" spans="2:22" x14ac:dyDescent="0.25">
      <c r="J24" s="143"/>
      <c r="K24" s="143"/>
      <c r="L24" s="143"/>
    </row>
    <row r="25" spans="2:22" x14ac:dyDescent="0.25">
      <c r="J25" s="143"/>
      <c r="K25" s="143"/>
      <c r="L25" s="148" t="s">
        <v>504</v>
      </c>
    </row>
    <row r="26" spans="2:22" s="143" customFormat="1" x14ac:dyDescent="0.25">
      <c r="L26" s="151" t="s">
        <v>441</v>
      </c>
    </row>
    <row r="27" spans="2:22" ht="15.75" x14ac:dyDescent="0.25">
      <c r="B27" s="173" t="s">
        <v>440</v>
      </c>
      <c r="C27" s="99"/>
      <c r="D27" s="70"/>
      <c r="E27" s="99"/>
      <c r="F27" s="99"/>
      <c r="G27" s="99"/>
      <c r="H27" s="99"/>
      <c r="I27" s="99"/>
      <c r="J27" s="99"/>
      <c r="L27" s="99"/>
      <c r="M27" s="99"/>
      <c r="N27" s="99"/>
      <c r="O27" s="99"/>
      <c r="P27" s="99"/>
      <c r="Q27" s="99"/>
      <c r="R27" s="99"/>
      <c r="S27" s="99"/>
      <c r="T27" s="99"/>
    </row>
    <row r="28" spans="2:22" s="143" customFormat="1" x14ac:dyDescent="0.25">
      <c r="B28" s="185" t="s">
        <v>662</v>
      </c>
      <c r="C28" s="99"/>
      <c r="D28" s="146"/>
      <c r="E28" s="99"/>
      <c r="F28" s="99"/>
      <c r="G28" s="99"/>
      <c r="H28" s="99"/>
      <c r="I28" s="99"/>
      <c r="J28" s="99"/>
      <c r="K28" s="99"/>
      <c r="L28" s="99"/>
      <c r="M28" s="99"/>
      <c r="N28" s="99"/>
      <c r="O28" s="99"/>
      <c r="P28" s="99"/>
      <c r="Q28" s="99"/>
      <c r="R28" s="99"/>
      <c r="S28" s="99"/>
      <c r="T28" s="99"/>
    </row>
    <row r="29" spans="2:22" x14ac:dyDescent="0.25">
      <c r="B29" s="206" t="s">
        <v>40</v>
      </c>
      <c r="C29" s="52"/>
      <c r="D29" s="52"/>
      <c r="E29" s="221">
        <v>1997</v>
      </c>
      <c r="F29" s="221">
        <v>1998</v>
      </c>
      <c r="G29" s="221">
        <v>1999</v>
      </c>
      <c r="H29" s="221">
        <v>2000</v>
      </c>
      <c r="I29" s="221">
        <v>2001</v>
      </c>
      <c r="J29" s="221">
        <v>2002</v>
      </c>
      <c r="K29" s="221">
        <v>2003</v>
      </c>
      <c r="L29" s="221">
        <v>2004</v>
      </c>
      <c r="M29" s="221">
        <v>2005</v>
      </c>
      <c r="N29" s="221">
        <v>2006</v>
      </c>
      <c r="O29" s="306"/>
      <c r="P29" s="306"/>
      <c r="Q29" s="306"/>
      <c r="R29" s="306"/>
      <c r="S29" s="306"/>
      <c r="T29" s="306"/>
    </row>
    <row r="30" spans="2:22" x14ac:dyDescent="0.25">
      <c r="B30" s="432" t="s">
        <v>196</v>
      </c>
      <c r="C30" s="467"/>
      <c r="D30" s="142"/>
      <c r="E30" s="468">
        <v>11.081228414552101</v>
      </c>
      <c r="F30" s="468">
        <v>10.811244768232475</v>
      </c>
      <c r="G30" s="468">
        <v>10.672648160700566</v>
      </c>
      <c r="H30" s="468">
        <v>10.606373428477831</v>
      </c>
      <c r="I30" s="468">
        <v>10.452553086352969</v>
      </c>
      <c r="J30" s="468">
        <v>10.344105643897207</v>
      </c>
      <c r="K30" s="468">
        <v>10.368758214474571</v>
      </c>
      <c r="L30" s="468">
        <v>10.460358279703904</v>
      </c>
      <c r="M30" s="468">
        <v>10.571766705770253</v>
      </c>
      <c r="N30" s="468">
        <v>10.563159818069982</v>
      </c>
      <c r="O30" s="466"/>
      <c r="P30" s="466"/>
      <c r="Q30" s="466"/>
      <c r="R30" s="466"/>
      <c r="S30" s="466"/>
      <c r="T30" s="466"/>
    </row>
    <row r="31" spans="2:22" s="143" customFormat="1" x14ac:dyDescent="0.25">
      <c r="K31" s="151"/>
      <c r="O31" s="79"/>
      <c r="P31" s="79"/>
      <c r="Q31" s="79"/>
      <c r="R31" s="79"/>
      <c r="S31" s="79"/>
      <c r="T31" s="79"/>
    </row>
    <row r="32" spans="2:22" s="143" customFormat="1" ht="15.75" x14ac:dyDescent="0.25">
      <c r="B32" s="173" t="s">
        <v>440</v>
      </c>
      <c r="C32" s="99"/>
      <c r="D32" s="146"/>
      <c r="E32" s="99"/>
      <c r="F32" s="99"/>
      <c r="G32" s="99"/>
      <c r="H32" s="99"/>
      <c r="I32" s="99"/>
      <c r="J32" s="99"/>
      <c r="L32" s="99"/>
      <c r="M32" s="99"/>
      <c r="N32" s="99"/>
      <c r="O32" s="99"/>
      <c r="P32" s="99"/>
      <c r="Q32" s="99"/>
      <c r="R32" s="99"/>
      <c r="S32" s="99"/>
      <c r="T32" s="99"/>
    </row>
    <row r="33" spans="2:20" s="143" customFormat="1" x14ac:dyDescent="0.25">
      <c r="B33" s="185" t="s">
        <v>662</v>
      </c>
      <c r="C33" s="99"/>
      <c r="D33" s="146"/>
      <c r="E33" s="99"/>
      <c r="F33" s="99"/>
      <c r="G33" s="99"/>
      <c r="H33" s="99"/>
      <c r="I33" s="99"/>
      <c r="J33" s="99"/>
      <c r="K33" s="99"/>
      <c r="L33" s="99"/>
      <c r="M33" s="99"/>
      <c r="N33" s="99"/>
      <c r="O33" s="99"/>
      <c r="P33" s="99"/>
      <c r="Q33" s="99"/>
      <c r="R33" s="99"/>
      <c r="S33" s="99"/>
      <c r="T33" s="99"/>
    </row>
    <row r="34" spans="2:20" s="143" customFormat="1" x14ac:dyDescent="0.25">
      <c r="B34" s="206" t="s">
        <v>40</v>
      </c>
      <c r="C34" s="52"/>
      <c r="D34" s="52"/>
      <c r="E34" s="221">
        <v>2007</v>
      </c>
      <c r="F34" s="221">
        <f>E34+1</f>
        <v>2008</v>
      </c>
      <c r="G34" s="221">
        <f t="shared" ref="G34:M34" si="0">F34+1</f>
        <v>2009</v>
      </c>
      <c r="H34" s="221">
        <f t="shared" si="0"/>
        <v>2010</v>
      </c>
      <c r="I34" s="221">
        <f t="shared" si="0"/>
        <v>2011</v>
      </c>
      <c r="J34" s="221">
        <f t="shared" si="0"/>
        <v>2012</v>
      </c>
      <c r="K34" s="221">
        <f t="shared" si="0"/>
        <v>2013</v>
      </c>
      <c r="L34" s="221">
        <f t="shared" si="0"/>
        <v>2014</v>
      </c>
      <c r="M34" s="221">
        <f t="shared" si="0"/>
        <v>2015</v>
      </c>
      <c r="N34" s="306"/>
      <c r="O34" s="306"/>
      <c r="P34" s="306"/>
      <c r="Q34" s="306"/>
      <c r="R34" s="306"/>
      <c r="S34" s="306"/>
      <c r="T34" s="306"/>
    </row>
    <row r="35" spans="2:20" s="143" customFormat="1" x14ac:dyDescent="0.25">
      <c r="B35" s="478" t="s">
        <v>196</v>
      </c>
      <c r="C35" s="467"/>
      <c r="D35" s="142"/>
      <c r="E35" s="108">
        <v>10.589567882576608</v>
      </c>
      <c r="F35" s="108">
        <v>10.578310057523789</v>
      </c>
      <c r="G35" s="108">
        <v>10.627523162976656</v>
      </c>
      <c r="H35" s="108">
        <v>10.728193866171859</v>
      </c>
      <c r="I35" s="108">
        <v>10.733731965578874</v>
      </c>
      <c r="J35" s="108">
        <v>10.692433358403823</v>
      </c>
      <c r="K35" s="108">
        <v>10.604280285459192</v>
      </c>
      <c r="L35" s="108">
        <v>10.721143282199023</v>
      </c>
      <c r="M35" s="108">
        <v>10.76</v>
      </c>
      <c r="N35" s="468"/>
      <c r="O35" s="480"/>
      <c r="P35" s="466"/>
      <c r="Q35" s="466"/>
      <c r="R35" s="466"/>
      <c r="S35" s="466"/>
      <c r="T35" s="466"/>
    </row>
    <row r="36" spans="2:20" x14ac:dyDescent="0.25">
      <c r="C36" s="64"/>
      <c r="D36" s="64"/>
      <c r="E36" s="64"/>
      <c r="F36" s="64"/>
      <c r="G36" s="64"/>
      <c r="H36" s="64"/>
      <c r="I36" s="64"/>
      <c r="J36" s="64"/>
      <c r="K36" s="64"/>
      <c r="L36" s="64"/>
      <c r="M36" s="64"/>
      <c r="N36" s="64"/>
      <c r="O36" s="64"/>
      <c r="P36" s="64"/>
      <c r="Q36" s="64"/>
      <c r="R36" s="64"/>
      <c r="S36" s="64"/>
      <c r="T36" s="64"/>
    </row>
    <row r="37" spans="2:20" x14ac:dyDescent="0.25">
      <c r="B37" s="142" t="s">
        <v>497</v>
      </c>
    </row>
    <row r="39" spans="2:20" x14ac:dyDescent="0.25">
      <c r="B39" s="145" t="s">
        <v>430</v>
      </c>
    </row>
    <row r="46" spans="2:20" x14ac:dyDescent="0.25">
      <c r="K46" s="479"/>
    </row>
    <row r="47" spans="2:20" x14ac:dyDescent="0.25">
      <c r="K47" s="479"/>
    </row>
    <row r="48" spans="2:20" x14ac:dyDescent="0.25">
      <c r="K48" s="479"/>
    </row>
  </sheetData>
  <hyperlinks>
    <hyperlink ref="B2" location="Contents!B6" display="Return to Contents Page"/>
    <hyperlink ref="B39" location="'User guidance agriculture'!B145" display="Link to user guidance for agriculture sector"/>
  </hyperlinks>
  <pageMargins left="0.25" right="0.25" top="0.75" bottom="0.75" header="0.3" footer="0.3"/>
  <pageSetup paperSize="9" scale="8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AB64"/>
  <sheetViews>
    <sheetView showGridLines="0" zoomScale="85" zoomScaleNormal="85" workbookViewId="0"/>
  </sheetViews>
  <sheetFormatPr defaultColWidth="11.42578125" defaultRowHeight="15" x14ac:dyDescent="0.25"/>
  <sheetData>
    <row r="1" spans="2:14" s="18" customFormat="1" ht="23.25" x14ac:dyDescent="0.35">
      <c r="B1" s="128" t="s">
        <v>125</v>
      </c>
      <c r="C1" s="128"/>
      <c r="D1" s="128"/>
      <c r="E1" s="75"/>
      <c r="F1" s="75"/>
      <c r="G1" s="75"/>
      <c r="H1" s="75"/>
      <c r="I1" s="75"/>
      <c r="J1" s="75"/>
      <c r="K1" s="75"/>
      <c r="L1" s="75"/>
    </row>
    <row r="2" spans="2:14" s="18" customFormat="1" x14ac:dyDescent="0.25">
      <c r="B2" s="105" t="s">
        <v>2</v>
      </c>
      <c r="D2" s="75"/>
      <c r="E2" s="75"/>
      <c r="F2" s="75"/>
      <c r="G2" s="75"/>
      <c r="H2" s="75"/>
      <c r="I2" s="75"/>
      <c r="J2" s="75"/>
      <c r="K2" s="75"/>
      <c r="L2" s="75"/>
    </row>
    <row r="3" spans="2:14" s="27" customFormat="1" x14ac:dyDescent="0.25">
      <c r="B3" s="31"/>
    </row>
    <row r="4" spans="2:14" s="27" customFormat="1" ht="21" x14ac:dyDescent="0.35">
      <c r="B4" s="424" t="s">
        <v>412</v>
      </c>
    </row>
    <row r="5" spans="2:14" s="18" customFormat="1" x14ac:dyDescent="0.25"/>
    <row r="6" spans="2:14" x14ac:dyDescent="0.25">
      <c r="B6" s="144"/>
      <c r="K6" s="123" t="s">
        <v>25</v>
      </c>
      <c r="L6" s="134"/>
      <c r="M6" s="115"/>
    </row>
    <row r="7" spans="2:14" x14ac:dyDescent="0.25">
      <c r="K7" s="39" t="s">
        <v>339</v>
      </c>
      <c r="L7" s="123"/>
      <c r="M7" s="115"/>
    </row>
    <row r="8" spans="2:14" ht="18" customHeight="1" x14ac:dyDescent="0.25">
      <c r="K8" s="143"/>
      <c r="N8" s="112"/>
    </row>
    <row r="9" spans="2:14" x14ac:dyDescent="0.25">
      <c r="K9" s="143"/>
    </row>
    <row r="10" spans="2:14" x14ac:dyDescent="0.25">
      <c r="K10" s="143"/>
    </row>
    <row r="11" spans="2:14" x14ac:dyDescent="0.25">
      <c r="K11" s="143"/>
    </row>
    <row r="12" spans="2:14" x14ac:dyDescent="0.25">
      <c r="K12" s="143"/>
    </row>
    <row r="13" spans="2:14" x14ac:dyDescent="0.25">
      <c r="K13" s="143"/>
    </row>
    <row r="14" spans="2:14" x14ac:dyDescent="0.25">
      <c r="K14" s="143"/>
    </row>
    <row r="15" spans="2:14" x14ac:dyDescent="0.25">
      <c r="K15" s="148" t="s">
        <v>514</v>
      </c>
      <c r="N15" s="132"/>
    </row>
    <row r="16" spans="2:14" x14ac:dyDescent="0.25">
      <c r="K16" s="143"/>
    </row>
    <row r="17" spans="3:26" x14ac:dyDescent="0.25">
      <c r="K17" s="151" t="s">
        <v>338</v>
      </c>
    </row>
    <row r="18" spans="3:26" x14ac:dyDescent="0.25">
      <c r="K18" s="143"/>
    </row>
    <row r="19" spans="3:26" x14ac:dyDescent="0.25">
      <c r="K19" s="143"/>
    </row>
    <row r="20" spans="3:26" x14ac:dyDescent="0.25">
      <c r="K20" s="143"/>
    </row>
    <row r="21" spans="3:26" x14ac:dyDescent="0.25">
      <c r="K21" s="143"/>
    </row>
    <row r="22" spans="3:26" x14ac:dyDescent="0.25">
      <c r="K22" s="143"/>
    </row>
    <row r="23" spans="3:26" x14ac:dyDescent="0.25">
      <c r="K23" s="143"/>
    </row>
    <row r="24" spans="3:26" x14ac:dyDescent="0.25">
      <c r="K24" s="143"/>
    </row>
    <row r="25" spans="3:26" x14ac:dyDescent="0.25">
      <c r="K25" s="148" t="s">
        <v>504</v>
      </c>
    </row>
    <row r="29" spans="3:26" x14ac:dyDescent="0.25">
      <c r="C29" s="20"/>
      <c r="D29" s="20"/>
      <c r="E29" s="20"/>
      <c r="F29" s="20"/>
      <c r="G29" s="20"/>
      <c r="H29" s="20"/>
      <c r="I29" s="20"/>
      <c r="J29" s="20"/>
      <c r="K29" s="20"/>
      <c r="L29" s="20"/>
      <c r="M29" s="20"/>
      <c r="N29" s="20"/>
      <c r="O29" s="20"/>
      <c r="P29" s="20"/>
      <c r="Q29" s="20"/>
      <c r="R29" s="20"/>
      <c r="S29" s="20"/>
      <c r="T29" s="20"/>
      <c r="U29" s="20"/>
      <c r="V29" s="20"/>
      <c r="W29" s="20"/>
      <c r="X29" s="20"/>
      <c r="Y29" s="20"/>
      <c r="Z29" s="20"/>
    </row>
    <row r="37" spans="2:27" s="143" customFormat="1" x14ac:dyDescent="0.25"/>
    <row r="38" spans="2:27" s="143" customFormat="1" ht="15.75" x14ac:dyDescent="0.25">
      <c r="B38" s="186" t="s">
        <v>413</v>
      </c>
    </row>
    <row r="39" spans="2:27" s="143" customFormat="1" x14ac:dyDescent="0.25">
      <c r="B39" s="41" t="s">
        <v>552</v>
      </c>
    </row>
    <row r="40" spans="2:27" x14ac:dyDescent="0.25">
      <c r="B40" s="268"/>
      <c r="C40" s="268"/>
      <c r="D40" s="268"/>
      <c r="E40" s="206" t="s">
        <v>24</v>
      </c>
      <c r="F40" s="206"/>
      <c r="G40" s="269">
        <v>1990</v>
      </c>
      <c r="H40" s="269">
        <v>1991</v>
      </c>
      <c r="I40" s="269">
        <v>1992</v>
      </c>
      <c r="J40" s="269">
        <v>1993</v>
      </c>
      <c r="K40" s="269">
        <v>1994</v>
      </c>
      <c r="L40" s="269">
        <v>1995</v>
      </c>
      <c r="M40" s="269">
        <v>1996</v>
      </c>
      <c r="N40" s="269">
        <v>1997</v>
      </c>
      <c r="O40" s="269">
        <v>1998</v>
      </c>
      <c r="P40" s="269">
        <v>1999</v>
      </c>
      <c r="Q40" s="269">
        <v>2000</v>
      </c>
      <c r="R40" s="269">
        <v>2001</v>
      </c>
    </row>
    <row r="41" spans="2:27" ht="18" x14ac:dyDescent="0.25">
      <c r="B41" s="469" t="s">
        <v>414</v>
      </c>
      <c r="C41" s="435"/>
      <c r="D41" s="435"/>
      <c r="E41" s="432" t="s">
        <v>655</v>
      </c>
      <c r="F41" s="142"/>
      <c r="G41" s="453">
        <v>1650.2139820387295</v>
      </c>
      <c r="H41" s="457"/>
      <c r="I41" s="457"/>
      <c r="J41" s="457"/>
      <c r="K41" s="457"/>
      <c r="L41" s="453">
        <v>1754.7021152282825</v>
      </c>
      <c r="M41" s="457"/>
      <c r="N41" s="457"/>
      <c r="O41" s="453">
        <v>1747.9924641251912</v>
      </c>
      <c r="P41" s="453">
        <v>1682.246157569449</v>
      </c>
      <c r="Q41" s="453">
        <v>1631.9779138000067</v>
      </c>
      <c r="R41" s="453">
        <v>1582.3897269687061</v>
      </c>
    </row>
    <row r="42" spans="2:27" x14ac:dyDescent="0.25">
      <c r="B42" s="469" t="s">
        <v>415</v>
      </c>
      <c r="C42" s="435"/>
      <c r="D42" s="435"/>
      <c r="E42" s="458" t="s">
        <v>155</v>
      </c>
      <c r="F42" s="142"/>
      <c r="G42" s="453">
        <v>1595595</v>
      </c>
      <c r="H42" s="453">
        <v>1607295</v>
      </c>
      <c r="I42" s="453">
        <v>1623263</v>
      </c>
      <c r="J42" s="453">
        <v>1635552</v>
      </c>
      <c r="K42" s="453">
        <v>1643707</v>
      </c>
      <c r="L42" s="453">
        <v>1649131</v>
      </c>
      <c r="M42" s="453">
        <v>1661751</v>
      </c>
      <c r="N42" s="453">
        <v>1671261</v>
      </c>
      <c r="O42" s="453">
        <v>1677769</v>
      </c>
      <c r="P42" s="453">
        <v>1679006</v>
      </c>
      <c r="Q42" s="453">
        <v>1682944</v>
      </c>
      <c r="R42" s="453">
        <v>1688838</v>
      </c>
    </row>
    <row r="43" spans="2:27" ht="18" x14ac:dyDescent="0.25">
      <c r="B43" s="213" t="s">
        <v>25</v>
      </c>
      <c r="C43" s="213"/>
      <c r="D43" s="213"/>
      <c r="E43" s="213" t="s">
        <v>458</v>
      </c>
      <c r="F43" s="213"/>
      <c r="G43" s="299">
        <f>G41/G42*1000000</f>
        <v>1034.231106288707</v>
      </c>
      <c r="H43" s="299"/>
      <c r="I43" s="299"/>
      <c r="J43" s="299"/>
      <c r="K43" s="299"/>
      <c r="L43" s="299">
        <f>L41/L42*1000000</f>
        <v>1064.0162092813018</v>
      </c>
      <c r="M43" s="299"/>
      <c r="N43" s="299"/>
      <c r="O43" s="299">
        <f>O41/O42*1000000</f>
        <v>1041.8552638206995</v>
      </c>
      <c r="P43" s="299">
        <f>P41/P42*1000000</f>
        <v>1001.9298070223982</v>
      </c>
      <c r="Q43" s="299">
        <f>Q41/Q42*1000000</f>
        <v>969.71611283560628</v>
      </c>
      <c r="R43" s="299">
        <f>R41/R42*1000000</f>
        <v>936.96951807616017</v>
      </c>
    </row>
    <row r="44" spans="2:27" s="143" customFormat="1" x14ac:dyDescent="0.25">
      <c r="B44" s="263"/>
      <c r="C44" s="259"/>
      <c r="D44" s="264"/>
      <c r="E44" s="264"/>
      <c r="F44" s="264"/>
      <c r="G44" s="265"/>
      <c r="H44" s="265"/>
      <c r="I44" s="265"/>
      <c r="J44" s="265"/>
      <c r="K44" s="265"/>
      <c r="L44" s="265"/>
      <c r="M44" s="265"/>
      <c r="N44" s="265"/>
      <c r="O44" s="265"/>
      <c r="P44" s="265"/>
      <c r="Q44" s="265"/>
      <c r="R44" s="265"/>
      <c r="S44" s="265"/>
      <c r="T44" s="265"/>
      <c r="U44" s="265"/>
      <c r="V44" s="265"/>
      <c r="W44" s="265"/>
      <c r="X44" s="265"/>
      <c r="Y44" s="265"/>
      <c r="Z44" s="265"/>
      <c r="AA44" s="266"/>
    </row>
    <row r="45" spans="2:27" s="143" customFormat="1" x14ac:dyDescent="0.25">
      <c r="B45" s="271" t="s">
        <v>416</v>
      </c>
      <c r="C45" s="259"/>
      <c r="D45" s="264"/>
      <c r="E45" s="264"/>
      <c r="F45" s="264"/>
      <c r="G45" s="265"/>
      <c r="H45" s="265"/>
      <c r="I45" s="265"/>
      <c r="J45" s="265"/>
      <c r="K45" s="265"/>
      <c r="L45" s="265"/>
      <c r="M45" s="265"/>
      <c r="N45" s="265"/>
      <c r="O45" s="265"/>
      <c r="P45" s="265"/>
      <c r="Q45" s="265"/>
      <c r="R45" s="265"/>
      <c r="S45" s="265"/>
      <c r="T45" s="265"/>
      <c r="U45" s="265"/>
      <c r="V45" s="265"/>
      <c r="W45" s="265"/>
      <c r="X45" s="265"/>
      <c r="Y45" s="265"/>
      <c r="Z45" s="265"/>
      <c r="AA45" s="266"/>
    </row>
    <row r="46" spans="2:27" s="143" customFormat="1" x14ac:dyDescent="0.25">
      <c r="B46" s="268"/>
      <c r="C46" s="268"/>
      <c r="D46" s="268"/>
      <c r="E46" s="206" t="s">
        <v>24</v>
      </c>
      <c r="F46" s="206"/>
      <c r="G46" s="269">
        <v>2002</v>
      </c>
      <c r="H46" s="269">
        <v>2003</v>
      </c>
      <c r="I46" s="269">
        <v>2004</v>
      </c>
      <c r="J46" s="269">
        <v>2005</v>
      </c>
      <c r="K46" s="269">
        <v>2006</v>
      </c>
      <c r="L46" s="269">
        <v>2007</v>
      </c>
      <c r="M46" s="269">
        <v>2008</v>
      </c>
      <c r="N46" s="269">
        <v>2009</v>
      </c>
      <c r="O46" s="269">
        <v>2010</v>
      </c>
      <c r="P46" s="269">
        <v>2011</v>
      </c>
      <c r="Q46" s="269">
        <v>2012</v>
      </c>
      <c r="R46" s="269">
        <v>2013</v>
      </c>
      <c r="S46" s="265"/>
      <c r="T46" s="265"/>
      <c r="U46" s="265"/>
      <c r="V46" s="265"/>
      <c r="W46" s="265"/>
      <c r="X46" s="265"/>
      <c r="Y46" s="265"/>
      <c r="Z46" s="265"/>
      <c r="AA46" s="266"/>
    </row>
    <row r="47" spans="2:27" s="143" customFormat="1" ht="18" x14ac:dyDescent="0.25">
      <c r="B47" s="469" t="s">
        <v>414</v>
      </c>
      <c r="C47" s="435"/>
      <c r="D47" s="435"/>
      <c r="E47" s="432" t="s">
        <v>655</v>
      </c>
      <c r="F47" s="142"/>
      <c r="G47" s="453">
        <v>1553.3719716136782</v>
      </c>
      <c r="H47" s="453">
        <v>1456.2660598396385</v>
      </c>
      <c r="I47" s="453">
        <v>1360.5613763471094</v>
      </c>
      <c r="J47" s="453">
        <v>1301.1691418301577</v>
      </c>
      <c r="K47" s="453">
        <v>1254.3040356419808</v>
      </c>
      <c r="L47" s="453">
        <v>1203.2759824877803</v>
      </c>
      <c r="M47" s="453">
        <v>1100.0365928574563</v>
      </c>
      <c r="N47" s="453">
        <v>983.70654622520419</v>
      </c>
      <c r="O47" s="453">
        <v>889.91141091623467</v>
      </c>
      <c r="P47" s="453">
        <v>816.41992583164802</v>
      </c>
      <c r="Q47" s="453">
        <v>749.35105450765957</v>
      </c>
      <c r="R47" s="453">
        <v>640.60709033692922</v>
      </c>
      <c r="S47" s="265"/>
      <c r="T47" s="265"/>
      <c r="U47" s="265"/>
      <c r="V47" s="265"/>
      <c r="W47" s="265"/>
      <c r="X47" s="265"/>
      <c r="Y47" s="265"/>
      <c r="Z47" s="265"/>
      <c r="AA47" s="266"/>
    </row>
    <row r="48" spans="2:27" s="143" customFormat="1" x14ac:dyDescent="0.25">
      <c r="B48" s="469" t="s">
        <v>415</v>
      </c>
      <c r="C48" s="435"/>
      <c r="D48" s="435"/>
      <c r="E48" s="458" t="s">
        <v>155</v>
      </c>
      <c r="F48" s="142"/>
      <c r="G48" s="453">
        <v>1697534</v>
      </c>
      <c r="H48" s="453">
        <v>1704924</v>
      </c>
      <c r="I48" s="453">
        <v>1714042</v>
      </c>
      <c r="J48" s="453">
        <v>1727733</v>
      </c>
      <c r="K48" s="453">
        <v>1743113</v>
      </c>
      <c r="L48" s="453">
        <v>1761683</v>
      </c>
      <c r="M48" s="453">
        <v>1779152</v>
      </c>
      <c r="N48" s="453">
        <v>1793333</v>
      </c>
      <c r="O48" s="453">
        <v>1804833</v>
      </c>
      <c r="P48" s="453">
        <v>1814318</v>
      </c>
      <c r="Q48" s="453">
        <v>1823634</v>
      </c>
      <c r="R48" s="453">
        <v>1829725</v>
      </c>
      <c r="S48" s="265"/>
      <c r="T48" s="265"/>
      <c r="U48" s="265"/>
      <c r="V48" s="265"/>
      <c r="W48" s="265"/>
      <c r="X48" s="265"/>
      <c r="Y48" s="265"/>
      <c r="Z48" s="265"/>
      <c r="AA48" s="266"/>
    </row>
    <row r="49" spans="2:28" s="143" customFormat="1" ht="18" x14ac:dyDescent="0.25">
      <c r="B49" s="213" t="s">
        <v>25</v>
      </c>
      <c r="C49" s="213"/>
      <c r="D49" s="213"/>
      <c r="E49" s="213" t="s">
        <v>458</v>
      </c>
      <c r="F49" s="213"/>
      <c r="G49" s="299">
        <f t="shared" ref="G49:R49" si="0">G47/G48*1000000</f>
        <v>915.0756165200097</v>
      </c>
      <c r="H49" s="299">
        <f t="shared" si="0"/>
        <v>854.15306479329206</v>
      </c>
      <c r="I49" s="299">
        <f t="shared" si="0"/>
        <v>793.77365102320096</v>
      </c>
      <c r="J49" s="299">
        <f t="shared" si="0"/>
        <v>753.107767131934</v>
      </c>
      <c r="K49" s="299">
        <f t="shared" si="0"/>
        <v>719.57700713721999</v>
      </c>
      <c r="L49" s="299">
        <f t="shared" si="0"/>
        <v>683.02639151753203</v>
      </c>
      <c r="M49" s="299">
        <f t="shared" si="0"/>
        <v>618.29264326907219</v>
      </c>
      <c r="N49" s="299">
        <f t="shared" si="0"/>
        <v>548.53535078270693</v>
      </c>
      <c r="O49" s="299">
        <f t="shared" si="0"/>
        <v>493.07133176101871</v>
      </c>
      <c r="P49" s="299">
        <f t="shared" si="0"/>
        <v>449.98722706363935</v>
      </c>
      <c r="Q49" s="299">
        <f t="shared" si="0"/>
        <v>410.91088151880234</v>
      </c>
      <c r="R49" s="299">
        <f t="shared" si="0"/>
        <v>350.11113163832226</v>
      </c>
      <c r="S49" s="265"/>
      <c r="T49" s="265"/>
      <c r="U49" s="265"/>
      <c r="V49" s="265"/>
      <c r="W49" s="265"/>
      <c r="X49" s="265"/>
      <c r="Y49" s="265"/>
      <c r="Z49" s="265"/>
      <c r="AA49" s="266"/>
    </row>
    <row r="50" spans="2:28" s="143" customFormat="1" x14ac:dyDescent="0.25">
      <c r="B50" s="263"/>
      <c r="C50" s="259"/>
      <c r="D50" s="264"/>
      <c r="E50" s="264"/>
      <c r="F50" s="264"/>
      <c r="G50" s="265"/>
      <c r="H50" s="265"/>
      <c r="I50" s="265"/>
      <c r="J50" s="265"/>
      <c r="K50" s="265"/>
      <c r="L50" s="265"/>
      <c r="M50" s="265"/>
      <c r="N50" s="265"/>
      <c r="O50" s="265"/>
      <c r="P50" s="265"/>
      <c r="Q50" s="265"/>
      <c r="R50" s="265"/>
      <c r="S50" s="265"/>
      <c r="T50" s="316"/>
      <c r="U50" s="316"/>
      <c r="V50" s="265"/>
      <c r="W50" s="265"/>
      <c r="X50" s="265"/>
      <c r="Y50" s="265"/>
      <c r="Z50" s="265"/>
      <c r="AA50" s="266"/>
    </row>
    <row r="51" spans="2:28" s="143" customFormat="1" x14ac:dyDescent="0.25">
      <c r="B51" s="271" t="s">
        <v>416</v>
      </c>
      <c r="C51" s="259"/>
      <c r="D51" s="264"/>
      <c r="E51" s="264"/>
      <c r="F51" s="264"/>
      <c r="G51" s="265"/>
      <c r="H51" s="265"/>
      <c r="I51" s="265"/>
      <c r="J51" s="265"/>
      <c r="K51" s="265"/>
      <c r="L51" s="265"/>
      <c r="M51" s="265"/>
      <c r="N51" s="265"/>
      <c r="O51" s="265"/>
      <c r="P51" s="265"/>
      <c r="Q51" s="265"/>
      <c r="R51" s="265"/>
      <c r="S51" s="265"/>
      <c r="T51" s="307"/>
      <c r="U51" s="149"/>
      <c r="V51" s="265"/>
      <c r="W51" s="265"/>
      <c r="X51" s="265"/>
      <c r="Y51" s="265"/>
      <c r="Z51" s="265"/>
      <c r="AA51" s="266"/>
    </row>
    <row r="52" spans="2:28" s="143" customFormat="1" x14ac:dyDescent="0.25">
      <c r="B52" s="268"/>
      <c r="C52" s="268"/>
      <c r="D52" s="268"/>
      <c r="E52" s="206" t="s">
        <v>24</v>
      </c>
      <c r="F52" s="206"/>
      <c r="G52" s="269">
        <v>2014</v>
      </c>
      <c r="H52" s="269">
        <v>2015</v>
      </c>
      <c r="I52" s="362"/>
      <c r="J52" s="312"/>
      <c r="K52" s="312"/>
      <c r="L52" s="312"/>
      <c r="M52" s="312"/>
      <c r="N52" s="312"/>
      <c r="O52" s="312"/>
      <c r="P52" s="312"/>
      <c r="Q52" s="312"/>
      <c r="R52" s="312"/>
      <c r="S52" s="265"/>
      <c r="T52" s="307"/>
      <c r="U52" s="307"/>
      <c r="V52" s="265"/>
      <c r="W52" s="265"/>
      <c r="X52" s="265"/>
      <c r="Y52" s="265"/>
      <c r="Z52" s="265"/>
      <c r="AA52" s="266"/>
    </row>
    <row r="53" spans="2:28" s="143" customFormat="1" ht="18" x14ac:dyDescent="0.25">
      <c r="B53" s="469" t="s">
        <v>414</v>
      </c>
      <c r="C53" s="435"/>
      <c r="D53" s="435"/>
      <c r="E53" s="432" t="s">
        <v>655</v>
      </c>
      <c r="F53" s="142"/>
      <c r="G53" s="453">
        <v>564.64267313059815</v>
      </c>
      <c r="H53" s="453">
        <v>528.02618694006014</v>
      </c>
      <c r="I53" s="363"/>
      <c r="J53" s="313"/>
      <c r="K53" s="313"/>
      <c r="L53" s="313"/>
      <c r="M53" s="313"/>
      <c r="N53" s="313"/>
      <c r="O53" s="313"/>
      <c r="P53" s="313"/>
      <c r="Q53" s="313"/>
      <c r="R53" s="313"/>
      <c r="S53" s="265"/>
      <c r="T53" s="265"/>
      <c r="U53" s="265"/>
      <c r="V53" s="265"/>
      <c r="W53" s="265"/>
      <c r="X53" s="265"/>
      <c r="Y53" s="265"/>
      <c r="Z53" s="265"/>
      <c r="AA53" s="266"/>
    </row>
    <row r="54" spans="2:28" s="143" customFormat="1" x14ac:dyDescent="0.25">
      <c r="B54" s="469" t="s">
        <v>415</v>
      </c>
      <c r="C54" s="435"/>
      <c r="D54" s="435"/>
      <c r="E54" s="458" t="s">
        <v>155</v>
      </c>
      <c r="F54" s="142"/>
      <c r="G54" s="453">
        <v>1840498</v>
      </c>
      <c r="H54" s="453">
        <v>1851621</v>
      </c>
      <c r="I54" s="364"/>
      <c r="J54" s="314"/>
      <c r="K54" s="314"/>
      <c r="L54" s="314"/>
      <c r="M54" s="314"/>
      <c r="N54" s="314"/>
      <c r="O54" s="314"/>
      <c r="P54" s="314"/>
      <c r="Q54" s="314"/>
      <c r="R54" s="314"/>
      <c r="S54" s="265"/>
      <c r="T54" s="265"/>
      <c r="U54" s="265"/>
      <c r="V54" s="265"/>
      <c r="W54" s="265"/>
      <c r="X54" s="265"/>
      <c r="Y54" s="265"/>
      <c r="Z54" s="265"/>
      <c r="AA54" s="266"/>
    </row>
    <row r="55" spans="2:28" s="143" customFormat="1" ht="18" x14ac:dyDescent="0.25">
      <c r="B55" s="213" t="s">
        <v>25</v>
      </c>
      <c r="C55" s="213"/>
      <c r="D55" s="213"/>
      <c r="E55" s="213" t="s">
        <v>458</v>
      </c>
      <c r="F55" s="213"/>
      <c r="G55" s="299">
        <f t="shared" ref="G55:H55" si="1">G53/G54*1000000</f>
        <v>306.78798517064303</v>
      </c>
      <c r="H55" s="299">
        <f t="shared" si="1"/>
        <v>285.16969020121297</v>
      </c>
      <c r="I55" s="365"/>
      <c r="J55" s="366"/>
      <c r="K55" s="366"/>
      <c r="L55" s="315"/>
      <c r="M55" s="315"/>
      <c r="N55" s="315"/>
      <c r="O55" s="315"/>
      <c r="P55" s="315"/>
      <c r="Q55" s="315"/>
      <c r="R55" s="315"/>
      <c r="S55" s="265"/>
      <c r="T55" s="265"/>
      <c r="U55" s="265"/>
      <c r="V55" s="265"/>
      <c r="W55" s="265"/>
      <c r="X55" s="265"/>
      <c r="Y55" s="265"/>
      <c r="Z55" s="265"/>
      <c r="AA55" s="266"/>
    </row>
    <row r="56" spans="2:28" x14ac:dyDescent="0.25">
      <c r="B56" s="267"/>
      <c r="C56" s="22"/>
      <c r="D56" s="5"/>
      <c r="E56" s="5"/>
      <c r="F56" s="5"/>
      <c r="G56" s="5"/>
      <c r="H56" s="5"/>
      <c r="I56" s="5"/>
      <c r="J56" s="5"/>
      <c r="K56" s="5"/>
      <c r="L56" s="5"/>
      <c r="M56" s="5"/>
      <c r="N56" s="5"/>
      <c r="O56" s="5"/>
      <c r="P56" s="5"/>
      <c r="Q56" s="5"/>
      <c r="R56" s="5"/>
      <c r="S56" s="5"/>
      <c r="T56" s="5"/>
      <c r="U56" s="5"/>
      <c r="V56" s="5"/>
      <c r="W56" s="5"/>
      <c r="X56" s="5"/>
      <c r="Y56" s="5"/>
      <c r="Z56" s="5"/>
      <c r="AA56" s="5"/>
      <c r="AB56" s="5"/>
    </row>
    <row r="57" spans="2:28" s="143" customFormat="1" x14ac:dyDescent="0.25">
      <c r="B57" s="267"/>
      <c r="C57" s="22"/>
      <c r="D57" s="5"/>
      <c r="E57" s="5"/>
      <c r="F57" s="5"/>
      <c r="G57" s="5"/>
      <c r="H57" s="5"/>
      <c r="I57" s="5"/>
      <c r="J57" s="5"/>
      <c r="K57" s="5"/>
      <c r="L57" s="5"/>
      <c r="M57" s="5"/>
      <c r="N57" s="5"/>
      <c r="O57" s="5"/>
      <c r="P57" s="5"/>
      <c r="Q57" s="5"/>
      <c r="R57" s="5"/>
      <c r="S57" s="5"/>
      <c r="T57" s="5"/>
      <c r="U57" s="5"/>
      <c r="V57" s="5"/>
      <c r="W57" s="5"/>
      <c r="X57" s="5"/>
      <c r="Y57" s="5"/>
      <c r="Z57" s="5"/>
      <c r="AA57" s="5"/>
      <c r="AB57" s="5"/>
    </row>
    <row r="58" spans="2:28" x14ac:dyDescent="0.25">
      <c r="B58" s="417" t="s">
        <v>549</v>
      </c>
    </row>
    <row r="59" spans="2:28" x14ac:dyDescent="0.25">
      <c r="B59" s="192" t="s">
        <v>548</v>
      </c>
    </row>
    <row r="60" spans="2:28" x14ac:dyDescent="0.25">
      <c r="B60" s="142" t="s">
        <v>114</v>
      </c>
    </row>
    <row r="61" spans="2:28" x14ac:dyDescent="0.25">
      <c r="B61" s="145" t="s">
        <v>551</v>
      </c>
    </row>
    <row r="62" spans="2:28" x14ac:dyDescent="0.25">
      <c r="B62" s="64"/>
    </row>
    <row r="63" spans="2:28" s="143" customFormat="1" x14ac:dyDescent="0.25">
      <c r="B63" s="417" t="s">
        <v>609</v>
      </c>
    </row>
    <row r="64" spans="2:28" x14ac:dyDescent="0.25">
      <c r="B64" s="145" t="s">
        <v>417</v>
      </c>
    </row>
  </sheetData>
  <hyperlinks>
    <hyperlink ref="B2" location="Contents!B6" display="Return to Contents Page"/>
    <hyperlink ref="B64" location="'User guidance waste'!B12" display="Link to user guidance for waste sector"/>
    <hyperlink ref="B59" r:id="rId1"/>
    <hyperlink ref="B61" r:id="rId2"/>
  </hyperlinks>
  <pageMargins left="0.25" right="0.25" top="0.75" bottom="0.75" header="0.3" footer="0.3"/>
  <pageSetup paperSize="9" scale="51" orientation="landscape" verticalDpi="90"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41"/>
  <sheetViews>
    <sheetView showGridLines="0" zoomScale="85" zoomScaleNormal="85" workbookViewId="0"/>
  </sheetViews>
  <sheetFormatPr defaultColWidth="11.42578125" defaultRowHeight="15" x14ac:dyDescent="0.25"/>
  <cols>
    <col min="1" max="1" width="11.42578125" style="18"/>
  </cols>
  <sheetData>
    <row r="2" spans="2:18" x14ac:dyDescent="0.25">
      <c r="B2" s="105" t="s">
        <v>2</v>
      </c>
    </row>
    <row r="3" spans="2:18" s="27" customFormat="1" x14ac:dyDescent="0.25">
      <c r="B3" s="31"/>
    </row>
    <row r="4" spans="2:18" s="27" customFormat="1" ht="21" x14ac:dyDescent="0.35">
      <c r="B4" s="424" t="s">
        <v>418</v>
      </c>
    </row>
    <row r="5" spans="2:18" s="18" customFormat="1" x14ac:dyDescent="0.25">
      <c r="B5" s="19"/>
      <c r="K5" s="39" t="s">
        <v>128</v>
      </c>
      <c r="L5" s="39"/>
      <c r="M5" s="39" t="s">
        <v>129</v>
      </c>
      <c r="N5" s="39"/>
      <c r="O5" s="39" t="s">
        <v>161</v>
      </c>
      <c r="P5" s="39"/>
      <c r="Q5" s="39" t="s">
        <v>419</v>
      </c>
      <c r="R5" s="143"/>
    </row>
    <row r="6" spans="2:18" x14ac:dyDescent="0.25">
      <c r="K6" s="39" t="s">
        <v>346</v>
      </c>
      <c r="L6" s="143"/>
      <c r="M6" s="39" t="s">
        <v>455</v>
      </c>
      <c r="N6" s="143"/>
      <c r="O6" s="143"/>
      <c r="P6" s="143"/>
      <c r="Q6" s="143"/>
      <c r="R6" s="143"/>
    </row>
    <row r="7" spans="2:18" x14ac:dyDescent="0.25">
      <c r="K7" s="148" t="s">
        <v>502</v>
      </c>
      <c r="L7" s="143"/>
      <c r="M7" s="148" t="s">
        <v>502</v>
      </c>
      <c r="N7" s="59"/>
      <c r="O7" s="148" t="s">
        <v>501</v>
      </c>
      <c r="P7" s="58"/>
      <c r="Q7" s="148" t="s">
        <v>502</v>
      </c>
      <c r="R7" s="143"/>
    </row>
    <row r="8" spans="2:18" x14ac:dyDescent="0.25">
      <c r="K8" s="143"/>
      <c r="L8" s="143"/>
      <c r="M8" s="143"/>
      <c r="N8" s="143"/>
      <c r="O8" s="143"/>
      <c r="P8" s="143"/>
      <c r="Q8" s="143"/>
      <c r="R8" s="143"/>
    </row>
    <row r="9" spans="2:18" x14ac:dyDescent="0.25">
      <c r="K9" s="143"/>
      <c r="L9" s="143"/>
      <c r="M9" s="143"/>
      <c r="N9" s="143"/>
      <c r="O9" s="143"/>
      <c r="P9" s="143"/>
      <c r="Q9" s="143"/>
      <c r="R9" s="143"/>
    </row>
    <row r="10" spans="2:18" x14ac:dyDescent="0.25">
      <c r="K10" s="143"/>
      <c r="L10" s="143"/>
      <c r="M10" s="143"/>
      <c r="N10" s="143"/>
      <c r="O10" s="143"/>
      <c r="P10" s="143"/>
      <c r="Q10" s="143"/>
      <c r="R10" s="143"/>
    </row>
    <row r="11" spans="2:18" x14ac:dyDescent="0.25">
      <c r="K11" s="143"/>
      <c r="L11" s="143"/>
      <c r="M11" s="143"/>
      <c r="N11" s="143"/>
      <c r="O11" s="143"/>
      <c r="P11" s="143"/>
      <c r="Q11" s="143"/>
      <c r="R11" s="143"/>
    </row>
    <row r="12" spans="2:18" x14ac:dyDescent="0.25">
      <c r="K12" s="143"/>
      <c r="L12" s="143"/>
      <c r="M12" s="143"/>
      <c r="N12" s="143"/>
      <c r="O12" s="143"/>
      <c r="P12" s="143"/>
      <c r="Q12" s="143"/>
      <c r="R12" s="143"/>
    </row>
    <row r="13" spans="2:18" x14ac:dyDescent="0.25">
      <c r="K13" s="148"/>
      <c r="L13" s="143"/>
      <c r="M13" s="143"/>
      <c r="N13" s="143"/>
      <c r="O13" s="143"/>
      <c r="P13" s="143"/>
      <c r="Q13" s="143"/>
      <c r="R13" s="143"/>
    </row>
    <row r="14" spans="2:18" x14ac:dyDescent="0.25">
      <c r="K14" s="143"/>
      <c r="L14" s="143"/>
      <c r="M14" s="143"/>
      <c r="N14" s="143"/>
      <c r="O14" s="143"/>
      <c r="P14" s="143"/>
      <c r="Q14" s="143"/>
      <c r="R14" s="143"/>
    </row>
    <row r="15" spans="2:18" x14ac:dyDescent="0.25">
      <c r="K15" s="151" t="s">
        <v>347</v>
      </c>
      <c r="L15" s="233"/>
      <c r="M15" s="124"/>
      <c r="N15" s="234"/>
      <c r="O15" s="143"/>
      <c r="P15" s="143"/>
      <c r="Q15" s="143"/>
      <c r="R15" s="143"/>
    </row>
    <row r="16" spans="2:18" x14ac:dyDescent="0.25">
      <c r="K16" s="148" t="s">
        <v>476</v>
      </c>
      <c r="L16" s="143"/>
      <c r="M16" s="148" t="s">
        <v>476</v>
      </c>
      <c r="N16" s="143"/>
      <c r="O16" s="148" t="s">
        <v>476</v>
      </c>
      <c r="P16" s="143"/>
      <c r="Q16" s="148" t="s">
        <v>476</v>
      </c>
      <c r="R16" s="143"/>
    </row>
    <row r="17" spans="2:19" x14ac:dyDescent="0.25">
      <c r="K17" s="143"/>
      <c r="L17" s="143"/>
      <c r="M17" s="143"/>
      <c r="N17" s="143"/>
      <c r="O17" s="143"/>
      <c r="P17" s="143"/>
      <c r="Q17" s="143"/>
      <c r="R17" s="143"/>
    </row>
    <row r="18" spans="2:19" x14ac:dyDescent="0.25">
      <c r="K18" s="143"/>
      <c r="L18" s="143"/>
      <c r="M18" s="143"/>
      <c r="N18" s="143"/>
      <c r="O18" s="143"/>
      <c r="P18" s="143"/>
      <c r="Q18" s="143"/>
      <c r="R18" s="143"/>
    </row>
    <row r="19" spans="2:19" x14ac:dyDescent="0.25">
      <c r="K19" s="143"/>
      <c r="L19" s="143"/>
      <c r="M19" s="143"/>
      <c r="N19" s="143"/>
      <c r="O19" s="143"/>
      <c r="P19" s="143"/>
      <c r="Q19" s="143"/>
      <c r="R19" s="143"/>
    </row>
    <row r="20" spans="2:19" x14ac:dyDescent="0.25">
      <c r="K20" s="143"/>
      <c r="L20" s="143"/>
      <c r="M20" s="143"/>
      <c r="N20" s="143"/>
      <c r="O20" s="143"/>
      <c r="P20" s="143"/>
      <c r="Q20" s="143"/>
      <c r="R20" s="143"/>
    </row>
    <row r="21" spans="2:19" s="18" customFormat="1" x14ac:dyDescent="0.25">
      <c r="K21" s="14"/>
      <c r="L21" s="143"/>
      <c r="M21" s="143"/>
      <c r="N21" s="143"/>
      <c r="O21" s="143"/>
      <c r="P21" s="143"/>
      <c r="Q21" s="143"/>
      <c r="R21" s="143"/>
    </row>
    <row r="22" spans="2:19" ht="18" customHeight="1" x14ac:dyDescent="0.25">
      <c r="K22" s="14"/>
      <c r="L22" s="143"/>
      <c r="M22" s="143"/>
      <c r="N22" s="143"/>
      <c r="O22" s="143"/>
      <c r="P22" s="143"/>
      <c r="Q22" s="143"/>
      <c r="R22" s="143"/>
    </row>
    <row r="23" spans="2:19" ht="20.25" customHeight="1" x14ac:dyDescent="0.25">
      <c r="K23" s="148"/>
      <c r="L23" s="143"/>
      <c r="M23" s="143"/>
      <c r="N23" s="143"/>
      <c r="O23" s="143"/>
      <c r="P23" s="143"/>
      <c r="Q23" s="143"/>
      <c r="R23" s="143"/>
    </row>
    <row r="24" spans="2:19" ht="20.25" customHeight="1" x14ac:dyDescent="0.25"/>
    <row r="25" spans="2:19" s="75" customFormat="1" ht="20.25" customHeight="1" x14ac:dyDescent="0.25">
      <c r="N25" s="12"/>
      <c r="O25" s="12"/>
    </row>
    <row r="26" spans="2:19" ht="20.25" customHeight="1" x14ac:dyDescent="0.25">
      <c r="N26" s="12"/>
      <c r="O26" s="12"/>
    </row>
    <row r="29" spans="2:19" ht="15.75" x14ac:dyDescent="0.25">
      <c r="B29" s="186" t="s">
        <v>454</v>
      </c>
      <c r="C29" s="18"/>
      <c r="D29" s="18"/>
      <c r="E29" s="18"/>
      <c r="F29" s="18"/>
      <c r="G29" s="18"/>
      <c r="H29" s="18"/>
      <c r="I29" s="18"/>
      <c r="J29" s="18"/>
      <c r="K29" s="18"/>
      <c r="L29" s="18"/>
      <c r="M29" s="18"/>
    </row>
    <row r="30" spans="2:19" s="143" customFormat="1" x14ac:dyDescent="0.25">
      <c r="B30" s="41" t="s">
        <v>500</v>
      </c>
    </row>
    <row r="31" spans="2:19" x14ac:dyDescent="0.25">
      <c r="B31" s="268"/>
      <c r="C31" s="268"/>
      <c r="D31" s="268"/>
      <c r="E31" s="268"/>
      <c r="F31" s="268"/>
      <c r="G31" s="213" t="s">
        <v>24</v>
      </c>
      <c r="H31" s="221" t="s">
        <v>18</v>
      </c>
      <c r="I31" s="221" t="s">
        <v>19</v>
      </c>
      <c r="J31" s="221" t="s">
        <v>20</v>
      </c>
      <c r="K31" s="221" t="s">
        <v>21</v>
      </c>
      <c r="L31" s="221" t="s">
        <v>9</v>
      </c>
      <c r="M31" s="221" t="s">
        <v>10</v>
      </c>
      <c r="N31" s="221" t="s">
        <v>11</v>
      </c>
      <c r="O31" s="221" t="s">
        <v>22</v>
      </c>
      <c r="P31" s="221" t="s">
        <v>118</v>
      </c>
      <c r="Q31" s="221" t="s">
        <v>471</v>
      </c>
    </row>
    <row r="32" spans="2:19" x14ac:dyDescent="0.25">
      <c r="B32" s="435" t="s">
        <v>26</v>
      </c>
      <c r="C32" s="435"/>
      <c r="D32" s="435"/>
      <c r="E32" s="435"/>
      <c r="F32" s="142"/>
      <c r="G32" s="435" t="s">
        <v>27</v>
      </c>
      <c r="H32" s="434">
        <v>1064090.25</v>
      </c>
      <c r="I32" s="434">
        <v>1061107.5729999999</v>
      </c>
      <c r="J32" s="434">
        <v>1017215.0880000001</v>
      </c>
      <c r="K32" s="434">
        <v>1004020.2129999999</v>
      </c>
      <c r="L32" s="434">
        <v>985175.85100000002</v>
      </c>
      <c r="M32" s="434">
        <v>949491.34299999999</v>
      </c>
      <c r="N32" s="434">
        <v>913546.27499999991</v>
      </c>
      <c r="O32" s="434">
        <v>924412.21600000001</v>
      </c>
      <c r="P32" s="434">
        <v>951422.66400000011</v>
      </c>
      <c r="Q32" s="434">
        <v>969156.95500000007</v>
      </c>
      <c r="R32" s="367"/>
      <c r="S32" s="367"/>
    </row>
    <row r="33" spans="2:19" x14ac:dyDescent="0.25">
      <c r="B33" s="435" t="s">
        <v>28</v>
      </c>
      <c r="C33" s="435"/>
      <c r="D33" s="435"/>
      <c r="E33" s="435"/>
      <c r="F33" s="142"/>
      <c r="G33" s="435" t="s">
        <v>27</v>
      </c>
      <c r="H33" s="434">
        <v>271730.48699999996</v>
      </c>
      <c r="I33" s="434">
        <v>306241.78200000001</v>
      </c>
      <c r="J33" s="434">
        <v>321457.30799999996</v>
      </c>
      <c r="K33" s="434">
        <v>332391.92099999997</v>
      </c>
      <c r="L33" s="434">
        <v>349928.65600000002</v>
      </c>
      <c r="M33" s="434">
        <v>364320.22499999998</v>
      </c>
      <c r="N33" s="434">
        <v>353961.37099999998</v>
      </c>
      <c r="O33" s="434">
        <v>375682.59400000004</v>
      </c>
      <c r="P33" s="434">
        <v>392961.78399999999</v>
      </c>
      <c r="Q33" s="434">
        <v>404732.09600000002</v>
      </c>
      <c r="R33" s="367"/>
      <c r="S33" s="367"/>
    </row>
    <row r="34" spans="2:19" x14ac:dyDescent="0.25">
      <c r="B34" s="435" t="s">
        <v>160</v>
      </c>
      <c r="C34" s="435"/>
      <c r="D34" s="435"/>
      <c r="E34" s="435"/>
      <c r="F34" s="142"/>
      <c r="G34" s="435" t="s">
        <v>27</v>
      </c>
      <c r="H34" s="434">
        <v>0</v>
      </c>
      <c r="I34" s="434">
        <v>0</v>
      </c>
      <c r="J34" s="434">
        <v>0</v>
      </c>
      <c r="K34" s="434">
        <v>4051.6760000000004</v>
      </c>
      <c r="L34" s="434">
        <v>14074.762000000002</v>
      </c>
      <c r="M34" s="434">
        <v>27589.797000000002</v>
      </c>
      <c r="N34" s="434">
        <v>63043.096999999994</v>
      </c>
      <c r="O34" s="434">
        <v>93381.537000000011</v>
      </c>
      <c r="P34" s="434">
        <v>141835.34699999995</v>
      </c>
      <c r="Q34" s="434">
        <v>170912.90699999998</v>
      </c>
      <c r="R34" s="367"/>
      <c r="S34" s="367"/>
    </row>
    <row r="35" spans="2:19" x14ac:dyDescent="0.25">
      <c r="B35" s="435" t="s">
        <v>29</v>
      </c>
      <c r="C35" s="435"/>
      <c r="D35" s="435"/>
      <c r="E35" s="435"/>
      <c r="F35" s="142"/>
      <c r="G35" s="435" t="s">
        <v>27</v>
      </c>
      <c r="H35" s="434">
        <v>786951.27800000005</v>
      </c>
      <c r="I35" s="434">
        <v>749228.42799999996</v>
      </c>
      <c r="J35" s="434">
        <v>694904.00399999996</v>
      </c>
      <c r="K35" s="434">
        <v>663697.28199999989</v>
      </c>
      <c r="L35" s="434">
        <v>618531.06700000004</v>
      </c>
      <c r="M35" s="434">
        <v>551471.85400000005</v>
      </c>
      <c r="N35" s="434">
        <v>489437.27399999998</v>
      </c>
      <c r="O35" s="434">
        <v>448990.005</v>
      </c>
      <c r="P35" s="434">
        <v>412754.68200000003</v>
      </c>
      <c r="Q35" s="434">
        <v>390256.027</v>
      </c>
      <c r="R35" s="367"/>
      <c r="S35" s="367"/>
    </row>
    <row r="36" spans="2:19" s="143" customFormat="1" x14ac:dyDescent="0.25">
      <c r="B36" s="273"/>
      <c r="C36" s="146"/>
      <c r="D36" s="146"/>
      <c r="E36" s="146"/>
      <c r="F36" s="274"/>
      <c r="G36" s="260"/>
      <c r="H36" s="260"/>
      <c r="I36" s="260"/>
      <c r="J36" s="260"/>
      <c r="K36" s="260"/>
      <c r="L36" s="260"/>
      <c r="M36" s="260"/>
      <c r="N36" s="260"/>
      <c r="O36" s="260"/>
    </row>
    <row r="37" spans="2:19" x14ac:dyDescent="0.25">
      <c r="B37" s="142" t="s">
        <v>499</v>
      </c>
    </row>
    <row r="38" spans="2:19" x14ac:dyDescent="0.25">
      <c r="B38" s="145" t="s">
        <v>498</v>
      </c>
    </row>
    <row r="39" spans="2:19" s="143" customFormat="1" x14ac:dyDescent="0.25">
      <c r="B39" s="145"/>
    </row>
    <row r="40" spans="2:19" x14ac:dyDescent="0.25">
      <c r="B40" s="142" t="s">
        <v>30</v>
      </c>
    </row>
    <row r="41" spans="2:19" x14ac:dyDescent="0.25">
      <c r="B41" s="145" t="s">
        <v>417</v>
      </c>
    </row>
  </sheetData>
  <hyperlinks>
    <hyperlink ref="B38" r:id="rId1"/>
    <hyperlink ref="B2" location="Contents!B6" display="Return to Contents Page"/>
    <hyperlink ref="B41" location="'User guidance waste'!B33" display="Link to user guidance for waste sector"/>
  </hyperlinks>
  <pageMargins left="0.25" right="0.25" top="0.75" bottom="0.75" header="0.3" footer="0.3"/>
  <pageSetup paperSize="9" scale="69" orientation="landscape"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AB66"/>
  <sheetViews>
    <sheetView showGridLines="0" zoomScale="85" zoomScaleNormal="85" workbookViewId="0"/>
  </sheetViews>
  <sheetFormatPr defaultColWidth="11.42578125" defaultRowHeight="15" x14ac:dyDescent="0.25"/>
  <cols>
    <col min="23" max="23" width="11.42578125" customWidth="1"/>
  </cols>
  <sheetData>
    <row r="1" spans="2:19" s="24" customFormat="1" ht="23.25" x14ac:dyDescent="0.35">
      <c r="B1" s="128" t="s">
        <v>125</v>
      </c>
      <c r="C1" s="128"/>
      <c r="D1" s="128"/>
      <c r="E1" s="75"/>
      <c r="F1" s="75"/>
      <c r="G1" s="75"/>
    </row>
    <row r="2" spans="2:19" s="24" customFormat="1" x14ac:dyDescent="0.25">
      <c r="B2" s="105" t="s">
        <v>2</v>
      </c>
    </row>
    <row r="3" spans="2:19" s="27" customFormat="1" x14ac:dyDescent="0.25">
      <c r="B3" s="25"/>
    </row>
    <row r="4" spans="2:19" s="24" customFormat="1" ht="21" x14ac:dyDescent="0.35">
      <c r="B4" s="156" t="s">
        <v>420</v>
      </c>
      <c r="J4" s="149"/>
      <c r="K4" s="149"/>
      <c r="L4" s="149"/>
      <c r="M4" s="149"/>
    </row>
    <row r="5" spans="2:19" s="27" customFormat="1" x14ac:dyDescent="0.25">
      <c r="B5" s="33"/>
      <c r="J5" s="149"/>
      <c r="K5" s="149"/>
      <c r="L5" s="149"/>
      <c r="M5" s="149"/>
    </row>
    <row r="6" spans="2:19" x14ac:dyDescent="0.25">
      <c r="J6" s="149"/>
      <c r="K6" s="39" t="s">
        <v>339</v>
      </c>
      <c r="L6" s="149"/>
      <c r="M6" s="149"/>
    </row>
    <row r="7" spans="2:19" x14ac:dyDescent="0.25">
      <c r="J7" s="149"/>
      <c r="K7" s="149"/>
      <c r="L7" s="149"/>
      <c r="M7" s="149"/>
    </row>
    <row r="8" spans="2:19" x14ac:dyDescent="0.25">
      <c r="J8" s="149"/>
      <c r="K8" s="149"/>
      <c r="L8" s="149"/>
      <c r="M8" s="149"/>
    </row>
    <row r="9" spans="2:19" x14ac:dyDescent="0.25">
      <c r="J9" s="149"/>
      <c r="K9" s="149"/>
      <c r="L9" s="149"/>
      <c r="M9" s="149"/>
    </row>
    <row r="10" spans="2:19" x14ac:dyDescent="0.25">
      <c r="J10" s="149"/>
      <c r="K10" s="149"/>
      <c r="L10" s="149"/>
      <c r="M10" s="149"/>
      <c r="Q10" s="81"/>
      <c r="S10" s="113"/>
    </row>
    <row r="11" spans="2:19" x14ac:dyDescent="0.25">
      <c r="J11" s="149"/>
      <c r="K11" s="149"/>
      <c r="L11" s="149"/>
      <c r="M11" s="149"/>
    </row>
    <row r="12" spans="2:19" x14ac:dyDescent="0.25">
      <c r="J12" s="149"/>
      <c r="K12" s="149"/>
      <c r="L12" s="149"/>
      <c r="M12" s="149"/>
    </row>
    <row r="13" spans="2:19" x14ac:dyDescent="0.25">
      <c r="J13" s="149"/>
      <c r="K13" s="149"/>
      <c r="L13" s="149"/>
      <c r="M13" s="149"/>
    </row>
    <row r="14" spans="2:19" x14ac:dyDescent="0.25">
      <c r="J14" s="149"/>
      <c r="K14" s="319" t="s">
        <v>562</v>
      </c>
      <c r="L14" s="149"/>
      <c r="M14" s="149"/>
      <c r="N14" s="149"/>
    </row>
    <row r="15" spans="2:19" x14ac:dyDescent="0.25">
      <c r="J15" s="149"/>
      <c r="K15" s="149"/>
      <c r="L15" s="149"/>
      <c r="M15" s="149"/>
    </row>
    <row r="16" spans="2:19" x14ac:dyDescent="0.25">
      <c r="J16" s="149"/>
      <c r="K16" s="39" t="s">
        <v>338</v>
      </c>
      <c r="L16" s="149"/>
      <c r="M16" s="149"/>
    </row>
    <row r="17" spans="10:13" x14ac:dyDescent="0.25">
      <c r="J17" s="149"/>
      <c r="K17" s="149"/>
      <c r="L17" s="149"/>
      <c r="M17" s="149"/>
    </row>
    <row r="18" spans="10:13" x14ac:dyDescent="0.25">
      <c r="J18" s="149"/>
      <c r="K18" s="149"/>
      <c r="L18" s="149"/>
      <c r="M18" s="149"/>
    </row>
    <row r="19" spans="10:13" x14ac:dyDescent="0.25">
      <c r="J19" s="149"/>
      <c r="K19" s="149"/>
      <c r="L19" s="149"/>
      <c r="M19" s="149"/>
    </row>
    <row r="20" spans="10:13" x14ac:dyDescent="0.25">
      <c r="J20" s="149"/>
      <c r="K20" s="149"/>
      <c r="L20" s="149"/>
      <c r="M20" s="149"/>
    </row>
    <row r="21" spans="10:13" s="143" customFormat="1" x14ac:dyDescent="0.25">
      <c r="J21" s="149"/>
      <c r="K21" s="149"/>
      <c r="L21" s="149"/>
      <c r="M21" s="149"/>
    </row>
    <row r="22" spans="10:13" s="143" customFormat="1" x14ac:dyDescent="0.25">
      <c r="J22" s="149"/>
      <c r="K22" s="149"/>
      <c r="L22" s="149"/>
      <c r="M22" s="149"/>
    </row>
    <row r="23" spans="10:13" x14ac:dyDescent="0.25">
      <c r="J23" s="149"/>
      <c r="K23" s="149"/>
      <c r="L23" s="149"/>
      <c r="M23" s="149"/>
    </row>
    <row r="24" spans="10:13" x14ac:dyDescent="0.25">
      <c r="J24" s="149"/>
      <c r="K24" s="319" t="s">
        <v>504</v>
      </c>
      <c r="L24" s="149"/>
      <c r="M24" s="149"/>
    </row>
    <row r="25" spans="10:13" x14ac:dyDescent="0.25">
      <c r="J25" s="149"/>
      <c r="K25" s="149"/>
      <c r="L25" s="149"/>
      <c r="M25" s="149"/>
    </row>
    <row r="29" spans="10:13" s="143" customFormat="1" x14ac:dyDescent="0.25"/>
    <row r="30" spans="10:13" s="143" customFormat="1" x14ac:dyDescent="0.25"/>
    <row r="39" spans="2:28" ht="15.75" x14ac:dyDescent="0.25">
      <c r="B39" s="186" t="s">
        <v>421</v>
      </c>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row>
    <row r="40" spans="2:28" s="143" customFormat="1" x14ac:dyDescent="0.25">
      <c r="B40" s="41" t="s">
        <v>561</v>
      </c>
    </row>
    <row r="41" spans="2:28" x14ac:dyDescent="0.25">
      <c r="B41" s="268"/>
      <c r="C41" s="268"/>
      <c r="D41" s="268"/>
      <c r="E41" s="213" t="s">
        <v>24</v>
      </c>
      <c r="F41" s="213"/>
      <c r="G41" s="269">
        <v>1998</v>
      </c>
      <c r="H41" s="269">
        <v>1999</v>
      </c>
      <c r="I41" s="269">
        <v>2000</v>
      </c>
      <c r="J41" s="269">
        <v>2001</v>
      </c>
      <c r="K41" s="269">
        <v>2002</v>
      </c>
      <c r="L41" s="269">
        <v>2003</v>
      </c>
      <c r="M41" s="269">
        <v>2004</v>
      </c>
      <c r="N41" s="269">
        <v>2005</v>
      </c>
      <c r="O41" s="312"/>
      <c r="P41" s="312"/>
      <c r="Q41" s="312"/>
      <c r="R41" s="312"/>
      <c r="S41" s="312"/>
      <c r="T41" s="312"/>
      <c r="U41" s="312"/>
      <c r="V41" s="312"/>
      <c r="W41" s="312"/>
    </row>
    <row r="42" spans="2:28" ht="18" x14ac:dyDescent="0.25">
      <c r="B42" s="469" t="s">
        <v>203</v>
      </c>
      <c r="C42" s="435"/>
      <c r="D42" s="435"/>
      <c r="E42" s="469" t="s">
        <v>655</v>
      </c>
      <c r="F42" s="469"/>
      <c r="G42" s="453">
        <v>25350.939045004994</v>
      </c>
      <c r="H42" s="453">
        <v>25799.621349335277</v>
      </c>
      <c r="I42" s="453">
        <v>25525.51236199437</v>
      </c>
      <c r="J42" s="453">
        <v>25777.840897630809</v>
      </c>
      <c r="K42" s="453">
        <v>23414.360775895046</v>
      </c>
      <c r="L42" s="453">
        <v>23515.473826354038</v>
      </c>
      <c r="M42" s="453">
        <v>23297.657987608734</v>
      </c>
      <c r="N42" s="453">
        <v>23966.048109095853</v>
      </c>
      <c r="O42" s="313"/>
      <c r="P42" s="313"/>
      <c r="Q42" s="313"/>
      <c r="R42" s="313"/>
      <c r="S42" s="313"/>
      <c r="T42" s="313"/>
      <c r="U42" s="313"/>
      <c r="V42" s="313"/>
      <c r="W42" s="313"/>
    </row>
    <row r="43" spans="2:28" x14ac:dyDescent="0.25">
      <c r="B43" s="469" t="s">
        <v>456</v>
      </c>
      <c r="C43" s="435"/>
      <c r="D43" s="435"/>
      <c r="E43" s="469" t="s">
        <v>32</v>
      </c>
      <c r="F43" s="469"/>
      <c r="G43" s="453">
        <v>19574</v>
      </c>
      <c r="H43" s="453">
        <v>20420</v>
      </c>
      <c r="I43" s="453">
        <v>21888</v>
      </c>
      <c r="J43" s="453">
        <v>22552</v>
      </c>
      <c r="K43" s="453">
        <v>23056</v>
      </c>
      <c r="L43" s="453">
        <v>25141</v>
      </c>
      <c r="M43" s="453">
        <v>26079</v>
      </c>
      <c r="N43" s="453">
        <v>28068</v>
      </c>
      <c r="O43" s="313"/>
      <c r="P43" s="313"/>
      <c r="Q43" s="313"/>
      <c r="R43" s="313"/>
      <c r="S43" s="313"/>
      <c r="T43" s="313"/>
      <c r="U43" s="313"/>
      <c r="V43" s="313"/>
      <c r="W43" s="313"/>
    </row>
    <row r="44" spans="2:28" ht="18" x14ac:dyDescent="0.25">
      <c r="B44" s="268" t="s">
        <v>423</v>
      </c>
      <c r="C44" s="268"/>
      <c r="D44" s="268"/>
      <c r="E44" s="213" t="s">
        <v>422</v>
      </c>
      <c r="F44" s="213"/>
      <c r="G44" s="277">
        <f>G42/G43</f>
        <v>1.2951332913561353</v>
      </c>
      <c r="H44" s="277">
        <f t="shared" ref="H44:N44" si="0">H42/H43</f>
        <v>1.2634486459028049</v>
      </c>
      <c r="I44" s="277">
        <f t="shared" si="0"/>
        <v>1.1661875165384854</v>
      </c>
      <c r="J44" s="277">
        <f t="shared" si="0"/>
        <v>1.1430401249392874</v>
      </c>
      <c r="K44" s="277">
        <f t="shared" si="0"/>
        <v>1.0155430593292438</v>
      </c>
      <c r="L44" s="277">
        <f t="shared" si="0"/>
        <v>0.93534361506519381</v>
      </c>
      <c r="M44" s="277">
        <f t="shared" si="0"/>
        <v>0.89334936108013097</v>
      </c>
      <c r="N44" s="277">
        <f t="shared" si="0"/>
        <v>0.85385663777596743</v>
      </c>
      <c r="O44" s="317"/>
      <c r="P44" s="317"/>
      <c r="Q44" s="317"/>
      <c r="R44" s="317"/>
      <c r="S44" s="317"/>
      <c r="T44" s="317"/>
      <c r="U44" s="317"/>
      <c r="V44" s="317"/>
      <c r="W44" s="317"/>
      <c r="X44" s="307"/>
      <c r="Y44" s="307"/>
      <c r="Z44" s="149"/>
    </row>
    <row r="45" spans="2:28" s="143" customFormat="1" x14ac:dyDescent="0.25">
      <c r="B45" s="275"/>
      <c r="C45" s="64"/>
      <c r="D45" s="64"/>
      <c r="E45" s="270"/>
      <c r="F45" s="276"/>
      <c r="G45" s="276"/>
      <c r="H45" s="276"/>
      <c r="I45" s="276"/>
      <c r="J45" s="276"/>
      <c r="K45" s="276"/>
      <c r="L45" s="276"/>
      <c r="M45" s="276"/>
      <c r="N45" s="276"/>
      <c r="O45" s="276"/>
      <c r="P45" s="276"/>
      <c r="Q45" s="276"/>
      <c r="R45" s="276"/>
      <c r="S45" s="276"/>
      <c r="T45" s="276"/>
      <c r="U45" s="276"/>
      <c r="V45" s="147"/>
    </row>
    <row r="46" spans="2:28" s="143" customFormat="1" x14ac:dyDescent="0.25">
      <c r="B46" s="271" t="s">
        <v>416</v>
      </c>
      <c r="C46" s="64"/>
      <c r="D46" s="64"/>
      <c r="E46" s="270"/>
      <c r="F46" s="276"/>
      <c r="G46" s="276"/>
      <c r="H46" s="276"/>
      <c r="I46" s="276"/>
      <c r="J46" s="276"/>
      <c r="K46" s="276"/>
      <c r="L46" s="276"/>
      <c r="M46" s="276"/>
      <c r="N46" s="276"/>
      <c r="O46" s="276"/>
      <c r="P46" s="276"/>
      <c r="Q46" s="276"/>
      <c r="R46" s="276"/>
      <c r="S46" s="276"/>
      <c r="T46" s="276"/>
      <c r="U46" s="276"/>
      <c r="V46" s="147"/>
    </row>
    <row r="47" spans="2:28" s="143" customFormat="1" x14ac:dyDescent="0.25">
      <c r="B47" s="268"/>
      <c r="C47" s="268"/>
      <c r="D47" s="268"/>
      <c r="E47" s="213" t="s">
        <v>24</v>
      </c>
      <c r="F47" s="213"/>
      <c r="G47" s="269">
        <v>2006</v>
      </c>
      <c r="H47" s="269">
        <v>2007</v>
      </c>
      <c r="I47" s="269">
        <v>2008</v>
      </c>
      <c r="J47" s="269">
        <v>2009</v>
      </c>
      <c r="K47" s="269">
        <v>2010</v>
      </c>
      <c r="L47" s="269">
        <v>2011</v>
      </c>
      <c r="M47" s="269">
        <v>2012</v>
      </c>
      <c r="N47" s="269">
        <v>2013</v>
      </c>
      <c r="O47" s="312"/>
    </row>
    <row r="48" spans="2:28" s="143" customFormat="1" ht="18" x14ac:dyDescent="0.25">
      <c r="B48" s="469" t="s">
        <v>203</v>
      </c>
      <c r="C48" s="435"/>
      <c r="D48" s="435"/>
      <c r="E48" s="469" t="s">
        <v>655</v>
      </c>
      <c r="F48" s="469"/>
      <c r="G48" s="453">
        <v>24336.734336573543</v>
      </c>
      <c r="H48" s="453">
        <v>23142.748580651078</v>
      </c>
      <c r="I48" s="453">
        <v>22731.09807350628</v>
      </c>
      <c r="J48" s="453">
        <v>21104.646614886395</v>
      </c>
      <c r="K48" s="453">
        <v>21975.405863177271</v>
      </c>
      <c r="L48" s="453">
        <v>20757.494815032434</v>
      </c>
      <c r="M48" s="453">
        <v>20996.966262491944</v>
      </c>
      <c r="N48" s="453">
        <v>21083.358653124651</v>
      </c>
      <c r="O48" s="313"/>
    </row>
    <row r="49" spans="2:22" s="143" customFormat="1" x14ac:dyDescent="0.25">
      <c r="B49" s="469" t="s">
        <v>456</v>
      </c>
      <c r="C49" s="435"/>
      <c r="D49" s="435"/>
      <c r="E49" s="469" t="s">
        <v>32</v>
      </c>
      <c r="F49" s="469"/>
      <c r="G49" s="453">
        <v>30034</v>
      </c>
      <c r="H49" s="453">
        <v>32410</v>
      </c>
      <c r="I49" s="453">
        <v>32009</v>
      </c>
      <c r="J49" s="453">
        <v>30986</v>
      </c>
      <c r="K49" s="453">
        <v>31035</v>
      </c>
      <c r="L49" s="453">
        <v>31387</v>
      </c>
      <c r="M49" s="453">
        <v>32158</v>
      </c>
      <c r="N49" s="453">
        <v>33117</v>
      </c>
      <c r="O49" s="313"/>
    </row>
    <row r="50" spans="2:22" s="143" customFormat="1" ht="18" x14ac:dyDescent="0.25">
      <c r="B50" s="268" t="s">
        <v>423</v>
      </c>
      <c r="C50" s="268"/>
      <c r="D50" s="268"/>
      <c r="E50" s="213" t="s">
        <v>422</v>
      </c>
      <c r="F50" s="213"/>
      <c r="G50" s="277">
        <f>G48/G49</f>
        <v>0.81030613093738901</v>
      </c>
      <c r="H50" s="277">
        <f t="shared" ref="H50" si="1">H48/H49</f>
        <v>0.71406197410216221</v>
      </c>
      <c r="I50" s="277">
        <f t="shared" ref="I50" si="2">I48/I49</f>
        <v>0.71014708592915365</v>
      </c>
      <c r="J50" s="277">
        <f t="shared" ref="J50" si="3">J48/J49</f>
        <v>0.6811026468368423</v>
      </c>
      <c r="K50" s="277">
        <f t="shared" ref="K50" si="4">K48/K49</f>
        <v>0.70808460973666087</v>
      </c>
      <c r="L50" s="277">
        <f t="shared" ref="L50" si="5">L48/L49</f>
        <v>0.66134051725339904</v>
      </c>
      <c r="M50" s="277">
        <f t="shared" ref="M50" si="6">M48/M49</f>
        <v>0.65293134717619083</v>
      </c>
      <c r="N50" s="277">
        <f t="shared" ref="N50" si="7">N48/N49</f>
        <v>0.6366325045482577</v>
      </c>
      <c r="O50" s="317"/>
      <c r="P50" s="307"/>
      <c r="Q50" s="307"/>
      <c r="R50" s="149"/>
    </row>
    <row r="51" spans="2:22" s="143" customFormat="1" x14ac:dyDescent="0.25">
      <c r="B51" s="275"/>
      <c r="C51" s="64"/>
      <c r="D51" s="64"/>
      <c r="E51" s="270"/>
      <c r="F51" s="276"/>
      <c r="G51" s="276"/>
      <c r="H51" s="276"/>
      <c r="I51" s="276"/>
      <c r="J51" s="276"/>
      <c r="K51" s="276"/>
      <c r="L51" s="276"/>
      <c r="M51" s="276"/>
      <c r="N51" s="276"/>
      <c r="O51" s="318"/>
      <c r="P51" s="276"/>
      <c r="Q51" s="276"/>
      <c r="R51" s="276"/>
      <c r="S51" s="276"/>
      <c r="T51" s="276"/>
      <c r="U51" s="276"/>
      <c r="V51" s="147"/>
    </row>
    <row r="52" spans="2:22" s="143" customFormat="1" x14ac:dyDescent="0.25">
      <c r="B52" s="271" t="s">
        <v>416</v>
      </c>
      <c r="C52" s="64"/>
      <c r="D52" s="64"/>
      <c r="E52" s="270"/>
      <c r="F52" s="276"/>
      <c r="G52" s="276"/>
      <c r="H52" s="276"/>
      <c r="I52" s="276"/>
      <c r="J52" s="276"/>
      <c r="K52" s="276"/>
      <c r="L52" s="276"/>
      <c r="M52" s="276"/>
      <c r="N52" s="276"/>
      <c r="O52" s="276"/>
      <c r="P52" s="276"/>
      <c r="Q52" s="276"/>
      <c r="R52" s="276"/>
      <c r="S52" s="276"/>
      <c r="T52" s="276"/>
      <c r="U52" s="276"/>
      <c r="V52" s="147"/>
    </row>
    <row r="53" spans="2:22" s="143" customFormat="1" x14ac:dyDescent="0.25">
      <c r="B53" s="268"/>
      <c r="C53" s="268"/>
      <c r="D53" s="268"/>
      <c r="E53" s="213" t="s">
        <v>24</v>
      </c>
      <c r="F53" s="213"/>
      <c r="G53" s="269">
        <v>2014</v>
      </c>
      <c r="H53" s="269">
        <v>2015</v>
      </c>
    </row>
    <row r="54" spans="2:22" s="143" customFormat="1" ht="18" x14ac:dyDescent="0.25">
      <c r="B54" s="469" t="s">
        <v>203</v>
      </c>
      <c r="C54" s="435"/>
      <c r="D54" s="435"/>
      <c r="E54" s="469" t="s">
        <v>655</v>
      </c>
      <c r="F54" s="469"/>
      <c r="G54" s="453">
        <v>20551.827396989393</v>
      </c>
      <c r="H54" s="453">
        <v>20672.69231359502</v>
      </c>
    </row>
    <row r="55" spans="2:22" s="143" customFormat="1" x14ac:dyDescent="0.25">
      <c r="B55" s="469" t="s">
        <v>456</v>
      </c>
      <c r="C55" s="435"/>
      <c r="D55" s="435"/>
      <c r="E55" s="469" t="s">
        <v>32</v>
      </c>
      <c r="F55" s="469"/>
      <c r="G55" s="453">
        <v>33739</v>
      </c>
      <c r="H55" s="453">
        <v>34410</v>
      </c>
    </row>
    <row r="56" spans="2:22" s="143" customFormat="1" ht="18" x14ac:dyDescent="0.25">
      <c r="B56" s="268" t="s">
        <v>423</v>
      </c>
      <c r="C56" s="268"/>
      <c r="D56" s="268"/>
      <c r="E56" s="213" t="s">
        <v>422</v>
      </c>
      <c r="F56" s="213"/>
      <c r="G56" s="277">
        <f>G54/G55</f>
        <v>0.60914156901477201</v>
      </c>
      <c r="H56" s="277">
        <f t="shared" ref="H56" si="8">H54/H55</f>
        <v>0.60077571385048012</v>
      </c>
      <c r="I56" s="307"/>
      <c r="J56" s="307"/>
    </row>
    <row r="58" spans="2:22" x14ac:dyDescent="0.25">
      <c r="B58" s="470" t="s">
        <v>0</v>
      </c>
      <c r="C58" s="26"/>
    </row>
    <row r="59" spans="2:22" x14ac:dyDescent="0.25">
      <c r="B59" s="145" t="s">
        <v>553</v>
      </c>
    </row>
    <row r="60" spans="2:22" x14ac:dyDescent="0.25">
      <c r="B60" s="417" t="s">
        <v>549</v>
      </c>
      <c r="G60" s="100"/>
      <c r="H60" s="100"/>
      <c r="I60" s="100"/>
      <c r="J60" s="100"/>
      <c r="K60" s="100"/>
      <c r="L60" s="100"/>
      <c r="M60" s="100"/>
      <c r="N60" s="100"/>
      <c r="O60" s="100"/>
      <c r="P60" s="100"/>
      <c r="Q60" s="70"/>
    </row>
    <row r="61" spans="2:22" x14ac:dyDescent="0.25">
      <c r="B61" s="192" t="s">
        <v>548</v>
      </c>
      <c r="E61" s="100"/>
      <c r="F61" s="100"/>
    </row>
    <row r="62" spans="2:22" x14ac:dyDescent="0.25">
      <c r="B62" s="64"/>
      <c r="G62" s="75"/>
      <c r="H62" s="75"/>
      <c r="I62" s="75"/>
      <c r="J62" s="75"/>
      <c r="K62" s="75"/>
      <c r="L62" s="75"/>
      <c r="M62" s="75"/>
      <c r="N62" s="75"/>
      <c r="O62" s="75"/>
      <c r="P62" s="75"/>
    </row>
    <row r="63" spans="2:22" s="143" customFormat="1" x14ac:dyDescent="0.25">
      <c r="B63" s="142" t="s">
        <v>175</v>
      </c>
    </row>
    <row r="64" spans="2:22" x14ac:dyDescent="0.25">
      <c r="B64" s="142" t="s">
        <v>610</v>
      </c>
      <c r="F64" s="75"/>
    </row>
    <row r="65" spans="2:2" s="143" customFormat="1" x14ac:dyDescent="0.25">
      <c r="B65" s="417" t="s">
        <v>611</v>
      </c>
    </row>
    <row r="66" spans="2:2" x14ac:dyDescent="0.25">
      <c r="B66" s="145" t="s">
        <v>424</v>
      </c>
    </row>
  </sheetData>
  <hyperlinks>
    <hyperlink ref="B2" location="Contents!B6" display="Return to Contents Page"/>
    <hyperlink ref="B66" location="'User guidance cross-cutting'!B12" display="Link to user guidance for cross-cutting sector"/>
    <hyperlink ref="B61" r:id="rId1"/>
    <hyperlink ref="B59" r:id="rId2"/>
  </hyperlinks>
  <pageMargins left="0.25" right="0.25" top="0.75" bottom="0.75" header="0.3" footer="0.3"/>
  <pageSetup paperSize="9" scale="49" orientation="landscape"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R64"/>
  <sheetViews>
    <sheetView showGridLines="0" zoomScale="85" zoomScaleNormal="85" workbookViewId="0"/>
  </sheetViews>
  <sheetFormatPr defaultColWidth="11.42578125" defaultRowHeight="15" x14ac:dyDescent="0.25"/>
  <cols>
    <col min="1" max="1" width="11.42578125" style="24"/>
    <col min="2" max="3" width="11.42578125" style="21"/>
  </cols>
  <sheetData>
    <row r="1" spans="1:16" s="18" customFormat="1" ht="23.25" x14ac:dyDescent="0.35">
      <c r="A1" s="24"/>
      <c r="B1" s="128" t="s">
        <v>125</v>
      </c>
      <c r="C1" s="128"/>
      <c r="D1" s="128"/>
      <c r="E1" s="21"/>
      <c r="F1" s="21"/>
      <c r="G1" s="21"/>
    </row>
    <row r="2" spans="1:16" s="18" customFormat="1" x14ac:dyDescent="0.25">
      <c r="A2" s="24"/>
      <c r="B2" s="105" t="s">
        <v>2</v>
      </c>
    </row>
    <row r="3" spans="1:16" s="27" customFormat="1" x14ac:dyDescent="0.25">
      <c r="B3" s="31"/>
    </row>
    <row r="4" spans="1:16" s="27" customFormat="1" ht="21" x14ac:dyDescent="0.35">
      <c r="B4" s="156" t="s">
        <v>427</v>
      </c>
      <c r="K4" s="149"/>
      <c r="L4" s="149"/>
    </row>
    <row r="5" spans="1:16" s="18" customFormat="1" x14ac:dyDescent="0.25">
      <c r="A5" s="24"/>
      <c r="B5" s="21"/>
      <c r="C5" s="21"/>
      <c r="D5" s="19"/>
      <c r="K5" s="368" t="s">
        <v>428</v>
      </c>
      <c r="L5" s="149"/>
    </row>
    <row r="6" spans="1:16" x14ac:dyDescent="0.25">
      <c r="K6" s="39" t="s">
        <v>339</v>
      </c>
      <c r="L6" s="149"/>
    </row>
    <row r="7" spans="1:16" x14ac:dyDescent="0.25">
      <c r="K7" s="149"/>
      <c r="L7" s="149"/>
    </row>
    <row r="8" spans="1:16" x14ac:dyDescent="0.25">
      <c r="K8" s="149"/>
      <c r="L8" s="149"/>
    </row>
    <row r="9" spans="1:16" x14ac:dyDescent="0.25">
      <c r="K9" s="149"/>
      <c r="L9" s="149"/>
    </row>
    <row r="10" spans="1:16" x14ac:dyDescent="0.25">
      <c r="K10" s="149"/>
      <c r="L10" s="149"/>
    </row>
    <row r="11" spans="1:16" x14ac:dyDescent="0.25">
      <c r="K11" s="149"/>
      <c r="L11" s="149"/>
    </row>
    <row r="12" spans="1:16" x14ac:dyDescent="0.25">
      <c r="K12" s="149"/>
      <c r="L12" s="149"/>
      <c r="N12" s="81"/>
      <c r="O12" s="75"/>
      <c r="P12" s="113"/>
    </row>
    <row r="13" spans="1:16" x14ac:dyDescent="0.25">
      <c r="K13" s="149"/>
      <c r="L13" s="149"/>
    </row>
    <row r="14" spans="1:16" x14ac:dyDescent="0.25">
      <c r="K14" s="319" t="s">
        <v>514</v>
      </c>
      <c r="L14" s="149"/>
      <c r="O14" s="149"/>
      <c r="P14" s="149"/>
    </row>
    <row r="15" spans="1:16" x14ac:dyDescent="0.25">
      <c r="K15" s="149"/>
      <c r="L15" s="149"/>
    </row>
    <row r="16" spans="1:16" x14ac:dyDescent="0.25">
      <c r="K16" s="39" t="s">
        <v>338</v>
      </c>
      <c r="L16" s="149"/>
    </row>
    <row r="17" spans="2:12" s="143" customFormat="1" x14ac:dyDescent="0.25">
      <c r="B17" s="237"/>
      <c r="C17" s="237"/>
      <c r="K17" s="149"/>
      <c r="L17" s="149"/>
    </row>
    <row r="18" spans="2:12" s="143" customFormat="1" x14ac:dyDescent="0.25">
      <c r="B18" s="237"/>
      <c r="C18" s="237"/>
      <c r="K18" s="149"/>
      <c r="L18" s="149"/>
    </row>
    <row r="19" spans="2:12" s="143" customFormat="1" x14ac:dyDescent="0.25">
      <c r="B19" s="237"/>
      <c r="C19" s="237"/>
      <c r="K19" s="149"/>
      <c r="L19" s="149"/>
    </row>
    <row r="20" spans="2:12" s="143" customFormat="1" x14ac:dyDescent="0.25">
      <c r="B20" s="237"/>
      <c r="C20" s="237"/>
      <c r="K20" s="149"/>
      <c r="L20" s="149"/>
    </row>
    <row r="21" spans="2:12" x14ac:dyDescent="0.25">
      <c r="K21" s="149"/>
      <c r="L21" s="149"/>
    </row>
    <row r="22" spans="2:12" x14ac:dyDescent="0.25">
      <c r="K22" s="149"/>
      <c r="L22" s="149"/>
    </row>
    <row r="23" spans="2:12" x14ac:dyDescent="0.25">
      <c r="K23" s="149"/>
      <c r="L23" s="149"/>
    </row>
    <row r="24" spans="2:12" x14ac:dyDescent="0.25">
      <c r="K24" s="319" t="s">
        <v>504</v>
      </c>
      <c r="L24" s="149"/>
    </row>
    <row r="39" spans="1:18" ht="15.75" x14ac:dyDescent="0.25">
      <c r="B39" s="219" t="s">
        <v>428</v>
      </c>
    </row>
    <row r="40" spans="1:18" s="143" customFormat="1" x14ac:dyDescent="0.25">
      <c r="B40" s="82" t="s">
        <v>552</v>
      </c>
      <c r="C40" s="237"/>
    </row>
    <row r="41" spans="1:18" x14ac:dyDescent="0.25">
      <c r="B41" s="278"/>
      <c r="C41" s="278"/>
      <c r="D41" s="278"/>
      <c r="E41" s="206" t="s">
        <v>24</v>
      </c>
      <c r="F41" s="206"/>
      <c r="G41" s="269">
        <v>1990</v>
      </c>
      <c r="H41" s="269">
        <v>1991</v>
      </c>
      <c r="I41" s="269">
        <v>1992</v>
      </c>
      <c r="J41" s="269">
        <v>1993</v>
      </c>
      <c r="K41" s="269">
        <v>1994</v>
      </c>
      <c r="L41" s="269">
        <v>1995</v>
      </c>
      <c r="M41" s="269">
        <v>1996</v>
      </c>
      <c r="N41" s="269">
        <v>1997</v>
      </c>
      <c r="O41" s="269">
        <v>1998</v>
      </c>
      <c r="P41" s="269">
        <v>1999</v>
      </c>
      <c r="Q41" s="269">
        <v>2000</v>
      </c>
      <c r="R41" s="269">
        <v>2001</v>
      </c>
    </row>
    <row r="42" spans="1:18" s="23" customFormat="1" ht="18" x14ac:dyDescent="0.25">
      <c r="A42" s="24"/>
      <c r="B42" s="432" t="s">
        <v>429</v>
      </c>
      <c r="C42" s="142"/>
      <c r="D42" s="142"/>
      <c r="E42" s="432" t="s">
        <v>655</v>
      </c>
      <c r="F42" s="432"/>
      <c r="G42" s="453">
        <v>25128.502263727907</v>
      </c>
      <c r="H42" s="453"/>
      <c r="I42" s="453"/>
      <c r="J42" s="453"/>
      <c r="K42" s="453"/>
      <c r="L42" s="453">
        <v>25877.960352435031</v>
      </c>
      <c r="M42" s="453"/>
      <c r="N42" s="453"/>
      <c r="O42" s="453">
        <v>25350.939045004994</v>
      </c>
      <c r="P42" s="453">
        <v>25799.621349335277</v>
      </c>
      <c r="Q42" s="453">
        <v>25525.51236199437</v>
      </c>
      <c r="R42" s="453">
        <v>25777.840897630809</v>
      </c>
    </row>
    <row r="43" spans="1:18" x14ac:dyDescent="0.25">
      <c r="B43" s="432" t="s">
        <v>415</v>
      </c>
      <c r="C43" s="369"/>
      <c r="D43" s="142"/>
      <c r="E43" s="432" t="s">
        <v>155</v>
      </c>
      <c r="F43" s="432"/>
      <c r="G43" s="453">
        <v>1595595</v>
      </c>
      <c r="H43" s="453">
        <v>1607295</v>
      </c>
      <c r="I43" s="453">
        <v>1623263</v>
      </c>
      <c r="J43" s="453">
        <v>1635552</v>
      </c>
      <c r="K43" s="453">
        <v>1643707</v>
      </c>
      <c r="L43" s="453">
        <v>1649131</v>
      </c>
      <c r="M43" s="453">
        <v>1661751</v>
      </c>
      <c r="N43" s="453">
        <v>1671261</v>
      </c>
      <c r="O43" s="453">
        <v>1677769</v>
      </c>
      <c r="P43" s="453">
        <v>1679006</v>
      </c>
      <c r="Q43" s="453">
        <v>1682944</v>
      </c>
      <c r="R43" s="453">
        <v>1688838</v>
      </c>
    </row>
    <row r="44" spans="1:18" ht="18" x14ac:dyDescent="0.25">
      <c r="B44" s="206" t="s">
        <v>31</v>
      </c>
      <c r="C44" s="206"/>
      <c r="D44" s="206"/>
      <c r="E44" s="206" t="s">
        <v>457</v>
      </c>
      <c r="F44" s="206"/>
      <c r="G44" s="279">
        <f>1000*(G42/G43)</f>
        <v>15.748671977367634</v>
      </c>
      <c r="H44" s="279"/>
      <c r="I44" s="279"/>
      <c r="J44" s="279"/>
      <c r="K44" s="279"/>
      <c r="L44" s="279">
        <f>1000*(L42/L43)</f>
        <v>15.691876723216671</v>
      </c>
      <c r="M44" s="279"/>
      <c r="N44" s="279"/>
      <c r="O44" s="279">
        <f t="shared" ref="O44:R44" si="0">1000*(O42/O43)</f>
        <v>15.109910270725585</v>
      </c>
      <c r="P44" s="279">
        <f t="shared" si="0"/>
        <v>15.366009025182327</v>
      </c>
      <c r="Q44" s="279">
        <f t="shared" si="0"/>
        <v>15.167178683304002</v>
      </c>
      <c r="R44" s="279">
        <f t="shared" si="0"/>
        <v>15.263655186365304</v>
      </c>
    </row>
    <row r="45" spans="1:18" s="143" customFormat="1" x14ac:dyDescent="0.25">
      <c r="B45" s="271"/>
      <c r="C45" s="237"/>
    </row>
    <row r="46" spans="1:18" s="143" customFormat="1" x14ac:dyDescent="0.25">
      <c r="B46" s="271" t="s">
        <v>416</v>
      </c>
      <c r="C46" s="237"/>
    </row>
    <row r="47" spans="1:18" s="143" customFormat="1" x14ac:dyDescent="0.25">
      <c r="B47" s="278"/>
      <c r="C47" s="278"/>
      <c r="D47" s="278"/>
      <c r="E47" s="206" t="s">
        <v>24</v>
      </c>
      <c r="F47" s="206"/>
      <c r="G47" s="269">
        <v>2002</v>
      </c>
      <c r="H47" s="269">
        <v>2003</v>
      </c>
      <c r="I47" s="269">
        <v>2004</v>
      </c>
      <c r="J47" s="269">
        <v>2005</v>
      </c>
      <c r="K47" s="269">
        <v>2006</v>
      </c>
      <c r="L47" s="269">
        <v>2007</v>
      </c>
      <c r="M47" s="269">
        <v>2008</v>
      </c>
      <c r="N47" s="269">
        <v>2009</v>
      </c>
      <c r="O47" s="269">
        <v>2010</v>
      </c>
      <c r="P47" s="269">
        <v>2011</v>
      </c>
      <c r="Q47" s="269">
        <v>2012</v>
      </c>
      <c r="R47" s="269">
        <v>2013</v>
      </c>
    </row>
    <row r="48" spans="1:18" s="143" customFormat="1" ht="18" x14ac:dyDescent="0.25">
      <c r="B48" s="432" t="s">
        <v>429</v>
      </c>
      <c r="C48" s="142"/>
      <c r="D48" s="142"/>
      <c r="E48" s="432" t="s">
        <v>655</v>
      </c>
      <c r="F48" s="432"/>
      <c r="G48" s="453">
        <v>23414.360775895046</v>
      </c>
      <c r="H48" s="453">
        <v>23515.473826354038</v>
      </c>
      <c r="I48" s="453">
        <v>23297.657987608734</v>
      </c>
      <c r="J48" s="453">
        <v>23966.048109095853</v>
      </c>
      <c r="K48" s="453">
        <v>24336.734336573543</v>
      </c>
      <c r="L48" s="453">
        <v>23142.748580651078</v>
      </c>
      <c r="M48" s="453">
        <v>22731.09807350628</v>
      </c>
      <c r="N48" s="453">
        <v>21104.646614886395</v>
      </c>
      <c r="O48" s="453">
        <v>21975.405863177271</v>
      </c>
      <c r="P48" s="453">
        <v>20757.494815032434</v>
      </c>
      <c r="Q48" s="453">
        <v>20996.966262491944</v>
      </c>
      <c r="R48" s="453">
        <v>21083.358653124651</v>
      </c>
    </row>
    <row r="49" spans="2:18" s="143" customFormat="1" x14ac:dyDescent="0.25">
      <c r="B49" s="432" t="s">
        <v>415</v>
      </c>
      <c r="C49" s="369"/>
      <c r="D49" s="142"/>
      <c r="E49" s="432" t="s">
        <v>155</v>
      </c>
      <c r="F49" s="432"/>
      <c r="G49" s="453">
        <v>1697534</v>
      </c>
      <c r="H49" s="453">
        <v>1704924</v>
      </c>
      <c r="I49" s="453">
        <v>1714042</v>
      </c>
      <c r="J49" s="453">
        <v>1727733</v>
      </c>
      <c r="K49" s="453">
        <v>1743113</v>
      </c>
      <c r="L49" s="453">
        <v>1761683</v>
      </c>
      <c r="M49" s="453">
        <v>1779152</v>
      </c>
      <c r="N49" s="453">
        <v>1793333</v>
      </c>
      <c r="O49" s="453">
        <v>1804833</v>
      </c>
      <c r="P49" s="453">
        <v>1814318</v>
      </c>
      <c r="Q49" s="453">
        <v>1823634</v>
      </c>
      <c r="R49" s="453">
        <v>1829725</v>
      </c>
    </row>
    <row r="50" spans="2:18" s="143" customFormat="1" ht="18" x14ac:dyDescent="0.25">
      <c r="B50" s="206" t="s">
        <v>31</v>
      </c>
      <c r="C50" s="206"/>
      <c r="D50" s="206"/>
      <c r="E50" s="206" t="s">
        <v>457</v>
      </c>
      <c r="F50" s="206"/>
      <c r="G50" s="279">
        <f t="shared" ref="G50:R50" si="1">1000*(G48/G49)</f>
        <v>13.793161595523298</v>
      </c>
      <c r="H50" s="279">
        <f t="shared" si="1"/>
        <v>13.792681566072176</v>
      </c>
      <c r="I50" s="279">
        <f t="shared" si="1"/>
        <v>13.592232855209344</v>
      </c>
      <c r="J50" s="279">
        <f t="shared" si="1"/>
        <v>13.871384125380398</v>
      </c>
      <c r="K50" s="279">
        <f t="shared" si="1"/>
        <v>13.961650413124991</v>
      </c>
      <c r="L50" s="279">
        <f t="shared" si="1"/>
        <v>13.136726971112894</v>
      </c>
      <c r="M50" s="279">
        <f t="shared" si="1"/>
        <v>12.776366535015715</v>
      </c>
      <c r="N50" s="279">
        <f t="shared" si="1"/>
        <v>11.768392493132282</v>
      </c>
      <c r="O50" s="279">
        <f t="shared" si="1"/>
        <v>12.175866611025658</v>
      </c>
      <c r="P50" s="279">
        <f t="shared" si="1"/>
        <v>11.440935279831008</v>
      </c>
      <c r="Q50" s="279">
        <f t="shared" si="1"/>
        <v>11.51380499732509</v>
      </c>
      <c r="R50" s="279">
        <f t="shared" si="1"/>
        <v>11.522692564797799</v>
      </c>
    </row>
    <row r="51" spans="2:18" s="143" customFormat="1" x14ac:dyDescent="0.25">
      <c r="B51" s="237"/>
      <c r="C51" s="237"/>
    </row>
    <row r="52" spans="2:18" s="143" customFormat="1" x14ac:dyDescent="0.25">
      <c r="B52" s="271" t="s">
        <v>416</v>
      </c>
      <c r="C52" s="237"/>
    </row>
    <row r="53" spans="2:18" s="143" customFormat="1" x14ac:dyDescent="0.25">
      <c r="B53" s="278"/>
      <c r="C53" s="278"/>
      <c r="D53" s="278"/>
      <c r="E53" s="206" t="s">
        <v>24</v>
      </c>
      <c r="F53" s="206"/>
      <c r="G53" s="269">
        <v>2014</v>
      </c>
      <c r="H53" s="269">
        <v>2015</v>
      </c>
    </row>
    <row r="54" spans="2:18" s="143" customFormat="1" ht="18" x14ac:dyDescent="0.25">
      <c r="B54" s="432" t="s">
        <v>429</v>
      </c>
      <c r="C54" s="142"/>
      <c r="D54" s="142"/>
      <c r="E54" s="432" t="s">
        <v>655</v>
      </c>
      <c r="F54" s="432"/>
      <c r="G54" s="453">
        <v>20551.827396989393</v>
      </c>
      <c r="H54" s="453">
        <v>20672.69231359502</v>
      </c>
      <c r="L54" s="120"/>
      <c r="M54" s="120"/>
    </row>
    <row r="55" spans="2:18" s="143" customFormat="1" x14ac:dyDescent="0.25">
      <c r="B55" s="432" t="s">
        <v>415</v>
      </c>
      <c r="C55" s="369"/>
      <c r="D55" s="142"/>
      <c r="E55" s="432" t="s">
        <v>155</v>
      </c>
      <c r="F55" s="432"/>
      <c r="G55" s="453">
        <v>1840498</v>
      </c>
      <c r="H55" s="453">
        <v>1851621</v>
      </c>
      <c r="L55" s="120"/>
      <c r="M55" s="120"/>
    </row>
    <row r="56" spans="2:18" s="143" customFormat="1" ht="18" x14ac:dyDescent="0.25">
      <c r="B56" s="206" t="s">
        <v>31</v>
      </c>
      <c r="C56" s="206"/>
      <c r="D56" s="206"/>
      <c r="E56" s="206" t="s">
        <v>457</v>
      </c>
      <c r="F56" s="206"/>
      <c r="G56" s="279">
        <f>1000*(G54/G55)</f>
        <v>11.166449187659749</v>
      </c>
      <c r="H56" s="279">
        <f>1000*(H54/H55)</f>
        <v>11.164645634066053</v>
      </c>
      <c r="L56" s="120"/>
    </row>
    <row r="57" spans="2:18" s="143" customFormat="1" x14ac:dyDescent="0.25">
      <c r="B57" s="237"/>
      <c r="C57" s="237"/>
    </row>
    <row r="58" spans="2:18" x14ac:dyDescent="0.25">
      <c r="B58" s="417" t="s">
        <v>549</v>
      </c>
    </row>
    <row r="59" spans="2:18" x14ac:dyDescent="0.25">
      <c r="B59" s="192" t="s">
        <v>548</v>
      </c>
    </row>
    <row r="60" spans="2:18" x14ac:dyDescent="0.25">
      <c r="B60" s="142" t="s">
        <v>114</v>
      </c>
    </row>
    <row r="61" spans="2:18" x14ac:dyDescent="0.25">
      <c r="B61" s="145" t="s">
        <v>551</v>
      </c>
    </row>
    <row r="63" spans="2:18" s="143" customFormat="1" x14ac:dyDescent="0.25">
      <c r="B63" s="417" t="s">
        <v>609</v>
      </c>
      <c r="C63" s="237"/>
    </row>
    <row r="64" spans="2:18" x14ac:dyDescent="0.25">
      <c r="B64" s="145" t="s">
        <v>424</v>
      </c>
    </row>
  </sheetData>
  <hyperlinks>
    <hyperlink ref="B2" location="Contents!B6" display="Return to Contents Page"/>
    <hyperlink ref="B64" location="'User guidance cross-cutting'!B39" display="Link to user guidance for cross-cutting sector"/>
    <hyperlink ref="B59" r:id="rId1"/>
    <hyperlink ref="B61" r:id="rId2"/>
  </hyperlinks>
  <pageMargins left="0.25" right="0.25" top="0.75" bottom="0.75" header="0.3" footer="0.3"/>
  <pageSetup paperSize="9" scale="50" orientation="landscape"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8"/>
  <sheetViews>
    <sheetView showGridLines="0" zoomScale="85" zoomScaleNormal="85" workbookViewId="0"/>
  </sheetViews>
  <sheetFormatPr defaultRowHeight="15" x14ac:dyDescent="0.25"/>
  <cols>
    <col min="2" max="2" width="20" customWidth="1"/>
  </cols>
  <sheetData>
    <row r="1" spans="2:10" s="27" customFormat="1" x14ac:dyDescent="0.25"/>
    <row r="2" spans="2:10" s="27" customFormat="1" x14ac:dyDescent="0.25">
      <c r="B2" s="105" t="s">
        <v>2</v>
      </c>
    </row>
    <row r="4" spans="2:10" ht="26.25" x14ac:dyDescent="0.4">
      <c r="B4" s="404" t="s">
        <v>43</v>
      </c>
      <c r="C4" s="142"/>
      <c r="D4" s="142"/>
      <c r="E4" s="142"/>
      <c r="F4" s="142"/>
      <c r="G4" s="142"/>
      <c r="H4" s="142"/>
      <c r="I4" s="142"/>
      <c r="J4" s="142"/>
    </row>
    <row r="5" spans="2:10" x14ac:dyDescent="0.25">
      <c r="B5" s="142"/>
      <c r="C5" s="142"/>
      <c r="D5" s="142"/>
      <c r="E5" s="142"/>
      <c r="F5" s="142"/>
      <c r="G5" s="142"/>
      <c r="H5" s="142"/>
      <c r="I5" s="142"/>
      <c r="J5" s="142"/>
    </row>
    <row r="6" spans="2:10" ht="17.25" customHeight="1" x14ac:dyDescent="0.25">
      <c r="B6" s="510" t="s">
        <v>44</v>
      </c>
      <c r="C6" s="510"/>
      <c r="D6" s="510"/>
      <c r="E6" s="510"/>
      <c r="F6" s="510"/>
      <c r="G6" s="510"/>
      <c r="H6" s="510"/>
      <c r="I6" s="510"/>
      <c r="J6" s="510"/>
    </row>
    <row r="7" spans="2:10" ht="17.25" customHeight="1" x14ac:dyDescent="0.25">
      <c r="B7" s="510"/>
      <c r="C7" s="510"/>
      <c r="D7" s="510"/>
      <c r="E7" s="510"/>
      <c r="F7" s="510"/>
      <c r="G7" s="510"/>
      <c r="H7" s="510"/>
      <c r="I7" s="510"/>
      <c r="J7" s="510"/>
    </row>
    <row r="8" spans="2:10" ht="17.25" customHeight="1" x14ac:dyDescent="0.25">
      <c r="B8" s="510"/>
      <c r="C8" s="510"/>
      <c r="D8" s="510"/>
      <c r="E8" s="510"/>
      <c r="F8" s="510"/>
      <c r="G8" s="510"/>
      <c r="H8" s="510"/>
      <c r="I8" s="510"/>
      <c r="J8" s="510"/>
    </row>
    <row r="9" spans="2:10" ht="17.25" customHeight="1" x14ac:dyDescent="0.25">
      <c r="B9" s="510"/>
      <c r="C9" s="510"/>
      <c r="D9" s="510"/>
      <c r="E9" s="510"/>
      <c r="F9" s="510"/>
      <c r="G9" s="510"/>
      <c r="H9" s="510"/>
      <c r="I9" s="510"/>
      <c r="J9" s="510"/>
    </row>
    <row r="10" spans="2:10" ht="17.25" customHeight="1" x14ac:dyDescent="0.25">
      <c r="B10" s="157"/>
      <c r="C10" s="157"/>
      <c r="D10" s="157"/>
      <c r="E10" s="157"/>
      <c r="F10" s="157"/>
      <c r="G10" s="157"/>
      <c r="H10" s="157"/>
      <c r="I10" s="157"/>
      <c r="J10" s="157"/>
    </row>
    <row r="11" spans="2:10" ht="17.25" customHeight="1" x14ac:dyDescent="0.25">
      <c r="B11" s="493" t="s">
        <v>228</v>
      </c>
      <c r="C11" s="493"/>
      <c r="D11" s="493"/>
      <c r="E11" s="493"/>
      <c r="F11" s="493"/>
      <c r="G11" s="493"/>
      <c r="H11" s="493"/>
      <c r="I11" s="493"/>
      <c r="J11" s="493"/>
    </row>
    <row r="12" spans="2:10" ht="17.25" customHeight="1" x14ac:dyDescent="0.25">
      <c r="B12" s="493"/>
      <c r="C12" s="493"/>
      <c r="D12" s="493"/>
      <c r="E12" s="493"/>
      <c r="F12" s="493"/>
      <c r="G12" s="493"/>
      <c r="H12" s="493"/>
      <c r="I12" s="493"/>
      <c r="J12" s="493"/>
    </row>
    <row r="13" spans="2:10" ht="17.25" customHeight="1" x14ac:dyDescent="0.25">
      <c r="B13" s="406"/>
      <c r="C13" s="406"/>
      <c r="D13" s="406"/>
      <c r="E13" s="406"/>
      <c r="F13" s="406"/>
      <c r="G13" s="406"/>
      <c r="H13" s="406"/>
      <c r="I13" s="406"/>
      <c r="J13" s="406"/>
    </row>
    <row r="14" spans="2:10" s="143" customFormat="1" ht="17.25" customHeight="1" x14ac:dyDescent="0.25">
      <c r="B14" s="406"/>
      <c r="C14" s="406"/>
      <c r="D14" s="406"/>
      <c r="E14" s="406"/>
      <c r="F14" s="406"/>
      <c r="G14" s="406"/>
      <c r="H14" s="406"/>
      <c r="I14" s="406"/>
      <c r="J14" s="406"/>
    </row>
    <row r="15" spans="2:10" ht="17.25" customHeight="1" x14ac:dyDescent="0.35">
      <c r="B15" s="156" t="s">
        <v>216</v>
      </c>
      <c r="C15" s="156" t="s">
        <v>42</v>
      </c>
      <c r="D15" s="406"/>
      <c r="E15" s="406"/>
      <c r="F15" s="406"/>
      <c r="G15" s="406"/>
      <c r="H15" s="406"/>
      <c r="I15" s="406"/>
      <c r="J15" s="406"/>
    </row>
    <row r="16" spans="2:10" ht="17.25" customHeight="1" x14ac:dyDescent="0.25">
      <c r="B16" s="413" t="s">
        <v>50</v>
      </c>
      <c r="C16" s="287" t="s">
        <v>221</v>
      </c>
    </row>
    <row r="17" spans="2:10" ht="17.25" customHeight="1" x14ac:dyDescent="0.25">
      <c r="B17" s="413" t="s">
        <v>52</v>
      </c>
      <c r="C17" s="287" t="s">
        <v>222</v>
      </c>
    </row>
    <row r="18" spans="2:10" ht="17.25" customHeight="1" x14ac:dyDescent="0.25">
      <c r="B18" s="413" t="s">
        <v>51</v>
      </c>
      <c r="C18" s="287" t="s">
        <v>223</v>
      </c>
    </row>
    <row r="19" spans="2:10" s="27" customFormat="1" ht="17.25" customHeight="1" x14ac:dyDescent="0.25">
      <c r="B19" s="413" t="s">
        <v>54</v>
      </c>
      <c r="C19" s="287" t="s">
        <v>224</v>
      </c>
    </row>
    <row r="20" spans="2:10" ht="17.25" customHeight="1" x14ac:dyDescent="0.25">
      <c r="B20" s="413" t="s">
        <v>55</v>
      </c>
      <c r="C20" s="287" t="s">
        <v>225</v>
      </c>
    </row>
    <row r="21" spans="2:10" ht="17.25" customHeight="1" x14ac:dyDescent="0.25">
      <c r="B21" s="413" t="s">
        <v>53</v>
      </c>
      <c r="C21" s="287" t="s">
        <v>226</v>
      </c>
    </row>
    <row r="22" spans="2:10" ht="17.25" customHeight="1" x14ac:dyDescent="0.25">
      <c r="B22" s="413" t="s">
        <v>217</v>
      </c>
      <c r="C22" s="287" t="s">
        <v>227</v>
      </c>
    </row>
    <row r="23" spans="2:10" ht="17.25" customHeight="1" x14ac:dyDescent="0.25">
      <c r="B23" s="45"/>
      <c r="C23" s="45"/>
      <c r="D23" s="45"/>
      <c r="E23" s="45"/>
      <c r="F23" s="45"/>
      <c r="G23" s="45"/>
      <c r="H23" s="45"/>
      <c r="I23" s="45"/>
      <c r="J23" s="45"/>
    </row>
    <row r="24" spans="2:10" ht="17.25" customHeight="1" x14ac:dyDescent="0.25"/>
    <row r="25" spans="2:10" ht="17.25" customHeight="1" x14ac:dyDescent="0.25"/>
    <row r="26" spans="2:10" ht="17.25" customHeight="1" x14ac:dyDescent="0.25"/>
    <row r="27" spans="2:10" ht="17.25" customHeight="1" x14ac:dyDescent="0.25"/>
    <row r="28" spans="2:10" ht="17.25" customHeight="1" x14ac:dyDescent="0.25"/>
  </sheetData>
  <mergeCells count="2">
    <mergeCell ref="B6:J9"/>
    <mergeCell ref="B11:J12"/>
  </mergeCells>
  <hyperlinks>
    <hyperlink ref="B2" location="Contents!B6" display="Return to Contents Page"/>
    <hyperlink ref="C16" location="'User guidance power'!A1" display="User guidance for power sector indicators"/>
    <hyperlink ref="C17" location="'User guidance buildings'!A1" display="User guidance for buildings sector indicators"/>
    <hyperlink ref="C18" location="'User guidance industry'!A1" display="User guidance for industry sector indicators"/>
    <hyperlink ref="C19" location="'User guidance transport'!A1" display="User guidance for transport sector indicators"/>
    <hyperlink ref="C20" location="'User guidance agriculture'!A1" display="User guidance for agriculture sector indicators"/>
    <hyperlink ref="C21" location="'User guidance waste'!A1" display="User guidance for waste sector indicators"/>
    <hyperlink ref="C22" location="'User guidance cross-cutting'!A1" display="User guidance for cross-cutting indicators"/>
  </hyperlinks>
  <pageMargins left="0.25" right="0.25" top="0.75" bottom="0.75" header="0.3" footer="0.3"/>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61"/>
  <sheetViews>
    <sheetView showGridLines="0" zoomScale="85" zoomScaleNormal="85" workbookViewId="0"/>
  </sheetViews>
  <sheetFormatPr defaultColWidth="9.140625" defaultRowHeight="15" x14ac:dyDescent="0.25"/>
  <cols>
    <col min="1" max="16384" width="9.140625" style="143"/>
  </cols>
  <sheetData>
    <row r="2" spans="2:10" x14ac:dyDescent="0.25">
      <c r="B2" s="105" t="s">
        <v>2</v>
      </c>
    </row>
    <row r="3" spans="2:10" x14ac:dyDescent="0.25">
      <c r="B3" s="105" t="s">
        <v>237</v>
      </c>
    </row>
    <row r="5" spans="2:10" ht="26.25" x14ac:dyDescent="0.4">
      <c r="B5" s="404" t="s">
        <v>238</v>
      </c>
    </row>
    <row r="7" spans="2:10" x14ac:dyDescent="0.25">
      <c r="B7" s="471" t="s">
        <v>245</v>
      </c>
    </row>
    <row r="8" spans="2:10" x14ac:dyDescent="0.25">
      <c r="B8" s="145" t="s">
        <v>229</v>
      </c>
    </row>
    <row r="9" spans="2:10" x14ac:dyDescent="0.25">
      <c r="B9" s="145" t="s">
        <v>235</v>
      </c>
    </row>
    <row r="11" spans="2:10" ht="17.25" customHeight="1" x14ac:dyDescent="0.25">
      <c r="B11" s="471" t="s">
        <v>220</v>
      </c>
      <c r="C11" s="142"/>
      <c r="D11" s="142"/>
      <c r="E11" s="142"/>
      <c r="F11" s="142"/>
      <c r="G11" s="142"/>
      <c r="H11" s="142"/>
      <c r="I11" s="142"/>
      <c r="J11" s="142"/>
    </row>
    <row r="12" spans="2:10" ht="17.25" customHeight="1" x14ac:dyDescent="0.25">
      <c r="B12" s="142" t="s">
        <v>229</v>
      </c>
      <c r="C12" s="142"/>
      <c r="D12" s="142"/>
      <c r="E12" s="142"/>
      <c r="F12" s="142"/>
      <c r="G12" s="142"/>
      <c r="H12" s="142"/>
      <c r="I12" s="142"/>
      <c r="J12" s="142"/>
    </row>
    <row r="13" spans="2:10" ht="17.25" customHeight="1" x14ac:dyDescent="0.25">
      <c r="B13" s="142"/>
      <c r="C13" s="142"/>
      <c r="D13" s="142"/>
      <c r="E13" s="142"/>
      <c r="F13" s="142"/>
      <c r="G13" s="142"/>
      <c r="H13" s="142"/>
      <c r="I13" s="142"/>
      <c r="J13" s="142"/>
    </row>
    <row r="14" spans="2:10" ht="17.25" customHeight="1" x14ac:dyDescent="0.25">
      <c r="B14" s="471" t="s">
        <v>230</v>
      </c>
      <c r="C14" s="142"/>
      <c r="D14" s="142"/>
      <c r="E14" s="142"/>
      <c r="F14" s="142"/>
      <c r="G14" s="142"/>
      <c r="H14" s="142"/>
      <c r="I14" s="142"/>
      <c r="J14" s="142"/>
    </row>
    <row r="15" spans="2:10" ht="17.25" customHeight="1" x14ac:dyDescent="0.25">
      <c r="B15" s="512" t="s">
        <v>231</v>
      </c>
      <c r="C15" s="512"/>
      <c r="D15" s="512"/>
      <c r="E15" s="512"/>
      <c r="F15" s="512"/>
      <c r="G15" s="512"/>
      <c r="H15" s="512"/>
      <c r="I15" s="512"/>
      <c r="J15" s="512"/>
    </row>
    <row r="16" spans="2:10" ht="17.25" customHeight="1" x14ac:dyDescent="0.25">
      <c r="B16" s="512"/>
      <c r="C16" s="512"/>
      <c r="D16" s="512"/>
      <c r="E16" s="512"/>
      <c r="F16" s="512"/>
      <c r="G16" s="512"/>
      <c r="H16" s="512"/>
      <c r="I16" s="512"/>
      <c r="J16" s="512"/>
    </row>
    <row r="17" spans="2:10" ht="17.25" customHeight="1" x14ac:dyDescent="0.25">
      <c r="B17" s="512"/>
      <c r="C17" s="512"/>
      <c r="D17" s="512"/>
      <c r="E17" s="512"/>
      <c r="F17" s="512"/>
      <c r="G17" s="512"/>
      <c r="H17" s="512"/>
      <c r="I17" s="512"/>
      <c r="J17" s="512"/>
    </row>
    <row r="18" spans="2:10" ht="17.25" customHeight="1" x14ac:dyDescent="0.25">
      <c r="B18" s="512"/>
      <c r="C18" s="512"/>
      <c r="D18" s="512"/>
      <c r="E18" s="512"/>
      <c r="F18" s="512"/>
      <c r="G18" s="512"/>
      <c r="H18" s="512"/>
      <c r="I18" s="512"/>
      <c r="J18" s="512"/>
    </row>
    <row r="19" spans="2:10" ht="17.25" customHeight="1" x14ac:dyDescent="0.25">
      <c r="B19" s="512"/>
      <c r="C19" s="512"/>
      <c r="D19" s="512"/>
      <c r="E19" s="512"/>
      <c r="F19" s="512"/>
      <c r="G19" s="512"/>
      <c r="H19" s="512"/>
      <c r="I19" s="512"/>
      <c r="J19" s="512"/>
    </row>
    <row r="20" spans="2:10" ht="17.25" customHeight="1" x14ac:dyDescent="0.25">
      <c r="B20" s="142"/>
      <c r="C20" s="142"/>
      <c r="D20" s="142"/>
      <c r="E20" s="142"/>
      <c r="F20" s="142"/>
      <c r="G20" s="142"/>
      <c r="H20" s="142"/>
      <c r="I20" s="142"/>
      <c r="J20" s="142"/>
    </row>
    <row r="21" spans="2:10" ht="17.25" customHeight="1" x14ac:dyDescent="0.25">
      <c r="B21" s="471" t="s">
        <v>232</v>
      </c>
      <c r="C21" s="142"/>
      <c r="D21" s="142"/>
      <c r="E21" s="142"/>
      <c r="F21" s="142"/>
      <c r="G21" s="142"/>
      <c r="H21" s="142"/>
      <c r="I21" s="142"/>
      <c r="J21" s="142"/>
    </row>
    <row r="22" spans="2:10" ht="17.25" customHeight="1" x14ac:dyDescent="0.25">
      <c r="B22" s="512" t="s">
        <v>233</v>
      </c>
      <c r="C22" s="512"/>
      <c r="D22" s="512"/>
      <c r="E22" s="512"/>
      <c r="F22" s="512"/>
      <c r="G22" s="512"/>
      <c r="H22" s="512"/>
      <c r="I22" s="512"/>
      <c r="J22" s="512"/>
    </row>
    <row r="23" spans="2:10" ht="17.25" customHeight="1" x14ac:dyDescent="0.25">
      <c r="B23" s="512"/>
      <c r="C23" s="512"/>
      <c r="D23" s="512"/>
      <c r="E23" s="512"/>
      <c r="F23" s="512"/>
      <c r="G23" s="512"/>
      <c r="H23" s="512"/>
      <c r="I23" s="512"/>
      <c r="J23" s="512"/>
    </row>
    <row r="24" spans="2:10" ht="17.25" customHeight="1" x14ac:dyDescent="0.25">
      <c r="B24" s="512"/>
      <c r="C24" s="512"/>
      <c r="D24" s="512"/>
      <c r="E24" s="512"/>
      <c r="F24" s="512"/>
      <c r="G24" s="512"/>
      <c r="H24" s="512"/>
      <c r="I24" s="512"/>
      <c r="J24" s="512"/>
    </row>
    <row r="25" spans="2:10" ht="17.25" customHeight="1" x14ac:dyDescent="0.25">
      <c r="B25" s="512"/>
      <c r="C25" s="512"/>
      <c r="D25" s="512"/>
      <c r="E25" s="512"/>
      <c r="F25" s="512"/>
      <c r="G25" s="512"/>
      <c r="H25" s="512"/>
      <c r="I25" s="512"/>
      <c r="J25" s="512"/>
    </row>
    <row r="26" spans="2:10" ht="17.25" customHeight="1" x14ac:dyDescent="0.25">
      <c r="B26" s="512"/>
      <c r="C26" s="512"/>
      <c r="D26" s="512"/>
      <c r="E26" s="512"/>
      <c r="F26" s="512"/>
      <c r="G26" s="512"/>
      <c r="H26" s="512"/>
      <c r="I26" s="512"/>
      <c r="J26" s="512"/>
    </row>
    <row r="27" spans="2:10" x14ac:dyDescent="0.25">
      <c r="B27" s="513" t="s">
        <v>234</v>
      </c>
      <c r="C27" s="513"/>
      <c r="D27" s="513"/>
      <c r="E27" s="513"/>
      <c r="F27" s="513"/>
      <c r="G27" s="513"/>
      <c r="H27" s="513"/>
      <c r="I27" s="513"/>
      <c r="J27" s="513"/>
    </row>
    <row r="28" spans="2:10" x14ac:dyDescent="0.25">
      <c r="B28" s="513"/>
      <c r="C28" s="513"/>
      <c r="D28" s="513"/>
      <c r="E28" s="513"/>
      <c r="F28" s="513"/>
      <c r="G28" s="513"/>
      <c r="H28" s="513"/>
      <c r="I28" s="513"/>
      <c r="J28" s="513"/>
    </row>
    <row r="29" spans="2:10" x14ac:dyDescent="0.25">
      <c r="B29" s="511" t="s">
        <v>614</v>
      </c>
      <c r="C29" s="511"/>
      <c r="D29" s="511"/>
      <c r="E29" s="511"/>
      <c r="F29" s="511"/>
      <c r="G29" s="511"/>
      <c r="H29" s="511"/>
      <c r="I29" s="511"/>
      <c r="J29" s="511"/>
    </row>
    <row r="30" spans="2:10" x14ac:dyDescent="0.25">
      <c r="B30" s="511"/>
      <c r="C30" s="511"/>
      <c r="D30" s="511"/>
      <c r="E30" s="511"/>
      <c r="F30" s="511"/>
      <c r="G30" s="511"/>
      <c r="H30" s="511"/>
      <c r="I30" s="511"/>
      <c r="J30" s="511"/>
    </row>
    <row r="31" spans="2:10" x14ac:dyDescent="0.25">
      <c r="B31" s="511" t="s">
        <v>615</v>
      </c>
      <c r="C31" s="511"/>
      <c r="D31" s="511"/>
      <c r="E31" s="511"/>
      <c r="F31" s="511"/>
      <c r="G31" s="511"/>
      <c r="H31" s="511"/>
      <c r="I31" s="511"/>
      <c r="J31" s="511"/>
    </row>
    <row r="32" spans="2:10" x14ac:dyDescent="0.25">
      <c r="B32" s="511"/>
      <c r="C32" s="511"/>
      <c r="D32" s="511"/>
      <c r="E32" s="511"/>
      <c r="F32" s="511"/>
      <c r="G32" s="511"/>
      <c r="H32" s="511"/>
      <c r="I32" s="511"/>
      <c r="J32" s="511"/>
    </row>
    <row r="35" spans="2:10" x14ac:dyDescent="0.25">
      <c r="B35" s="471" t="s">
        <v>220</v>
      </c>
      <c r="C35" s="142"/>
      <c r="D35" s="142"/>
      <c r="E35" s="142"/>
      <c r="F35" s="142"/>
      <c r="G35" s="142"/>
      <c r="H35" s="142"/>
      <c r="I35" s="142"/>
      <c r="J35" s="142"/>
    </row>
    <row r="36" spans="2:10" x14ac:dyDescent="0.25">
      <c r="B36" s="142" t="s">
        <v>235</v>
      </c>
      <c r="C36" s="142"/>
      <c r="D36" s="142"/>
      <c r="E36" s="142"/>
      <c r="F36" s="142"/>
      <c r="G36" s="142"/>
      <c r="H36" s="142"/>
      <c r="I36" s="142"/>
      <c r="J36" s="142"/>
    </row>
    <row r="37" spans="2:10" x14ac:dyDescent="0.25">
      <c r="B37" s="142"/>
      <c r="C37" s="142"/>
      <c r="D37" s="142"/>
      <c r="E37" s="142"/>
      <c r="F37" s="142"/>
      <c r="G37" s="142"/>
      <c r="H37" s="142"/>
      <c r="I37" s="142"/>
      <c r="J37" s="142"/>
    </row>
    <row r="38" spans="2:10" x14ac:dyDescent="0.25">
      <c r="B38" s="471" t="s">
        <v>230</v>
      </c>
      <c r="C38" s="142"/>
      <c r="D38" s="142"/>
      <c r="E38" s="142"/>
      <c r="F38" s="142"/>
      <c r="G38" s="142"/>
      <c r="H38" s="142"/>
      <c r="I38" s="142"/>
      <c r="J38" s="142"/>
    </row>
    <row r="39" spans="2:10" x14ac:dyDescent="0.25">
      <c r="B39" s="513" t="s">
        <v>236</v>
      </c>
      <c r="C39" s="513"/>
      <c r="D39" s="513"/>
      <c r="E39" s="513"/>
      <c r="F39" s="513"/>
      <c r="G39" s="513"/>
      <c r="H39" s="513"/>
      <c r="I39" s="513"/>
      <c r="J39" s="513"/>
    </row>
    <row r="40" spans="2:10" x14ac:dyDescent="0.25">
      <c r="B40" s="513"/>
      <c r="C40" s="513"/>
      <c r="D40" s="513"/>
      <c r="E40" s="513"/>
      <c r="F40" s="513"/>
      <c r="G40" s="513"/>
      <c r="H40" s="513"/>
      <c r="I40" s="513"/>
      <c r="J40" s="513"/>
    </row>
    <row r="41" spans="2:10" x14ac:dyDescent="0.25">
      <c r="B41" s="513"/>
      <c r="C41" s="513"/>
      <c r="D41" s="513"/>
      <c r="E41" s="513"/>
      <c r="F41" s="513"/>
      <c r="G41" s="513"/>
      <c r="H41" s="513"/>
      <c r="I41" s="513"/>
      <c r="J41" s="513"/>
    </row>
    <row r="48" spans="2:10" x14ac:dyDescent="0.25">
      <c r="B48" s="471" t="s">
        <v>232</v>
      </c>
      <c r="C48" s="142"/>
      <c r="D48" s="142"/>
      <c r="E48" s="142"/>
      <c r="F48" s="142"/>
      <c r="G48" s="142"/>
      <c r="H48" s="142"/>
      <c r="I48" s="142"/>
      <c r="J48" s="142"/>
    </row>
    <row r="49" spans="2:10" x14ac:dyDescent="0.25">
      <c r="B49" s="512" t="s">
        <v>616</v>
      </c>
      <c r="C49" s="512"/>
      <c r="D49" s="512"/>
      <c r="E49" s="512"/>
      <c r="F49" s="512"/>
      <c r="G49" s="512"/>
      <c r="H49" s="512"/>
      <c r="I49" s="512"/>
      <c r="J49" s="512"/>
    </row>
    <row r="50" spans="2:10" x14ac:dyDescent="0.25">
      <c r="B50" s="512"/>
      <c r="C50" s="512"/>
      <c r="D50" s="512"/>
      <c r="E50" s="512"/>
      <c r="F50" s="512"/>
      <c r="G50" s="512"/>
      <c r="H50" s="512"/>
      <c r="I50" s="512"/>
      <c r="J50" s="512"/>
    </row>
    <row r="51" spans="2:10" x14ac:dyDescent="0.25">
      <c r="B51" s="512"/>
      <c r="C51" s="512"/>
      <c r="D51" s="512"/>
      <c r="E51" s="512"/>
      <c r="F51" s="512"/>
      <c r="G51" s="512"/>
      <c r="H51" s="512"/>
      <c r="I51" s="512"/>
      <c r="J51" s="512"/>
    </row>
    <row r="52" spans="2:10" x14ac:dyDescent="0.25">
      <c r="B52" s="512"/>
      <c r="C52" s="512"/>
      <c r="D52" s="512"/>
      <c r="E52" s="512"/>
      <c r="F52" s="512"/>
      <c r="G52" s="512"/>
      <c r="H52" s="512"/>
      <c r="I52" s="512"/>
      <c r="J52" s="512"/>
    </row>
    <row r="53" spans="2:10" x14ac:dyDescent="0.25">
      <c r="B53" s="512"/>
      <c r="C53" s="512"/>
      <c r="D53" s="512"/>
      <c r="E53" s="512"/>
      <c r="F53" s="512"/>
      <c r="G53" s="512"/>
      <c r="H53" s="512"/>
      <c r="I53" s="512"/>
      <c r="J53" s="512"/>
    </row>
    <row r="54" spans="2:10" x14ac:dyDescent="0.25">
      <c r="B54" s="512"/>
      <c r="C54" s="512"/>
      <c r="D54" s="512"/>
      <c r="E54" s="512"/>
      <c r="F54" s="512"/>
      <c r="G54" s="512"/>
      <c r="H54" s="512"/>
      <c r="I54" s="512"/>
      <c r="J54" s="512"/>
    </row>
    <row r="55" spans="2:10" x14ac:dyDescent="0.25">
      <c r="B55" s="512"/>
      <c r="C55" s="512"/>
      <c r="D55" s="512"/>
      <c r="E55" s="512"/>
      <c r="F55" s="512"/>
      <c r="G55" s="512"/>
      <c r="H55" s="512"/>
      <c r="I55" s="512"/>
      <c r="J55" s="512"/>
    </row>
    <row r="56" spans="2:10" x14ac:dyDescent="0.25">
      <c r="B56" s="511" t="s">
        <v>468</v>
      </c>
      <c r="C56" s="511"/>
      <c r="D56" s="511"/>
      <c r="E56" s="511"/>
      <c r="F56" s="511"/>
      <c r="G56" s="511"/>
      <c r="H56" s="511"/>
      <c r="I56" s="511"/>
      <c r="J56" s="511"/>
    </row>
    <row r="57" spans="2:10" x14ac:dyDescent="0.25">
      <c r="B57" s="511"/>
      <c r="C57" s="511"/>
      <c r="D57" s="511"/>
      <c r="E57" s="511"/>
      <c r="F57" s="511"/>
      <c r="G57" s="511"/>
      <c r="H57" s="511"/>
      <c r="I57" s="511"/>
      <c r="J57" s="511"/>
    </row>
    <row r="58" spans="2:10" x14ac:dyDescent="0.25">
      <c r="B58" s="511"/>
      <c r="C58" s="511"/>
      <c r="D58" s="511"/>
      <c r="E58" s="511"/>
      <c r="F58" s="511"/>
      <c r="G58" s="511"/>
      <c r="H58" s="511"/>
      <c r="I58" s="511"/>
      <c r="J58" s="511"/>
    </row>
    <row r="61" spans="2:10" x14ac:dyDescent="0.25">
      <c r="B61" s="145" t="s">
        <v>257</v>
      </c>
    </row>
  </sheetData>
  <mergeCells count="8">
    <mergeCell ref="B56:J58"/>
    <mergeCell ref="B29:J30"/>
    <mergeCell ref="B15:J19"/>
    <mergeCell ref="B27:J28"/>
    <mergeCell ref="B22:J26"/>
    <mergeCell ref="B39:J41"/>
    <mergeCell ref="B49:J55"/>
    <mergeCell ref="B31:J32"/>
  </mergeCells>
  <hyperlinks>
    <hyperlink ref="B2" location="Contents!B6" display="Return to Contents Page"/>
    <hyperlink ref="B56" r:id="rId1"/>
    <hyperlink ref="B3" location="'User guidance'!A1" display="Return to user guidance contents page"/>
    <hyperlink ref="B8" location="'User guidance power'!B12" display="1.1 Emissions per unit of electricity generated"/>
    <hyperlink ref="B9" location="'User guidance power'!B34" display="1.2 Electricity generation by fuel type"/>
    <hyperlink ref="B61" location="'User guidance power'!A1" display="Return to top"/>
    <hyperlink ref="B29" r:id="rId2" location="page=71 "/>
    <hyperlink ref="B31" r:id="rId3" location="page=8"/>
  </hyperlinks>
  <pageMargins left="0.25" right="0.25" top="0.75" bottom="0.75" header="0.3" footer="0.3"/>
  <pageSetup paperSize="9" fitToHeight="0" orientation="portrait"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204"/>
  <sheetViews>
    <sheetView showGridLines="0" zoomScale="85" zoomScaleNormal="85" workbookViewId="0"/>
  </sheetViews>
  <sheetFormatPr defaultColWidth="9.140625" defaultRowHeight="15" x14ac:dyDescent="0.25"/>
  <cols>
    <col min="1" max="16384" width="9.140625" style="143"/>
  </cols>
  <sheetData>
    <row r="2" spans="2:10" x14ac:dyDescent="0.25">
      <c r="B2" s="105" t="s">
        <v>2</v>
      </c>
    </row>
    <row r="3" spans="2:10" x14ac:dyDescent="0.25">
      <c r="B3" s="105" t="s">
        <v>237</v>
      </c>
    </row>
    <row r="5" spans="2:10" ht="26.25" x14ac:dyDescent="0.4">
      <c r="B5" s="404" t="s">
        <v>239</v>
      </c>
    </row>
    <row r="7" spans="2:10" x14ac:dyDescent="0.25">
      <c r="B7" s="144" t="s">
        <v>245</v>
      </c>
    </row>
    <row r="8" spans="2:10" x14ac:dyDescent="0.25">
      <c r="B8" s="145" t="s">
        <v>240</v>
      </c>
    </row>
    <row r="9" spans="2:10" x14ac:dyDescent="0.25">
      <c r="B9" s="145" t="s">
        <v>243</v>
      </c>
    </row>
    <row r="10" spans="2:10" x14ac:dyDescent="0.25">
      <c r="B10" s="145" t="s">
        <v>246</v>
      </c>
    </row>
    <row r="11" spans="2:10" x14ac:dyDescent="0.25">
      <c r="B11" s="145" t="s">
        <v>247</v>
      </c>
    </row>
    <row r="12" spans="2:10" x14ac:dyDescent="0.25">
      <c r="B12" s="145" t="s">
        <v>249</v>
      </c>
    </row>
    <row r="13" spans="2:10" x14ac:dyDescent="0.25">
      <c r="B13" s="145" t="s">
        <v>248</v>
      </c>
    </row>
    <row r="15" spans="2:10" ht="17.25" customHeight="1" x14ac:dyDescent="0.25">
      <c r="B15" s="471" t="s">
        <v>220</v>
      </c>
      <c r="C15" s="142"/>
      <c r="D15" s="142"/>
      <c r="E15" s="142"/>
      <c r="F15" s="142"/>
      <c r="G15" s="142"/>
      <c r="H15" s="142"/>
      <c r="I15" s="142"/>
      <c r="J15" s="142"/>
    </row>
    <row r="16" spans="2:10" ht="17.25" customHeight="1" x14ac:dyDescent="0.25">
      <c r="B16" s="142" t="s">
        <v>240</v>
      </c>
      <c r="C16" s="142"/>
      <c r="D16" s="142"/>
      <c r="E16" s="142"/>
      <c r="F16" s="142"/>
      <c r="G16" s="142"/>
      <c r="H16" s="142"/>
      <c r="I16" s="142"/>
      <c r="J16" s="142"/>
    </row>
    <row r="17" spans="2:10" ht="17.25" customHeight="1" x14ac:dyDescent="0.25">
      <c r="B17" s="142"/>
      <c r="C17" s="142"/>
      <c r="D17" s="142"/>
      <c r="E17" s="142"/>
      <c r="F17" s="142"/>
      <c r="G17" s="142"/>
      <c r="H17" s="142"/>
      <c r="I17" s="142"/>
      <c r="J17" s="142"/>
    </row>
    <row r="18" spans="2:10" ht="17.25" customHeight="1" x14ac:dyDescent="0.25">
      <c r="B18" s="471" t="s">
        <v>230</v>
      </c>
      <c r="C18" s="142"/>
      <c r="D18" s="142"/>
      <c r="E18" s="142"/>
      <c r="F18" s="142"/>
      <c r="G18" s="142"/>
      <c r="H18" s="142"/>
      <c r="I18" s="142"/>
      <c r="J18" s="142"/>
    </row>
    <row r="19" spans="2:10" ht="17.25" customHeight="1" x14ac:dyDescent="0.25">
      <c r="B19" s="512" t="s">
        <v>241</v>
      </c>
      <c r="C19" s="512"/>
      <c r="D19" s="512"/>
      <c r="E19" s="512"/>
      <c r="F19" s="512"/>
      <c r="G19" s="512"/>
      <c r="H19" s="512"/>
      <c r="I19" s="512"/>
      <c r="J19" s="512"/>
    </row>
    <row r="20" spans="2:10" ht="17.25" customHeight="1" x14ac:dyDescent="0.25">
      <c r="B20" s="512"/>
      <c r="C20" s="512"/>
      <c r="D20" s="512"/>
      <c r="E20" s="512"/>
      <c r="F20" s="512"/>
      <c r="G20" s="512"/>
      <c r="H20" s="512"/>
      <c r="I20" s="512"/>
      <c r="J20" s="512"/>
    </row>
    <row r="21" spans="2:10" ht="17.25" customHeight="1" x14ac:dyDescent="0.25">
      <c r="B21" s="512"/>
      <c r="C21" s="512"/>
      <c r="D21" s="512"/>
      <c r="E21" s="512"/>
      <c r="F21" s="512"/>
      <c r="G21" s="512"/>
      <c r="H21" s="512"/>
      <c r="I21" s="512"/>
      <c r="J21" s="512"/>
    </row>
    <row r="22" spans="2:10" ht="17.25" customHeight="1" x14ac:dyDescent="0.25">
      <c r="B22" s="512"/>
      <c r="C22" s="512"/>
      <c r="D22" s="512"/>
      <c r="E22" s="512"/>
      <c r="F22" s="512"/>
      <c r="G22" s="512"/>
      <c r="H22" s="512"/>
      <c r="I22" s="512"/>
      <c r="J22" s="512"/>
    </row>
    <row r="23" spans="2:10" ht="17.25" customHeight="1" x14ac:dyDescent="0.25">
      <c r="B23" s="512"/>
      <c r="C23" s="512"/>
      <c r="D23" s="512"/>
      <c r="E23" s="512"/>
      <c r="F23" s="512"/>
      <c r="G23" s="512"/>
      <c r="H23" s="512"/>
      <c r="I23" s="512"/>
      <c r="J23" s="512"/>
    </row>
    <row r="24" spans="2:10" ht="17.25" customHeight="1" x14ac:dyDescent="0.25">
      <c r="B24" s="512"/>
      <c r="C24" s="512"/>
      <c r="D24" s="512"/>
      <c r="E24" s="512"/>
      <c r="F24" s="512"/>
      <c r="G24" s="512"/>
      <c r="H24" s="512"/>
      <c r="I24" s="512"/>
      <c r="J24" s="512"/>
    </row>
    <row r="25" spans="2:10" ht="17.25" customHeight="1" x14ac:dyDescent="0.25">
      <c r="B25" s="142"/>
      <c r="C25" s="142"/>
      <c r="D25" s="142"/>
      <c r="E25" s="142"/>
      <c r="F25" s="142"/>
      <c r="G25" s="142"/>
      <c r="H25" s="142"/>
      <c r="I25" s="142"/>
      <c r="J25" s="142"/>
    </row>
    <row r="26" spans="2:10" ht="17.25" customHeight="1" x14ac:dyDescent="0.25">
      <c r="B26" s="471" t="s">
        <v>232</v>
      </c>
      <c r="C26" s="142"/>
      <c r="D26" s="142"/>
      <c r="E26" s="142"/>
      <c r="F26" s="142"/>
      <c r="G26" s="142"/>
      <c r="H26" s="142"/>
      <c r="I26" s="142"/>
      <c r="J26" s="142"/>
    </row>
    <row r="27" spans="2:10" ht="17.25" customHeight="1" x14ac:dyDescent="0.25">
      <c r="B27" s="512" t="s">
        <v>242</v>
      </c>
      <c r="C27" s="512"/>
      <c r="D27" s="512"/>
      <c r="E27" s="512"/>
      <c r="F27" s="512"/>
      <c r="G27" s="512"/>
      <c r="H27" s="512"/>
      <c r="I27" s="512"/>
      <c r="J27" s="512"/>
    </row>
    <row r="28" spans="2:10" ht="17.25" customHeight="1" x14ac:dyDescent="0.25">
      <c r="B28" s="512"/>
      <c r="C28" s="512"/>
      <c r="D28" s="512"/>
      <c r="E28" s="512"/>
      <c r="F28" s="512"/>
      <c r="G28" s="512"/>
      <c r="H28" s="512"/>
      <c r="I28" s="512"/>
      <c r="J28" s="512"/>
    </row>
    <row r="29" spans="2:10" ht="17.25" customHeight="1" x14ac:dyDescent="0.25">
      <c r="B29" s="512"/>
      <c r="C29" s="512"/>
      <c r="D29" s="512"/>
      <c r="E29" s="512"/>
      <c r="F29" s="512"/>
      <c r="G29" s="512"/>
      <c r="H29" s="512"/>
      <c r="I29" s="512"/>
      <c r="J29" s="512"/>
    </row>
    <row r="30" spans="2:10" ht="17.25" customHeight="1" x14ac:dyDescent="0.25">
      <c r="B30" s="512"/>
      <c r="C30" s="512"/>
      <c r="D30" s="512"/>
      <c r="E30" s="512"/>
      <c r="F30" s="512"/>
      <c r="G30" s="512"/>
      <c r="H30" s="512"/>
      <c r="I30" s="512"/>
      <c r="J30" s="512"/>
    </row>
    <row r="31" spans="2:10" ht="17.25" customHeight="1" x14ac:dyDescent="0.25">
      <c r="B31" s="512"/>
      <c r="C31" s="512"/>
      <c r="D31" s="512"/>
      <c r="E31" s="512"/>
      <c r="F31" s="512"/>
      <c r="G31" s="512"/>
      <c r="H31" s="512"/>
      <c r="I31" s="512"/>
      <c r="J31" s="512"/>
    </row>
    <row r="32" spans="2:10" x14ac:dyDescent="0.25">
      <c r="B32" s="511" t="s">
        <v>614</v>
      </c>
      <c r="C32" s="511"/>
      <c r="D32" s="511"/>
      <c r="E32" s="511"/>
      <c r="F32" s="511"/>
      <c r="G32" s="511"/>
      <c r="H32" s="511"/>
      <c r="I32" s="511"/>
      <c r="J32" s="511"/>
    </row>
    <row r="33" spans="2:10" x14ac:dyDescent="0.25">
      <c r="B33" s="511"/>
      <c r="C33" s="511"/>
      <c r="D33" s="511"/>
      <c r="E33" s="511"/>
      <c r="F33" s="511"/>
      <c r="G33" s="511"/>
      <c r="H33" s="511"/>
      <c r="I33" s="511"/>
      <c r="J33" s="511"/>
    </row>
    <row r="34" spans="2:10" x14ac:dyDescent="0.25">
      <c r="B34" s="511" t="s">
        <v>615</v>
      </c>
      <c r="C34" s="511"/>
      <c r="D34" s="511"/>
      <c r="E34" s="511"/>
      <c r="F34" s="511"/>
      <c r="G34" s="511"/>
      <c r="H34" s="511"/>
      <c r="I34" s="511"/>
      <c r="J34" s="511"/>
    </row>
    <row r="35" spans="2:10" x14ac:dyDescent="0.25">
      <c r="B35" s="511"/>
      <c r="C35" s="511"/>
      <c r="D35" s="511"/>
      <c r="E35" s="511"/>
      <c r="F35" s="511"/>
      <c r="G35" s="511"/>
      <c r="H35" s="511"/>
      <c r="I35" s="511"/>
      <c r="J35" s="511"/>
    </row>
    <row r="37" spans="2:10" x14ac:dyDescent="0.25">
      <c r="B37" s="512" t="s">
        <v>459</v>
      </c>
      <c r="C37" s="512"/>
      <c r="D37" s="512"/>
      <c r="E37" s="512"/>
      <c r="F37" s="512"/>
      <c r="G37" s="512"/>
      <c r="H37" s="512"/>
      <c r="I37" s="512"/>
      <c r="J37" s="512"/>
    </row>
    <row r="38" spans="2:10" x14ac:dyDescent="0.25">
      <c r="B38" s="512"/>
      <c r="C38" s="512"/>
      <c r="D38" s="512"/>
      <c r="E38" s="512"/>
      <c r="F38" s="512"/>
      <c r="G38" s="512"/>
      <c r="H38" s="512"/>
      <c r="I38" s="512"/>
      <c r="J38" s="512"/>
    </row>
    <row r="39" spans="2:10" x14ac:dyDescent="0.25">
      <c r="B39" s="512"/>
      <c r="C39" s="512"/>
      <c r="D39" s="512"/>
      <c r="E39" s="512"/>
      <c r="F39" s="512"/>
      <c r="G39" s="512"/>
      <c r="H39" s="512"/>
      <c r="I39" s="512"/>
      <c r="J39" s="512"/>
    </row>
    <row r="40" spans="2:10" x14ac:dyDescent="0.25">
      <c r="B40" s="512"/>
      <c r="C40" s="512"/>
      <c r="D40" s="512"/>
      <c r="E40" s="512"/>
      <c r="F40" s="512"/>
      <c r="G40" s="512"/>
      <c r="H40" s="512"/>
      <c r="I40" s="512"/>
      <c r="J40" s="512"/>
    </row>
    <row r="41" spans="2:10" x14ac:dyDescent="0.25">
      <c r="B41" s="512"/>
      <c r="C41" s="512"/>
      <c r="D41" s="512"/>
      <c r="E41" s="512"/>
      <c r="F41" s="512"/>
      <c r="G41" s="512"/>
      <c r="H41" s="512"/>
      <c r="I41" s="512"/>
      <c r="J41" s="512"/>
    </row>
    <row r="42" spans="2:10" x14ac:dyDescent="0.25">
      <c r="B42" s="512"/>
      <c r="C42" s="512"/>
      <c r="D42" s="512"/>
      <c r="E42" s="512"/>
      <c r="F42" s="512"/>
      <c r="G42" s="512"/>
      <c r="H42" s="512"/>
      <c r="I42" s="512"/>
      <c r="J42" s="512"/>
    </row>
    <row r="43" spans="2:10" x14ac:dyDescent="0.25">
      <c r="B43" s="512"/>
      <c r="C43" s="512"/>
      <c r="D43" s="512"/>
      <c r="E43" s="512"/>
      <c r="F43" s="512"/>
      <c r="G43" s="512"/>
      <c r="H43" s="512"/>
      <c r="I43" s="512"/>
      <c r="J43" s="512"/>
    </row>
    <row r="44" spans="2:10" x14ac:dyDescent="0.25">
      <c r="B44" s="512"/>
      <c r="C44" s="512"/>
      <c r="D44" s="512"/>
      <c r="E44" s="512"/>
      <c r="F44" s="512"/>
      <c r="G44" s="512"/>
      <c r="H44" s="512"/>
      <c r="I44" s="512"/>
      <c r="J44" s="512"/>
    </row>
    <row r="45" spans="2:10" x14ac:dyDescent="0.25">
      <c r="B45" s="512"/>
      <c r="C45" s="512"/>
      <c r="D45" s="512"/>
      <c r="E45" s="512"/>
      <c r="F45" s="512"/>
      <c r="G45" s="512"/>
      <c r="H45" s="512"/>
      <c r="I45" s="512"/>
      <c r="J45" s="512"/>
    </row>
    <row r="46" spans="2:10" x14ac:dyDescent="0.25">
      <c r="B46" s="515" t="s">
        <v>469</v>
      </c>
      <c r="C46" s="515"/>
      <c r="D46" s="515"/>
      <c r="E46" s="515"/>
      <c r="F46" s="515"/>
      <c r="G46" s="515"/>
      <c r="H46" s="515"/>
      <c r="I46" s="515"/>
      <c r="J46" s="515"/>
    </row>
    <row r="48" spans="2:10" x14ac:dyDescent="0.25">
      <c r="B48" s="512" t="s">
        <v>535</v>
      </c>
      <c r="C48" s="512"/>
      <c r="D48" s="512"/>
      <c r="E48" s="512"/>
      <c r="F48" s="512"/>
      <c r="G48" s="512"/>
      <c r="H48" s="512"/>
      <c r="I48" s="512"/>
      <c r="J48" s="512"/>
    </row>
    <row r="49" spans="2:11" x14ac:dyDescent="0.25">
      <c r="B49" s="512"/>
      <c r="C49" s="512"/>
      <c r="D49" s="512"/>
      <c r="E49" s="512"/>
      <c r="F49" s="512"/>
      <c r="G49" s="512"/>
      <c r="H49" s="512"/>
      <c r="I49" s="512"/>
      <c r="J49" s="512"/>
    </row>
    <row r="50" spans="2:11" x14ac:dyDescent="0.25">
      <c r="B50" s="342" t="s">
        <v>534</v>
      </c>
      <c r="C50" s="342"/>
      <c r="D50" s="342"/>
      <c r="E50" s="342"/>
      <c r="F50" s="342"/>
      <c r="G50" s="342"/>
      <c r="H50" s="342"/>
      <c r="I50" s="342"/>
      <c r="J50" s="342"/>
      <c r="K50" s="22"/>
    </row>
    <row r="53" spans="2:11" x14ac:dyDescent="0.25">
      <c r="B53" s="471" t="s">
        <v>220</v>
      </c>
    </row>
    <row r="54" spans="2:11" x14ac:dyDescent="0.25">
      <c r="B54" s="142" t="s">
        <v>243</v>
      </c>
    </row>
    <row r="56" spans="2:11" x14ac:dyDescent="0.25">
      <c r="B56" s="471" t="s">
        <v>230</v>
      </c>
      <c r="C56" s="142"/>
      <c r="D56" s="142"/>
      <c r="E56" s="142"/>
      <c r="F56" s="142"/>
      <c r="G56" s="142"/>
      <c r="H56" s="142"/>
      <c r="I56" s="142"/>
      <c r="J56" s="142"/>
    </row>
    <row r="57" spans="2:11" ht="15" customHeight="1" x14ac:dyDescent="0.25">
      <c r="B57" s="513" t="s">
        <v>244</v>
      </c>
      <c r="C57" s="513"/>
      <c r="D57" s="513"/>
      <c r="E57" s="513"/>
      <c r="F57" s="513"/>
      <c r="G57" s="513"/>
      <c r="H57" s="513"/>
      <c r="I57" s="513"/>
      <c r="J57" s="513"/>
    </row>
    <row r="58" spans="2:11" x14ac:dyDescent="0.25">
      <c r="B58" s="513"/>
      <c r="C58" s="513"/>
      <c r="D58" s="513"/>
      <c r="E58" s="513"/>
      <c r="F58" s="513"/>
      <c r="G58" s="513"/>
      <c r="H58" s="513"/>
      <c r="I58" s="513"/>
      <c r="J58" s="513"/>
    </row>
    <row r="59" spans="2:11" x14ac:dyDescent="0.25">
      <c r="B59" s="513"/>
      <c r="C59" s="513"/>
      <c r="D59" s="513"/>
      <c r="E59" s="513"/>
      <c r="F59" s="513"/>
      <c r="G59" s="513"/>
      <c r="H59" s="513"/>
      <c r="I59" s="513"/>
      <c r="J59" s="513"/>
    </row>
    <row r="60" spans="2:11" x14ac:dyDescent="0.25">
      <c r="B60" s="513"/>
      <c r="C60" s="513"/>
      <c r="D60" s="513"/>
      <c r="E60" s="513"/>
      <c r="F60" s="513"/>
      <c r="G60" s="513"/>
      <c r="H60" s="513"/>
      <c r="I60" s="513"/>
      <c r="J60" s="513"/>
    </row>
    <row r="61" spans="2:11" x14ac:dyDescent="0.25">
      <c r="B61" s="513"/>
      <c r="C61" s="513"/>
      <c r="D61" s="513"/>
      <c r="E61" s="513"/>
      <c r="F61" s="513"/>
      <c r="G61" s="513"/>
      <c r="H61" s="513"/>
      <c r="I61" s="513"/>
      <c r="J61" s="513"/>
    </row>
    <row r="62" spans="2:11" x14ac:dyDescent="0.25">
      <c r="B62" s="142"/>
      <c r="C62" s="142"/>
      <c r="D62" s="142"/>
      <c r="E62" s="142"/>
      <c r="F62" s="142"/>
      <c r="G62" s="142"/>
      <c r="H62" s="142"/>
      <c r="I62" s="142"/>
      <c r="J62" s="142"/>
    </row>
    <row r="63" spans="2:11" x14ac:dyDescent="0.25">
      <c r="B63" s="471" t="s">
        <v>232</v>
      </c>
      <c r="C63" s="142"/>
      <c r="D63" s="142"/>
      <c r="E63" s="142"/>
      <c r="F63" s="142"/>
      <c r="G63" s="142"/>
      <c r="H63" s="142"/>
      <c r="I63" s="142"/>
      <c r="J63" s="142"/>
    </row>
    <row r="64" spans="2:11" x14ac:dyDescent="0.25">
      <c r="B64" s="512" t="s">
        <v>618</v>
      </c>
      <c r="C64" s="512"/>
      <c r="D64" s="512"/>
      <c r="E64" s="512"/>
      <c r="F64" s="512"/>
      <c r="G64" s="512"/>
      <c r="H64" s="512"/>
      <c r="I64" s="512"/>
      <c r="J64" s="512"/>
    </row>
    <row r="65" spans="2:11" x14ac:dyDescent="0.25">
      <c r="B65" s="512"/>
      <c r="C65" s="512"/>
      <c r="D65" s="512"/>
      <c r="E65" s="512"/>
      <c r="F65" s="512"/>
      <c r="G65" s="512"/>
      <c r="H65" s="512"/>
      <c r="I65" s="512"/>
      <c r="J65" s="512"/>
    </row>
    <row r="66" spans="2:11" x14ac:dyDescent="0.25">
      <c r="B66" s="512"/>
      <c r="C66" s="512"/>
      <c r="D66" s="512"/>
      <c r="E66" s="512"/>
      <c r="F66" s="512"/>
      <c r="G66" s="512"/>
      <c r="H66" s="512"/>
      <c r="I66" s="512"/>
      <c r="J66" s="512"/>
    </row>
    <row r="67" spans="2:11" x14ac:dyDescent="0.25">
      <c r="B67" s="512"/>
      <c r="C67" s="512"/>
      <c r="D67" s="512"/>
      <c r="E67" s="512"/>
      <c r="F67" s="512"/>
      <c r="G67" s="512"/>
      <c r="H67" s="512"/>
      <c r="I67" s="512"/>
      <c r="J67" s="512"/>
    </row>
    <row r="68" spans="2:11" x14ac:dyDescent="0.25">
      <c r="B68" s="512"/>
      <c r="C68" s="512"/>
      <c r="D68" s="512"/>
      <c r="E68" s="512"/>
      <c r="F68" s="512"/>
      <c r="G68" s="512"/>
      <c r="H68" s="512"/>
      <c r="I68" s="512"/>
      <c r="J68" s="512"/>
    </row>
    <row r="69" spans="2:11" x14ac:dyDescent="0.25">
      <c r="B69" s="512"/>
      <c r="C69" s="512"/>
      <c r="D69" s="512"/>
      <c r="E69" s="512"/>
      <c r="F69" s="512"/>
      <c r="G69" s="512"/>
      <c r="H69" s="512"/>
      <c r="I69" s="512"/>
      <c r="J69" s="512"/>
    </row>
    <row r="70" spans="2:11" x14ac:dyDescent="0.25">
      <c r="B70" s="472"/>
      <c r="C70" s="472"/>
      <c r="D70" s="472"/>
      <c r="E70" s="472"/>
      <c r="F70" s="472"/>
      <c r="G70" s="472"/>
      <c r="H70" s="472"/>
      <c r="I70" s="472"/>
      <c r="J70" s="472"/>
    </row>
    <row r="71" spans="2:11" x14ac:dyDescent="0.25">
      <c r="B71" s="516" t="s">
        <v>617</v>
      </c>
      <c r="C71" s="516"/>
      <c r="D71" s="516"/>
      <c r="E71" s="516"/>
      <c r="F71" s="516"/>
      <c r="G71" s="516"/>
      <c r="H71" s="516"/>
      <c r="I71" s="516"/>
      <c r="J71" s="516"/>
    </row>
    <row r="72" spans="2:11" x14ac:dyDescent="0.25">
      <c r="B72" s="516"/>
      <c r="C72" s="516"/>
      <c r="D72" s="516"/>
      <c r="E72" s="516"/>
      <c r="F72" s="516"/>
      <c r="G72" s="516"/>
      <c r="H72" s="516"/>
      <c r="I72" s="516"/>
      <c r="J72" s="516"/>
    </row>
    <row r="73" spans="2:11" x14ac:dyDescent="0.25">
      <c r="B73" s="504"/>
      <c r="C73" s="504"/>
      <c r="D73" s="504"/>
      <c r="E73" s="504"/>
      <c r="F73" s="504"/>
      <c r="G73" s="504"/>
      <c r="H73" s="504"/>
      <c r="I73" s="504"/>
      <c r="J73" s="504"/>
    </row>
    <row r="74" spans="2:11" x14ac:dyDescent="0.25">
      <c r="B74" s="504"/>
      <c r="C74" s="504"/>
      <c r="D74" s="504"/>
      <c r="E74" s="504"/>
      <c r="F74" s="504"/>
      <c r="G74" s="504"/>
      <c r="H74" s="504"/>
      <c r="I74" s="504"/>
      <c r="J74" s="504"/>
    </row>
    <row r="75" spans="2:11" x14ac:dyDescent="0.25">
      <c r="B75" s="472"/>
      <c r="C75" s="472"/>
      <c r="D75" s="472"/>
      <c r="E75" s="472"/>
      <c r="F75" s="472"/>
      <c r="G75" s="472"/>
      <c r="H75" s="472"/>
      <c r="I75" s="472"/>
      <c r="J75" s="472"/>
    </row>
    <row r="76" spans="2:11" x14ac:dyDescent="0.25">
      <c r="B76" s="512" t="s">
        <v>536</v>
      </c>
      <c r="C76" s="512"/>
      <c r="D76" s="512"/>
      <c r="E76" s="512"/>
      <c r="F76" s="512"/>
      <c r="G76" s="512"/>
      <c r="H76" s="512"/>
      <c r="I76" s="512"/>
      <c r="J76" s="512"/>
    </row>
    <row r="77" spans="2:11" x14ac:dyDescent="0.25">
      <c r="B77" s="512"/>
      <c r="C77" s="512"/>
      <c r="D77" s="512"/>
      <c r="E77" s="512"/>
      <c r="F77" s="512"/>
      <c r="G77" s="512"/>
      <c r="H77" s="512"/>
      <c r="I77" s="512"/>
      <c r="J77" s="512"/>
    </row>
    <row r="78" spans="2:11" x14ac:dyDescent="0.25">
      <c r="B78" s="169"/>
      <c r="C78" s="169"/>
      <c r="D78" s="169"/>
      <c r="E78" s="169"/>
      <c r="F78" s="169"/>
      <c r="G78" s="169"/>
      <c r="H78" s="169"/>
      <c r="I78" s="169"/>
      <c r="J78" s="169"/>
    </row>
    <row r="79" spans="2:11" x14ac:dyDescent="0.25">
      <c r="B79" s="145" t="s">
        <v>139</v>
      </c>
      <c r="C79" s="169"/>
      <c r="D79" s="169"/>
      <c r="E79" s="169"/>
      <c r="F79" s="169"/>
      <c r="G79" s="169"/>
      <c r="H79" s="169"/>
      <c r="I79" s="169"/>
      <c r="J79" s="169"/>
    </row>
    <row r="80" spans="2:11" x14ac:dyDescent="0.25">
      <c r="B80" s="342" t="s">
        <v>534</v>
      </c>
      <c r="C80" s="342"/>
      <c r="D80" s="342"/>
      <c r="E80" s="342"/>
      <c r="F80" s="342"/>
      <c r="G80" s="342"/>
      <c r="H80" s="342"/>
      <c r="I80" s="342"/>
      <c r="J80" s="342"/>
      <c r="K80" s="22"/>
    </row>
    <row r="81" spans="2:10" x14ac:dyDescent="0.25">
      <c r="B81" s="145"/>
      <c r="C81" s="169"/>
      <c r="D81" s="169"/>
      <c r="E81" s="169"/>
      <c r="F81" s="169"/>
      <c r="G81" s="169"/>
      <c r="H81" s="169"/>
      <c r="I81" s="169"/>
      <c r="J81" s="169"/>
    </row>
    <row r="83" spans="2:10" x14ac:dyDescent="0.25">
      <c r="B83" s="473" t="s">
        <v>220</v>
      </c>
      <c r="C83" s="130"/>
      <c r="D83" s="130"/>
      <c r="E83" s="130"/>
      <c r="F83" s="130"/>
      <c r="G83" s="130"/>
      <c r="H83" s="130"/>
      <c r="I83" s="130"/>
      <c r="J83" s="130"/>
    </row>
    <row r="84" spans="2:10" x14ac:dyDescent="0.25">
      <c r="B84" s="130" t="s">
        <v>246</v>
      </c>
      <c r="C84" s="130"/>
      <c r="D84" s="130"/>
      <c r="E84" s="130"/>
      <c r="F84" s="130"/>
      <c r="G84" s="130"/>
      <c r="H84" s="130"/>
      <c r="I84" s="130"/>
      <c r="J84" s="130"/>
    </row>
    <row r="85" spans="2:10" x14ac:dyDescent="0.25">
      <c r="B85" s="473"/>
      <c r="C85" s="130"/>
      <c r="D85" s="130"/>
      <c r="E85" s="130"/>
      <c r="F85" s="130"/>
      <c r="G85" s="130"/>
      <c r="H85" s="130"/>
      <c r="I85" s="130"/>
      <c r="J85" s="130"/>
    </row>
    <row r="86" spans="2:10" x14ac:dyDescent="0.25">
      <c r="B86" s="473" t="s">
        <v>230</v>
      </c>
      <c r="C86" s="130"/>
      <c r="D86" s="130"/>
      <c r="E86" s="130"/>
      <c r="F86" s="130"/>
      <c r="G86" s="130"/>
      <c r="H86" s="130"/>
      <c r="I86" s="130"/>
      <c r="J86" s="130"/>
    </row>
    <row r="87" spans="2:10" x14ac:dyDescent="0.25">
      <c r="B87" s="514" t="s">
        <v>467</v>
      </c>
      <c r="C87" s="514"/>
      <c r="D87" s="514"/>
      <c r="E87" s="514"/>
      <c r="F87" s="514"/>
      <c r="G87" s="514"/>
      <c r="H87" s="514"/>
      <c r="I87" s="514"/>
      <c r="J87" s="514"/>
    </row>
    <row r="88" spans="2:10" x14ac:dyDescent="0.25">
      <c r="B88" s="514"/>
      <c r="C88" s="514"/>
      <c r="D88" s="514"/>
      <c r="E88" s="514"/>
      <c r="F88" s="514"/>
      <c r="G88" s="514"/>
      <c r="H88" s="514"/>
      <c r="I88" s="514"/>
      <c r="J88" s="514"/>
    </row>
    <row r="89" spans="2:10" x14ac:dyDescent="0.25">
      <c r="B89" s="514"/>
      <c r="C89" s="514"/>
      <c r="D89" s="514"/>
      <c r="E89" s="514"/>
      <c r="F89" s="514"/>
      <c r="G89" s="514"/>
      <c r="H89" s="514"/>
      <c r="I89" s="514"/>
      <c r="J89" s="514"/>
    </row>
    <row r="90" spans="2:10" x14ac:dyDescent="0.25">
      <c r="B90" s="514"/>
      <c r="C90" s="514"/>
      <c r="D90" s="514"/>
      <c r="E90" s="514"/>
      <c r="F90" s="514"/>
      <c r="G90" s="514"/>
      <c r="H90" s="514"/>
      <c r="I90" s="514"/>
      <c r="J90" s="514"/>
    </row>
    <row r="91" spans="2:10" x14ac:dyDescent="0.25">
      <c r="B91" s="473"/>
      <c r="C91" s="130"/>
      <c r="D91" s="130"/>
      <c r="E91" s="130"/>
      <c r="F91" s="130"/>
      <c r="G91" s="130"/>
      <c r="H91" s="130"/>
      <c r="I91" s="130"/>
      <c r="J91" s="130"/>
    </row>
    <row r="92" spans="2:10" x14ac:dyDescent="0.25">
      <c r="B92" s="473" t="s">
        <v>232</v>
      </c>
      <c r="C92" s="130"/>
      <c r="D92" s="130"/>
      <c r="E92" s="130"/>
      <c r="F92" s="130"/>
      <c r="G92" s="130"/>
      <c r="H92" s="130"/>
      <c r="I92" s="130"/>
      <c r="J92" s="130"/>
    </row>
    <row r="93" spans="2:10" x14ac:dyDescent="0.25">
      <c r="B93" s="512" t="s">
        <v>618</v>
      </c>
      <c r="C93" s="512"/>
      <c r="D93" s="512"/>
      <c r="E93" s="512"/>
      <c r="F93" s="512"/>
      <c r="G93" s="512"/>
      <c r="H93" s="512"/>
      <c r="I93" s="512"/>
      <c r="J93" s="512"/>
    </row>
    <row r="94" spans="2:10" x14ac:dyDescent="0.25">
      <c r="B94" s="512"/>
      <c r="C94" s="512"/>
      <c r="D94" s="512"/>
      <c r="E94" s="512"/>
      <c r="F94" s="512"/>
      <c r="G94" s="512"/>
      <c r="H94" s="512"/>
      <c r="I94" s="512"/>
      <c r="J94" s="512"/>
    </row>
    <row r="95" spans="2:10" x14ac:dyDescent="0.25">
      <c r="B95" s="512"/>
      <c r="C95" s="512"/>
      <c r="D95" s="512"/>
      <c r="E95" s="512"/>
      <c r="F95" s="512"/>
      <c r="G95" s="512"/>
      <c r="H95" s="512"/>
      <c r="I95" s="512"/>
      <c r="J95" s="512"/>
    </row>
    <row r="96" spans="2:10" x14ac:dyDescent="0.25">
      <c r="B96" s="512"/>
      <c r="C96" s="512"/>
      <c r="D96" s="512"/>
      <c r="E96" s="512"/>
      <c r="F96" s="512"/>
      <c r="G96" s="512"/>
      <c r="H96" s="512"/>
      <c r="I96" s="512"/>
      <c r="J96" s="512"/>
    </row>
    <row r="97" spans="2:10" x14ac:dyDescent="0.25">
      <c r="B97" s="512"/>
      <c r="C97" s="512"/>
      <c r="D97" s="512"/>
      <c r="E97" s="512"/>
      <c r="F97" s="512"/>
      <c r="G97" s="512"/>
      <c r="H97" s="512"/>
      <c r="I97" s="512"/>
      <c r="J97" s="512"/>
    </row>
    <row r="98" spans="2:10" x14ac:dyDescent="0.25">
      <c r="B98" s="512"/>
      <c r="C98" s="512"/>
      <c r="D98" s="512"/>
      <c r="E98" s="512"/>
      <c r="F98" s="512"/>
      <c r="G98" s="512"/>
      <c r="H98" s="512"/>
      <c r="I98" s="512"/>
      <c r="J98" s="512"/>
    </row>
    <row r="99" spans="2:10" x14ac:dyDescent="0.25">
      <c r="B99" s="472"/>
      <c r="C99" s="472"/>
      <c r="D99" s="472"/>
      <c r="E99" s="472"/>
      <c r="F99" s="472"/>
      <c r="G99" s="472"/>
      <c r="H99" s="472"/>
      <c r="I99" s="472"/>
      <c r="J99" s="472"/>
    </row>
    <row r="100" spans="2:10" x14ac:dyDescent="0.25">
      <c r="B100" s="516" t="s">
        <v>617</v>
      </c>
      <c r="C100" s="516"/>
      <c r="D100" s="516"/>
      <c r="E100" s="516"/>
      <c r="F100" s="516"/>
      <c r="G100" s="516"/>
      <c r="H100" s="516"/>
      <c r="I100" s="516"/>
      <c r="J100" s="516"/>
    </row>
    <row r="101" spans="2:10" x14ac:dyDescent="0.25">
      <c r="B101" s="516"/>
      <c r="C101" s="516"/>
      <c r="D101" s="516"/>
      <c r="E101" s="516"/>
      <c r="F101" s="516"/>
      <c r="G101" s="516"/>
      <c r="H101" s="516"/>
      <c r="I101" s="516"/>
      <c r="J101" s="516"/>
    </row>
    <row r="102" spans="2:10" x14ac:dyDescent="0.25">
      <c r="B102" s="504"/>
      <c r="C102" s="504"/>
      <c r="D102" s="504"/>
      <c r="E102" s="504"/>
      <c r="F102" s="504"/>
      <c r="G102" s="504"/>
      <c r="H102" s="504"/>
      <c r="I102" s="504"/>
      <c r="J102" s="504"/>
    </row>
    <row r="103" spans="2:10" x14ac:dyDescent="0.25">
      <c r="B103" s="504"/>
      <c r="C103" s="504"/>
      <c r="D103" s="504"/>
      <c r="E103" s="504"/>
      <c r="F103" s="504"/>
      <c r="G103" s="504"/>
      <c r="H103" s="504"/>
      <c r="I103" s="504"/>
      <c r="J103" s="504"/>
    </row>
    <row r="104" spans="2:10" x14ac:dyDescent="0.25">
      <c r="B104" s="473"/>
      <c r="C104" s="130"/>
      <c r="D104" s="130"/>
      <c r="E104" s="130"/>
      <c r="F104" s="130"/>
      <c r="G104" s="130"/>
      <c r="H104" s="130"/>
      <c r="I104" s="130"/>
      <c r="J104" s="130"/>
    </row>
    <row r="105" spans="2:10" x14ac:dyDescent="0.25">
      <c r="B105" s="517" t="s">
        <v>250</v>
      </c>
      <c r="C105" s="517"/>
      <c r="D105" s="517"/>
      <c r="E105" s="517"/>
      <c r="F105" s="517"/>
      <c r="G105" s="517"/>
      <c r="H105" s="517"/>
      <c r="I105" s="517"/>
      <c r="J105" s="517"/>
    </row>
    <row r="106" spans="2:10" x14ac:dyDescent="0.25">
      <c r="B106" s="517"/>
      <c r="C106" s="517"/>
      <c r="D106" s="517"/>
      <c r="E106" s="517"/>
      <c r="F106" s="517"/>
      <c r="G106" s="517"/>
      <c r="H106" s="517"/>
      <c r="I106" s="517"/>
      <c r="J106" s="517"/>
    </row>
    <row r="107" spans="2:10" x14ac:dyDescent="0.25">
      <c r="B107" s="517"/>
      <c r="C107" s="517"/>
      <c r="D107" s="517"/>
      <c r="E107" s="517"/>
      <c r="F107" s="517"/>
      <c r="G107" s="517"/>
      <c r="H107" s="517"/>
      <c r="I107" s="517"/>
      <c r="J107" s="517"/>
    </row>
    <row r="108" spans="2:10" x14ac:dyDescent="0.25">
      <c r="B108" s="517"/>
      <c r="C108" s="517"/>
      <c r="D108" s="517"/>
      <c r="E108" s="517"/>
      <c r="F108" s="517"/>
      <c r="G108" s="517"/>
      <c r="H108" s="517"/>
      <c r="I108" s="517"/>
      <c r="J108" s="517"/>
    </row>
    <row r="109" spans="2:10" x14ac:dyDescent="0.25">
      <c r="B109" s="517"/>
      <c r="C109" s="517"/>
      <c r="D109" s="517"/>
      <c r="E109" s="517"/>
      <c r="F109" s="517"/>
      <c r="G109" s="517"/>
      <c r="H109" s="517"/>
      <c r="I109" s="517"/>
      <c r="J109" s="517"/>
    </row>
    <row r="110" spans="2:10" x14ac:dyDescent="0.25">
      <c r="B110" s="344"/>
      <c r="C110" s="149"/>
      <c r="D110" s="149"/>
      <c r="E110" s="149"/>
      <c r="F110" s="149"/>
      <c r="G110" s="149"/>
      <c r="H110" s="149"/>
      <c r="I110" s="149"/>
      <c r="J110" s="149"/>
    </row>
    <row r="111" spans="2:10" x14ac:dyDescent="0.25">
      <c r="B111" s="84" t="s">
        <v>537</v>
      </c>
      <c r="C111" s="149"/>
      <c r="D111" s="149"/>
      <c r="E111" s="149"/>
      <c r="F111" s="149"/>
      <c r="G111" s="149"/>
      <c r="H111" s="149"/>
      <c r="I111" s="149"/>
      <c r="J111" s="149"/>
    </row>
    <row r="112" spans="2:10" x14ac:dyDescent="0.25">
      <c r="B112" s="84" t="s">
        <v>139</v>
      </c>
      <c r="C112" s="149"/>
      <c r="D112" s="149"/>
      <c r="E112" s="149"/>
      <c r="F112" s="149"/>
      <c r="G112" s="149"/>
      <c r="H112" s="149"/>
      <c r="I112" s="149"/>
      <c r="J112" s="149"/>
    </row>
    <row r="113" spans="2:10" x14ac:dyDescent="0.25">
      <c r="B113" s="344"/>
      <c r="C113" s="149"/>
      <c r="D113" s="149"/>
      <c r="E113" s="149"/>
      <c r="F113" s="149"/>
      <c r="G113" s="149"/>
      <c r="H113" s="149"/>
      <c r="I113" s="149"/>
      <c r="J113" s="149"/>
    </row>
    <row r="114" spans="2:10" x14ac:dyDescent="0.25">
      <c r="B114" s="514" t="s">
        <v>536</v>
      </c>
      <c r="C114" s="514"/>
      <c r="D114" s="514"/>
      <c r="E114" s="514"/>
      <c r="F114" s="514"/>
      <c r="G114" s="514"/>
      <c r="H114" s="514"/>
      <c r="I114" s="514"/>
      <c r="J114" s="514"/>
    </row>
    <row r="115" spans="2:10" x14ac:dyDescent="0.25">
      <c r="B115" s="514"/>
      <c r="C115" s="514"/>
      <c r="D115" s="514"/>
      <c r="E115" s="514"/>
      <c r="F115" s="514"/>
      <c r="G115" s="514"/>
      <c r="H115" s="514"/>
      <c r="I115" s="514"/>
      <c r="J115" s="514"/>
    </row>
    <row r="116" spans="2:10" x14ac:dyDescent="0.25">
      <c r="B116" s="84" t="s">
        <v>251</v>
      </c>
      <c r="C116" s="149"/>
      <c r="D116" s="149"/>
      <c r="E116" s="149"/>
      <c r="F116" s="149"/>
      <c r="G116" s="149"/>
      <c r="H116" s="149"/>
      <c r="I116" s="149"/>
      <c r="J116" s="149"/>
    </row>
    <row r="117" spans="2:10" x14ac:dyDescent="0.25">
      <c r="B117" s="342" t="s">
        <v>534</v>
      </c>
      <c r="C117" s="149"/>
      <c r="D117" s="149"/>
      <c r="E117" s="149"/>
      <c r="F117" s="149"/>
      <c r="G117" s="149"/>
      <c r="H117" s="149"/>
      <c r="I117" s="149"/>
      <c r="J117" s="149"/>
    </row>
    <row r="120" spans="2:10" x14ac:dyDescent="0.25">
      <c r="B120" s="471" t="s">
        <v>220</v>
      </c>
      <c r="C120" s="142"/>
      <c r="D120" s="142"/>
      <c r="E120" s="142"/>
      <c r="F120" s="142"/>
      <c r="G120" s="142"/>
      <c r="H120" s="142"/>
      <c r="I120" s="142"/>
      <c r="J120" s="142"/>
    </row>
    <row r="121" spans="2:10" x14ac:dyDescent="0.25">
      <c r="B121" s="142" t="s">
        <v>247</v>
      </c>
      <c r="C121" s="142"/>
      <c r="D121" s="142"/>
      <c r="E121" s="142"/>
      <c r="F121" s="142"/>
      <c r="G121" s="142"/>
      <c r="H121" s="142"/>
      <c r="I121" s="142"/>
      <c r="J121" s="142"/>
    </row>
    <row r="122" spans="2:10" x14ac:dyDescent="0.25">
      <c r="B122" s="471"/>
      <c r="C122" s="142"/>
      <c r="D122" s="142"/>
      <c r="E122" s="142"/>
      <c r="F122" s="142"/>
      <c r="G122" s="142"/>
      <c r="H122" s="142"/>
      <c r="I122" s="142"/>
      <c r="J122" s="142"/>
    </row>
    <row r="123" spans="2:10" x14ac:dyDescent="0.25">
      <c r="B123" s="471" t="s">
        <v>230</v>
      </c>
      <c r="C123" s="142"/>
      <c r="D123" s="142"/>
      <c r="E123" s="142"/>
      <c r="F123" s="142"/>
      <c r="G123" s="142"/>
      <c r="H123" s="142"/>
      <c r="I123" s="142"/>
      <c r="J123" s="142"/>
    </row>
    <row r="124" spans="2:10" x14ac:dyDescent="0.25">
      <c r="B124" s="513" t="s">
        <v>619</v>
      </c>
      <c r="C124" s="513"/>
      <c r="D124" s="513"/>
      <c r="E124" s="513"/>
      <c r="F124" s="513"/>
      <c r="G124" s="513"/>
      <c r="H124" s="513"/>
      <c r="I124" s="513"/>
      <c r="J124" s="513"/>
    </row>
    <row r="125" spans="2:10" x14ac:dyDescent="0.25">
      <c r="B125" s="513"/>
      <c r="C125" s="513"/>
      <c r="D125" s="513"/>
      <c r="E125" s="513"/>
      <c r="F125" s="513"/>
      <c r="G125" s="513"/>
      <c r="H125" s="513"/>
      <c r="I125" s="513"/>
      <c r="J125" s="513"/>
    </row>
    <row r="126" spans="2:10" x14ac:dyDescent="0.25">
      <c r="B126" s="513"/>
      <c r="C126" s="513"/>
      <c r="D126" s="513"/>
      <c r="E126" s="513"/>
      <c r="F126" s="513"/>
      <c r="G126" s="513"/>
      <c r="H126" s="513"/>
      <c r="I126" s="513"/>
      <c r="J126" s="513"/>
    </row>
    <row r="127" spans="2:10" x14ac:dyDescent="0.25">
      <c r="B127" s="513"/>
      <c r="C127" s="513"/>
      <c r="D127" s="513"/>
      <c r="E127" s="513"/>
      <c r="F127" s="513"/>
      <c r="G127" s="513"/>
      <c r="H127" s="513"/>
      <c r="I127" s="513"/>
      <c r="J127" s="513"/>
    </row>
    <row r="128" spans="2:10" x14ac:dyDescent="0.25">
      <c r="B128" s="513"/>
      <c r="C128" s="513"/>
      <c r="D128" s="513"/>
      <c r="E128" s="513"/>
      <c r="F128" s="513"/>
      <c r="G128" s="513"/>
      <c r="H128" s="513"/>
      <c r="I128" s="513"/>
      <c r="J128" s="513"/>
    </row>
    <row r="129" spans="2:10" x14ac:dyDescent="0.25">
      <c r="B129" s="513"/>
      <c r="C129" s="513"/>
      <c r="D129" s="513"/>
      <c r="E129" s="513"/>
      <c r="F129" s="513"/>
      <c r="G129" s="513"/>
      <c r="H129" s="513"/>
      <c r="I129" s="513"/>
      <c r="J129" s="513"/>
    </row>
    <row r="130" spans="2:10" x14ac:dyDescent="0.25">
      <c r="B130" s="513"/>
      <c r="C130" s="513"/>
      <c r="D130" s="513"/>
      <c r="E130" s="513"/>
      <c r="F130" s="513"/>
      <c r="G130" s="513"/>
      <c r="H130" s="513"/>
      <c r="I130" s="513"/>
      <c r="J130" s="513"/>
    </row>
    <row r="131" spans="2:10" x14ac:dyDescent="0.25">
      <c r="B131" s="513"/>
      <c r="C131" s="513"/>
      <c r="D131" s="513"/>
      <c r="E131" s="513"/>
      <c r="F131" s="513"/>
      <c r="G131" s="513"/>
      <c r="H131" s="513"/>
      <c r="I131" s="513"/>
      <c r="J131" s="513"/>
    </row>
    <row r="132" spans="2:10" x14ac:dyDescent="0.25">
      <c r="B132" s="513"/>
      <c r="C132" s="513"/>
      <c r="D132" s="513"/>
      <c r="E132" s="513"/>
      <c r="F132" s="513"/>
      <c r="G132" s="513"/>
      <c r="H132" s="513"/>
      <c r="I132" s="513"/>
      <c r="J132" s="513"/>
    </row>
    <row r="133" spans="2:10" x14ac:dyDescent="0.25">
      <c r="B133" s="513"/>
      <c r="C133" s="513"/>
      <c r="D133" s="513"/>
      <c r="E133" s="513"/>
      <c r="F133" s="513"/>
      <c r="G133" s="513"/>
      <c r="H133" s="513"/>
      <c r="I133" s="513"/>
      <c r="J133" s="513"/>
    </row>
    <row r="134" spans="2:10" x14ac:dyDescent="0.25">
      <c r="B134" s="490"/>
      <c r="C134" s="490"/>
      <c r="D134" s="490"/>
      <c r="E134" s="490"/>
      <c r="F134" s="490"/>
      <c r="G134" s="490"/>
      <c r="H134" s="490"/>
      <c r="I134" s="490"/>
      <c r="J134" s="490"/>
    </row>
    <row r="135" spans="2:10" x14ac:dyDescent="0.25">
      <c r="B135" s="144"/>
    </row>
    <row r="136" spans="2:10" x14ac:dyDescent="0.25">
      <c r="B136" s="471" t="s">
        <v>232</v>
      </c>
      <c r="C136" s="142"/>
      <c r="D136" s="142"/>
      <c r="E136" s="142"/>
      <c r="F136" s="142"/>
      <c r="G136" s="142"/>
      <c r="H136" s="142"/>
      <c r="I136" s="142"/>
      <c r="J136" s="142"/>
    </row>
    <row r="137" spans="2:10" x14ac:dyDescent="0.25">
      <c r="B137" s="512" t="s">
        <v>620</v>
      </c>
      <c r="C137" s="512"/>
      <c r="D137" s="512"/>
      <c r="E137" s="512"/>
      <c r="F137" s="512"/>
      <c r="G137" s="512"/>
      <c r="H137" s="512"/>
      <c r="I137" s="512"/>
      <c r="J137" s="512"/>
    </row>
    <row r="138" spans="2:10" x14ac:dyDescent="0.25">
      <c r="B138" s="512"/>
      <c r="C138" s="512"/>
      <c r="D138" s="512"/>
      <c r="E138" s="512"/>
      <c r="F138" s="512"/>
      <c r="G138" s="512"/>
      <c r="H138" s="512"/>
      <c r="I138" s="512"/>
      <c r="J138" s="512"/>
    </row>
    <row r="139" spans="2:10" x14ac:dyDescent="0.25">
      <c r="B139" s="512"/>
      <c r="C139" s="512"/>
      <c r="D139" s="512"/>
      <c r="E139" s="512"/>
      <c r="F139" s="512"/>
      <c r="G139" s="512"/>
      <c r="H139" s="512"/>
      <c r="I139" s="512"/>
      <c r="J139" s="512"/>
    </row>
    <row r="140" spans="2:10" x14ac:dyDescent="0.25">
      <c r="B140" s="142"/>
      <c r="C140" s="142"/>
      <c r="D140" s="142"/>
      <c r="E140" s="142"/>
      <c r="F140" s="142"/>
      <c r="G140" s="142"/>
      <c r="H140" s="142"/>
      <c r="I140" s="142"/>
      <c r="J140" s="142"/>
    </row>
    <row r="141" spans="2:10" x14ac:dyDescent="0.25">
      <c r="B141" s="512" t="s">
        <v>252</v>
      </c>
      <c r="C141" s="512"/>
      <c r="D141" s="512"/>
      <c r="E141" s="512"/>
      <c r="F141" s="512"/>
      <c r="G141" s="512"/>
      <c r="H141" s="512"/>
      <c r="I141" s="512"/>
      <c r="J141" s="512"/>
    </row>
    <row r="142" spans="2:10" x14ac:dyDescent="0.25">
      <c r="B142" s="512"/>
      <c r="C142" s="512"/>
      <c r="D142" s="512"/>
      <c r="E142" s="512"/>
      <c r="F142" s="512"/>
      <c r="G142" s="512"/>
      <c r="H142" s="512"/>
      <c r="I142" s="512"/>
      <c r="J142" s="512"/>
    </row>
    <row r="143" spans="2:10" x14ac:dyDescent="0.25">
      <c r="B143" s="512"/>
      <c r="C143" s="512"/>
      <c r="D143" s="512"/>
      <c r="E143" s="512"/>
      <c r="F143" s="512"/>
      <c r="G143" s="512"/>
      <c r="H143" s="512"/>
      <c r="I143" s="512"/>
      <c r="J143" s="512"/>
    </row>
    <row r="144" spans="2:10" x14ac:dyDescent="0.25">
      <c r="B144" s="512"/>
      <c r="C144" s="512"/>
      <c r="D144" s="512"/>
      <c r="E144" s="512"/>
      <c r="F144" s="512"/>
      <c r="G144" s="512"/>
      <c r="H144" s="512"/>
      <c r="I144" s="512"/>
      <c r="J144" s="512"/>
    </row>
    <row r="145" spans="2:10" x14ac:dyDescent="0.25">
      <c r="B145" s="142"/>
      <c r="C145" s="142"/>
      <c r="D145" s="142"/>
      <c r="E145" s="142"/>
      <c r="F145" s="142"/>
      <c r="G145" s="142"/>
      <c r="H145" s="142"/>
      <c r="I145" s="142"/>
      <c r="J145" s="142"/>
    </row>
    <row r="146" spans="2:10" x14ac:dyDescent="0.25">
      <c r="B146" s="512" t="s">
        <v>533</v>
      </c>
      <c r="C146" s="512"/>
      <c r="D146" s="512"/>
      <c r="E146" s="512"/>
      <c r="F146" s="512"/>
      <c r="G146" s="512"/>
      <c r="H146" s="512"/>
      <c r="I146" s="512"/>
      <c r="J146" s="512"/>
    </row>
    <row r="147" spans="2:10" x14ac:dyDescent="0.25">
      <c r="B147" s="512"/>
      <c r="C147" s="512"/>
      <c r="D147" s="512"/>
      <c r="E147" s="512"/>
      <c r="F147" s="512"/>
      <c r="G147" s="512"/>
      <c r="H147" s="512"/>
      <c r="I147" s="512"/>
      <c r="J147" s="512"/>
    </row>
    <row r="148" spans="2:10" x14ac:dyDescent="0.25">
      <c r="B148" s="342" t="s">
        <v>534</v>
      </c>
    </row>
    <row r="149" spans="2:10" x14ac:dyDescent="0.25">
      <c r="B149" s="145"/>
    </row>
    <row r="151" spans="2:10" x14ac:dyDescent="0.25">
      <c r="B151" s="471" t="s">
        <v>220</v>
      </c>
      <c r="C151" s="142"/>
      <c r="D151" s="142"/>
      <c r="E151" s="142"/>
      <c r="F151" s="142"/>
      <c r="G151" s="142"/>
      <c r="H151" s="142"/>
      <c r="I151" s="142"/>
      <c r="J151" s="142"/>
    </row>
    <row r="152" spans="2:10" x14ac:dyDescent="0.25">
      <c r="B152" s="142" t="s">
        <v>249</v>
      </c>
      <c r="C152" s="142"/>
      <c r="D152" s="142"/>
      <c r="E152" s="142"/>
      <c r="F152" s="142"/>
      <c r="G152" s="142"/>
      <c r="H152" s="142"/>
      <c r="I152" s="142"/>
      <c r="J152" s="142"/>
    </row>
    <row r="153" spans="2:10" x14ac:dyDescent="0.25">
      <c r="B153" s="471"/>
      <c r="C153" s="142"/>
      <c r="D153" s="142"/>
      <c r="E153" s="142"/>
      <c r="F153" s="142"/>
      <c r="G153" s="142"/>
      <c r="H153" s="142"/>
      <c r="I153" s="142"/>
      <c r="J153" s="142"/>
    </row>
    <row r="154" spans="2:10" x14ac:dyDescent="0.25">
      <c r="B154" s="471" t="s">
        <v>230</v>
      </c>
      <c r="C154" s="142"/>
      <c r="D154" s="142"/>
      <c r="E154" s="142"/>
      <c r="F154" s="142"/>
      <c r="G154" s="142"/>
      <c r="H154" s="142"/>
      <c r="I154" s="142"/>
      <c r="J154" s="142"/>
    </row>
    <row r="155" spans="2:10" x14ac:dyDescent="0.25">
      <c r="B155" s="512" t="s">
        <v>253</v>
      </c>
      <c r="C155" s="512"/>
      <c r="D155" s="512"/>
      <c r="E155" s="512"/>
      <c r="F155" s="512"/>
      <c r="G155" s="512"/>
      <c r="H155" s="512"/>
      <c r="I155" s="512"/>
      <c r="J155" s="512"/>
    </row>
    <row r="156" spans="2:10" x14ac:dyDescent="0.25">
      <c r="B156" s="512"/>
      <c r="C156" s="512"/>
      <c r="D156" s="512"/>
      <c r="E156" s="512"/>
      <c r="F156" s="512"/>
      <c r="G156" s="512"/>
      <c r="H156" s="512"/>
      <c r="I156" s="512"/>
      <c r="J156" s="512"/>
    </row>
    <row r="157" spans="2:10" x14ac:dyDescent="0.25">
      <c r="B157" s="512"/>
      <c r="C157" s="512"/>
      <c r="D157" s="512"/>
      <c r="E157" s="512"/>
      <c r="F157" s="512"/>
      <c r="G157" s="512"/>
      <c r="H157" s="512"/>
      <c r="I157" s="512"/>
      <c r="J157" s="512"/>
    </row>
    <row r="158" spans="2:10" x14ac:dyDescent="0.25">
      <c r="B158" s="512"/>
      <c r="C158" s="512"/>
      <c r="D158" s="512"/>
      <c r="E158" s="512"/>
      <c r="F158" s="512"/>
      <c r="G158" s="512"/>
      <c r="H158" s="512"/>
      <c r="I158" s="512"/>
      <c r="J158" s="512"/>
    </row>
    <row r="159" spans="2:10" x14ac:dyDescent="0.25">
      <c r="B159" s="512"/>
      <c r="C159" s="512"/>
      <c r="D159" s="512"/>
      <c r="E159" s="512"/>
      <c r="F159" s="512"/>
      <c r="G159" s="512"/>
      <c r="H159" s="512"/>
      <c r="I159" s="512"/>
      <c r="J159" s="512"/>
    </row>
    <row r="160" spans="2:10" x14ac:dyDescent="0.25">
      <c r="B160" s="512"/>
      <c r="C160" s="512"/>
      <c r="D160" s="512"/>
      <c r="E160" s="512"/>
      <c r="F160" s="512"/>
      <c r="G160" s="512"/>
      <c r="H160" s="512"/>
      <c r="I160" s="512"/>
      <c r="J160" s="512"/>
    </row>
    <row r="161" spans="2:10" x14ac:dyDescent="0.25">
      <c r="B161" s="471"/>
      <c r="C161" s="142"/>
      <c r="D161" s="142"/>
      <c r="E161" s="142"/>
      <c r="F161" s="142"/>
      <c r="G161" s="142"/>
      <c r="H161" s="142"/>
      <c r="I161" s="142"/>
      <c r="J161" s="142"/>
    </row>
    <row r="162" spans="2:10" x14ac:dyDescent="0.25">
      <c r="B162" s="471" t="s">
        <v>232</v>
      </c>
      <c r="C162" s="142"/>
      <c r="D162" s="142"/>
      <c r="E162" s="142"/>
      <c r="F162" s="142"/>
      <c r="G162" s="142"/>
      <c r="H162" s="142"/>
      <c r="I162" s="142"/>
      <c r="J162" s="142"/>
    </row>
    <row r="163" spans="2:10" x14ac:dyDescent="0.25">
      <c r="B163" s="512" t="s">
        <v>618</v>
      </c>
      <c r="C163" s="512"/>
      <c r="D163" s="512"/>
      <c r="E163" s="512"/>
      <c r="F163" s="512"/>
      <c r="G163" s="512"/>
      <c r="H163" s="512"/>
      <c r="I163" s="512"/>
      <c r="J163" s="512"/>
    </row>
    <row r="164" spans="2:10" x14ac:dyDescent="0.25">
      <c r="B164" s="512"/>
      <c r="C164" s="512"/>
      <c r="D164" s="512"/>
      <c r="E164" s="512"/>
      <c r="F164" s="512"/>
      <c r="G164" s="512"/>
      <c r="H164" s="512"/>
      <c r="I164" s="512"/>
      <c r="J164" s="512"/>
    </row>
    <row r="165" spans="2:10" x14ac:dyDescent="0.25">
      <c r="B165" s="512"/>
      <c r="C165" s="512"/>
      <c r="D165" s="512"/>
      <c r="E165" s="512"/>
      <c r="F165" s="512"/>
      <c r="G165" s="512"/>
      <c r="H165" s="512"/>
      <c r="I165" s="512"/>
      <c r="J165" s="512"/>
    </row>
    <row r="166" spans="2:10" x14ac:dyDescent="0.25">
      <c r="B166" s="512"/>
      <c r="C166" s="512"/>
      <c r="D166" s="512"/>
      <c r="E166" s="512"/>
      <c r="F166" s="512"/>
      <c r="G166" s="512"/>
      <c r="H166" s="512"/>
      <c r="I166" s="512"/>
      <c r="J166" s="512"/>
    </row>
    <row r="167" spans="2:10" x14ac:dyDescent="0.25">
      <c r="B167" s="512"/>
      <c r="C167" s="512"/>
      <c r="D167" s="512"/>
      <c r="E167" s="512"/>
      <c r="F167" s="512"/>
      <c r="G167" s="512"/>
      <c r="H167" s="512"/>
      <c r="I167" s="512"/>
      <c r="J167" s="512"/>
    </row>
    <row r="168" spans="2:10" x14ac:dyDescent="0.25">
      <c r="B168" s="512"/>
      <c r="C168" s="512"/>
      <c r="D168" s="512"/>
      <c r="E168" s="512"/>
      <c r="F168" s="512"/>
      <c r="G168" s="512"/>
      <c r="H168" s="512"/>
      <c r="I168" s="512"/>
      <c r="J168" s="512"/>
    </row>
    <row r="169" spans="2:10" x14ac:dyDescent="0.25">
      <c r="B169" s="472"/>
      <c r="C169" s="472"/>
      <c r="D169" s="472"/>
      <c r="E169" s="472"/>
      <c r="F169" s="472"/>
      <c r="G169" s="472"/>
      <c r="H169" s="472"/>
      <c r="I169" s="472"/>
      <c r="J169" s="472"/>
    </row>
    <row r="170" spans="2:10" x14ac:dyDescent="0.25">
      <c r="B170" s="516" t="s">
        <v>617</v>
      </c>
      <c r="C170" s="516"/>
      <c r="D170" s="516"/>
      <c r="E170" s="516"/>
      <c r="F170" s="516"/>
      <c r="G170" s="516"/>
      <c r="H170" s="516"/>
      <c r="I170" s="516"/>
      <c r="J170" s="516"/>
    </row>
    <row r="171" spans="2:10" x14ac:dyDescent="0.25">
      <c r="B171" s="516"/>
      <c r="C171" s="516"/>
      <c r="D171" s="516"/>
      <c r="E171" s="516"/>
      <c r="F171" s="516"/>
      <c r="G171" s="516"/>
      <c r="H171" s="516"/>
      <c r="I171" s="516"/>
      <c r="J171" s="516"/>
    </row>
    <row r="172" spans="2:10" x14ac:dyDescent="0.25">
      <c r="B172" s="504"/>
      <c r="C172" s="504"/>
      <c r="D172" s="504"/>
      <c r="E172" s="504"/>
      <c r="F172" s="504"/>
      <c r="G172" s="504"/>
      <c r="H172" s="504"/>
      <c r="I172" s="504"/>
      <c r="J172" s="504"/>
    </row>
    <row r="173" spans="2:10" x14ac:dyDescent="0.25">
      <c r="B173" s="504"/>
      <c r="C173" s="504"/>
      <c r="D173" s="504"/>
      <c r="E173" s="504"/>
      <c r="F173" s="504"/>
      <c r="G173" s="504"/>
      <c r="H173" s="504"/>
      <c r="I173" s="504"/>
      <c r="J173" s="504"/>
    </row>
    <row r="174" spans="2:10" x14ac:dyDescent="0.25">
      <c r="B174" s="471"/>
      <c r="C174" s="142"/>
      <c r="D174" s="142"/>
      <c r="E174" s="142"/>
      <c r="F174" s="142"/>
      <c r="G174" s="142"/>
      <c r="H174" s="142"/>
      <c r="I174" s="142"/>
      <c r="J174" s="142"/>
    </row>
    <row r="175" spans="2:10" x14ac:dyDescent="0.25">
      <c r="B175" s="512" t="s">
        <v>539</v>
      </c>
      <c r="C175" s="512"/>
      <c r="D175" s="512"/>
      <c r="E175" s="512"/>
      <c r="F175" s="512"/>
      <c r="G175" s="512"/>
      <c r="H175" s="512"/>
      <c r="I175" s="512"/>
      <c r="J175" s="512"/>
    </row>
    <row r="176" spans="2:10" x14ac:dyDescent="0.25">
      <c r="B176" s="512"/>
      <c r="C176" s="512"/>
      <c r="D176" s="512"/>
      <c r="E176" s="512"/>
      <c r="F176" s="512"/>
      <c r="G176" s="512"/>
      <c r="H176" s="512"/>
      <c r="I176" s="512"/>
      <c r="J176" s="512"/>
    </row>
    <row r="177" spans="2:10" x14ac:dyDescent="0.25">
      <c r="B177" s="145" t="s">
        <v>139</v>
      </c>
    </row>
    <row r="178" spans="2:10" x14ac:dyDescent="0.25">
      <c r="B178" s="342" t="s">
        <v>534</v>
      </c>
    </row>
    <row r="179" spans="2:10" x14ac:dyDescent="0.25">
      <c r="B179" s="144"/>
    </row>
    <row r="180" spans="2:10" x14ac:dyDescent="0.25">
      <c r="B180" s="144"/>
    </row>
    <row r="181" spans="2:10" x14ac:dyDescent="0.25">
      <c r="B181" s="473" t="s">
        <v>220</v>
      </c>
      <c r="C181" s="130"/>
      <c r="D181" s="130"/>
      <c r="E181" s="130"/>
      <c r="F181" s="130"/>
      <c r="G181" s="130"/>
      <c r="H181" s="130"/>
      <c r="I181" s="130"/>
      <c r="J181" s="130"/>
    </row>
    <row r="182" spans="2:10" x14ac:dyDescent="0.25">
      <c r="B182" s="130" t="s">
        <v>248</v>
      </c>
      <c r="C182" s="130"/>
      <c r="D182" s="130"/>
      <c r="E182" s="130"/>
      <c r="F182" s="130"/>
      <c r="G182" s="130"/>
      <c r="H182" s="130"/>
      <c r="I182" s="130"/>
      <c r="J182" s="130"/>
    </row>
    <row r="183" spans="2:10" x14ac:dyDescent="0.25">
      <c r="B183" s="473"/>
      <c r="C183" s="130"/>
      <c r="D183" s="130"/>
      <c r="E183" s="130"/>
      <c r="F183" s="130"/>
      <c r="G183" s="130"/>
      <c r="H183" s="130"/>
      <c r="I183" s="130"/>
      <c r="J183" s="130"/>
    </row>
    <row r="184" spans="2:10" x14ac:dyDescent="0.25">
      <c r="B184" s="473" t="s">
        <v>230</v>
      </c>
      <c r="C184" s="130"/>
      <c r="D184" s="130"/>
      <c r="E184" s="130"/>
      <c r="F184" s="130"/>
      <c r="G184" s="130"/>
      <c r="H184" s="130"/>
      <c r="I184" s="130"/>
      <c r="J184" s="130"/>
    </row>
    <row r="185" spans="2:10" x14ac:dyDescent="0.25">
      <c r="B185" s="514" t="s">
        <v>254</v>
      </c>
      <c r="C185" s="514"/>
      <c r="D185" s="514"/>
      <c r="E185" s="514"/>
      <c r="F185" s="514"/>
      <c r="G185" s="514"/>
      <c r="H185" s="514"/>
      <c r="I185" s="514"/>
      <c r="J185" s="514"/>
    </row>
    <row r="186" spans="2:10" x14ac:dyDescent="0.25">
      <c r="B186" s="514"/>
      <c r="C186" s="514"/>
      <c r="D186" s="514"/>
      <c r="E186" s="514"/>
      <c r="F186" s="514"/>
      <c r="G186" s="514"/>
      <c r="H186" s="514"/>
      <c r="I186" s="514"/>
      <c r="J186" s="514"/>
    </row>
    <row r="187" spans="2:10" x14ac:dyDescent="0.25">
      <c r="B187" s="514"/>
      <c r="C187" s="514"/>
      <c r="D187" s="514"/>
      <c r="E187" s="514"/>
      <c r="F187" s="514"/>
      <c r="G187" s="514"/>
      <c r="H187" s="514"/>
      <c r="I187" s="514"/>
      <c r="J187" s="514"/>
    </row>
    <row r="188" spans="2:10" x14ac:dyDescent="0.25">
      <c r="B188" s="514"/>
      <c r="C188" s="514"/>
      <c r="D188" s="514"/>
      <c r="E188" s="514"/>
      <c r="F188" s="514"/>
      <c r="G188" s="514"/>
      <c r="H188" s="514"/>
      <c r="I188" s="514"/>
      <c r="J188" s="514"/>
    </row>
    <row r="189" spans="2:10" x14ac:dyDescent="0.25">
      <c r="B189" s="514"/>
      <c r="C189" s="514"/>
      <c r="D189" s="514"/>
      <c r="E189" s="514"/>
      <c r="F189" s="514"/>
      <c r="G189" s="514"/>
      <c r="H189" s="514"/>
      <c r="I189" s="514"/>
      <c r="J189" s="514"/>
    </row>
    <row r="190" spans="2:10" x14ac:dyDescent="0.25">
      <c r="B190" s="514"/>
      <c r="C190" s="514"/>
      <c r="D190" s="514"/>
      <c r="E190" s="514"/>
      <c r="F190" s="514"/>
      <c r="G190" s="514"/>
      <c r="H190" s="514"/>
      <c r="I190" s="514"/>
      <c r="J190" s="514"/>
    </row>
    <row r="191" spans="2:10" x14ac:dyDescent="0.25">
      <c r="B191" s="130"/>
      <c r="C191" s="130"/>
      <c r="D191" s="130"/>
      <c r="E191" s="130"/>
      <c r="F191" s="130"/>
      <c r="G191" s="130"/>
      <c r="H191" s="130"/>
      <c r="I191" s="130"/>
      <c r="J191" s="130"/>
    </row>
    <row r="192" spans="2:10" x14ac:dyDescent="0.25">
      <c r="B192" s="514" t="s">
        <v>255</v>
      </c>
      <c r="C192" s="514"/>
      <c r="D192" s="514"/>
      <c r="E192" s="514"/>
      <c r="F192" s="514"/>
      <c r="G192" s="514"/>
      <c r="H192" s="514"/>
      <c r="I192" s="514"/>
      <c r="J192" s="514"/>
    </row>
    <row r="193" spans="2:10" x14ac:dyDescent="0.25">
      <c r="B193" s="514"/>
      <c r="C193" s="514"/>
      <c r="D193" s="514"/>
      <c r="E193" s="514"/>
      <c r="F193" s="514"/>
      <c r="G193" s="514"/>
      <c r="H193" s="514"/>
      <c r="I193" s="514"/>
      <c r="J193" s="514"/>
    </row>
    <row r="194" spans="2:10" x14ac:dyDescent="0.25">
      <c r="B194" s="514"/>
      <c r="C194" s="514"/>
      <c r="D194" s="514"/>
      <c r="E194" s="514"/>
      <c r="F194" s="514"/>
      <c r="G194" s="514"/>
      <c r="H194" s="514"/>
      <c r="I194" s="514"/>
      <c r="J194" s="514"/>
    </row>
    <row r="195" spans="2:10" x14ac:dyDescent="0.25">
      <c r="B195" s="514"/>
      <c r="C195" s="514"/>
      <c r="D195" s="514"/>
      <c r="E195" s="514"/>
      <c r="F195" s="514"/>
      <c r="G195" s="514"/>
      <c r="H195" s="514"/>
      <c r="I195" s="514"/>
      <c r="J195" s="514"/>
    </row>
    <row r="196" spans="2:10" x14ac:dyDescent="0.25">
      <c r="B196" s="471"/>
      <c r="C196" s="130"/>
      <c r="D196" s="130"/>
      <c r="E196" s="130"/>
      <c r="F196" s="130"/>
      <c r="G196" s="130"/>
      <c r="H196" s="130"/>
      <c r="I196" s="130"/>
      <c r="J196" s="130"/>
    </row>
    <row r="197" spans="2:10" x14ac:dyDescent="0.25">
      <c r="B197" s="471" t="s">
        <v>232</v>
      </c>
      <c r="C197" s="142"/>
      <c r="D197" s="142"/>
      <c r="E197" s="142"/>
      <c r="F197" s="142"/>
      <c r="G197" s="142"/>
      <c r="H197" s="142"/>
      <c r="I197" s="142"/>
      <c r="J197" s="142"/>
    </row>
    <row r="198" spans="2:10" x14ac:dyDescent="0.25">
      <c r="B198" s="514" t="s">
        <v>649</v>
      </c>
      <c r="C198" s="514"/>
      <c r="D198" s="514"/>
      <c r="E198" s="514"/>
      <c r="F198" s="514"/>
      <c r="G198" s="514"/>
      <c r="H198" s="514"/>
      <c r="I198" s="514"/>
      <c r="J198" s="514"/>
    </row>
    <row r="199" spans="2:10" x14ac:dyDescent="0.25">
      <c r="B199" s="514"/>
      <c r="C199" s="514"/>
      <c r="D199" s="514"/>
      <c r="E199" s="514"/>
      <c r="F199" s="514"/>
      <c r="G199" s="514"/>
      <c r="H199" s="514"/>
      <c r="I199" s="514"/>
      <c r="J199" s="514"/>
    </row>
    <row r="200" spans="2:10" x14ac:dyDescent="0.25">
      <c r="B200" s="514"/>
      <c r="C200" s="514"/>
      <c r="D200" s="514"/>
      <c r="E200" s="514"/>
      <c r="F200" s="514"/>
      <c r="G200" s="514"/>
      <c r="H200" s="514"/>
      <c r="I200" s="514"/>
      <c r="J200" s="514"/>
    </row>
    <row r="201" spans="2:10" x14ac:dyDescent="0.25">
      <c r="B201" s="514"/>
      <c r="C201" s="514"/>
      <c r="D201" s="514"/>
      <c r="E201" s="514"/>
      <c r="F201" s="514"/>
      <c r="G201" s="514"/>
      <c r="H201" s="514"/>
      <c r="I201" s="514"/>
      <c r="J201" s="514"/>
    </row>
    <row r="202" spans="2:10" x14ac:dyDescent="0.25">
      <c r="B202" s="514"/>
      <c r="C202" s="514"/>
      <c r="D202" s="514"/>
      <c r="E202" s="514"/>
      <c r="F202" s="514"/>
      <c r="G202" s="514"/>
      <c r="H202" s="514"/>
      <c r="I202" s="514"/>
      <c r="J202" s="514"/>
    </row>
    <row r="203" spans="2:10" x14ac:dyDescent="0.25">
      <c r="B203" s="514"/>
      <c r="C203" s="514"/>
      <c r="D203" s="514"/>
      <c r="E203" s="514"/>
      <c r="F203" s="514"/>
      <c r="G203" s="514"/>
      <c r="H203" s="514"/>
      <c r="I203" s="514"/>
      <c r="J203" s="514"/>
    </row>
    <row r="204" spans="2:10" x14ac:dyDescent="0.25">
      <c r="B204" s="105" t="s">
        <v>257</v>
      </c>
    </row>
  </sheetData>
  <mergeCells count="27">
    <mergeCell ref="B170:J173"/>
    <mergeCell ref="B34:J35"/>
    <mergeCell ref="B71:J74"/>
    <mergeCell ref="B93:J98"/>
    <mergeCell ref="B124:J134"/>
    <mergeCell ref="B137:J139"/>
    <mergeCell ref="B76:J77"/>
    <mergeCell ref="B64:J69"/>
    <mergeCell ref="B87:J90"/>
    <mergeCell ref="B105:J109"/>
    <mergeCell ref="B114:J115"/>
    <mergeCell ref="B198:J203"/>
    <mergeCell ref="B19:J24"/>
    <mergeCell ref="B37:J45"/>
    <mergeCell ref="B48:J49"/>
    <mergeCell ref="B46:J46"/>
    <mergeCell ref="B57:J61"/>
    <mergeCell ref="B27:J31"/>
    <mergeCell ref="B32:J33"/>
    <mergeCell ref="B192:J195"/>
    <mergeCell ref="B141:J144"/>
    <mergeCell ref="B146:J147"/>
    <mergeCell ref="B155:J160"/>
    <mergeCell ref="B175:J176"/>
    <mergeCell ref="B185:J190"/>
    <mergeCell ref="B100:J103"/>
    <mergeCell ref="B163:J168"/>
  </mergeCells>
  <hyperlinks>
    <hyperlink ref="B2" location="Contents!B6" display="Return to Contents Page"/>
    <hyperlink ref="B3" location="'User guidance'!A1" display="Return to user guidance contents page"/>
    <hyperlink ref="B46" r:id="rId1"/>
    <hyperlink ref="B50" r:id="rId2"/>
    <hyperlink ref="B79" r:id="rId3"/>
    <hyperlink ref="B112" r:id="rId4"/>
    <hyperlink ref="B116" r:id="rId5"/>
    <hyperlink ref="B177" r:id="rId6"/>
    <hyperlink ref="B8" location="'User guidance buildings'!B16" display="2.1 Emissions per household"/>
    <hyperlink ref="B9" location="'User guidance buildings'!B52" display="2.2 Housing stock with energy efficiency measure"/>
    <hyperlink ref="B10" location="'User guidance buildings'!B77" display="2.3 Standard Assessment Procedure (SAP) ratings for residential buildings"/>
    <hyperlink ref="B11" location="'User guidance buildings'!B109" display="2.4 Installation of energy efficiency measures"/>
    <hyperlink ref="B12" location="'User guidance buildings'!B137" display="2.5 Primary energy source for heating of residential buildings"/>
    <hyperlink ref="B13" location="'User guidance buildings'!B162" display="2.6 Penetration of renewable heat"/>
    <hyperlink ref="B204" location="'User guidance buildings'!A1" display="Return to top"/>
    <hyperlink ref="B80" r:id="rId7"/>
    <hyperlink ref="B117" r:id="rId8"/>
    <hyperlink ref="B148" r:id="rId9"/>
    <hyperlink ref="B178" r:id="rId10"/>
    <hyperlink ref="B32" r:id="rId11" location="page=71 "/>
    <hyperlink ref="B34" r:id="rId12" location="page=8"/>
  </hyperlinks>
  <pageMargins left="0.25" right="0.25" top="0.75" bottom="0.75" header="0.3" footer="0.3"/>
  <pageSetup paperSize="9" fitToHeight="0" orientation="portrait" r:id="rId1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42"/>
  <sheetViews>
    <sheetView showGridLines="0" zoomScale="85" zoomScaleNormal="85" workbookViewId="0"/>
  </sheetViews>
  <sheetFormatPr defaultColWidth="9.140625" defaultRowHeight="15" x14ac:dyDescent="0.25"/>
  <cols>
    <col min="1" max="16384" width="9.140625" style="143"/>
  </cols>
  <sheetData>
    <row r="2" spans="2:10" x14ac:dyDescent="0.25">
      <c r="B2" s="105" t="s">
        <v>2</v>
      </c>
    </row>
    <row r="3" spans="2:10" x14ac:dyDescent="0.25">
      <c r="B3" s="105" t="s">
        <v>237</v>
      </c>
    </row>
    <row r="5" spans="2:10" ht="26.25" x14ac:dyDescent="0.4">
      <c r="B5" s="404" t="s">
        <v>256</v>
      </c>
      <c r="C5" s="142"/>
      <c r="D5" s="142"/>
      <c r="E5" s="142"/>
      <c r="F5" s="142"/>
      <c r="G5" s="142"/>
      <c r="H5" s="142"/>
      <c r="I5" s="142"/>
      <c r="J5" s="142"/>
    </row>
    <row r="6" spans="2:10" x14ac:dyDescent="0.25">
      <c r="B6" s="142"/>
      <c r="C6" s="142"/>
      <c r="D6" s="142"/>
      <c r="E6" s="142"/>
      <c r="F6" s="142"/>
      <c r="G6" s="142"/>
      <c r="H6" s="142"/>
      <c r="I6" s="142"/>
      <c r="J6" s="142"/>
    </row>
    <row r="7" spans="2:10" x14ac:dyDescent="0.25">
      <c r="B7" s="142"/>
      <c r="C7" s="142"/>
      <c r="D7" s="142"/>
      <c r="E7" s="142"/>
      <c r="F7" s="142"/>
      <c r="G7" s="142"/>
      <c r="H7" s="142"/>
      <c r="I7" s="142"/>
      <c r="J7" s="142"/>
    </row>
    <row r="8" spans="2:10" ht="17.25" customHeight="1" x14ac:dyDescent="0.25">
      <c r="B8" s="471" t="s">
        <v>182</v>
      </c>
      <c r="C8" s="142"/>
      <c r="D8" s="142"/>
      <c r="E8" s="142"/>
      <c r="F8" s="142"/>
      <c r="G8" s="142"/>
      <c r="H8" s="142"/>
      <c r="I8" s="142"/>
      <c r="J8" s="142"/>
    </row>
    <row r="9" spans="2:10" ht="17.25" customHeight="1" x14ac:dyDescent="0.25">
      <c r="B9" s="142" t="s">
        <v>258</v>
      </c>
      <c r="C9" s="142"/>
      <c r="D9" s="142"/>
      <c r="E9" s="142"/>
      <c r="F9" s="142"/>
      <c r="G9" s="142"/>
      <c r="H9" s="142"/>
      <c r="I9" s="142"/>
      <c r="J9" s="142"/>
    </row>
    <row r="10" spans="2:10" ht="17.25" customHeight="1" x14ac:dyDescent="0.35">
      <c r="B10" s="142" t="s">
        <v>656</v>
      </c>
      <c r="C10" s="142"/>
      <c r="D10" s="142"/>
      <c r="E10" s="142"/>
      <c r="F10" s="142"/>
      <c r="G10" s="142"/>
      <c r="H10" s="142"/>
      <c r="I10" s="142"/>
      <c r="J10" s="142"/>
    </row>
    <row r="11" spans="2:10" ht="17.25" customHeight="1" x14ac:dyDescent="0.25">
      <c r="B11" s="142"/>
      <c r="C11" s="142"/>
      <c r="D11" s="142"/>
      <c r="E11" s="142"/>
      <c r="F11" s="142"/>
      <c r="G11" s="142"/>
      <c r="H11" s="142"/>
      <c r="I11" s="142"/>
      <c r="J11" s="142"/>
    </row>
    <row r="12" spans="2:10" ht="17.25" customHeight="1" x14ac:dyDescent="0.25">
      <c r="B12" s="471" t="s">
        <v>230</v>
      </c>
      <c r="C12" s="142"/>
      <c r="D12" s="142"/>
      <c r="E12" s="142"/>
      <c r="F12" s="142"/>
      <c r="G12" s="142"/>
      <c r="H12" s="142"/>
      <c r="I12" s="142"/>
      <c r="J12" s="142"/>
    </row>
    <row r="13" spans="2:10" ht="17.25" customHeight="1" x14ac:dyDescent="0.25">
      <c r="B13" s="514" t="s">
        <v>657</v>
      </c>
      <c r="C13" s="514"/>
      <c r="D13" s="514"/>
      <c r="E13" s="514"/>
      <c r="F13" s="514"/>
      <c r="G13" s="514"/>
      <c r="H13" s="514"/>
      <c r="I13" s="514"/>
      <c r="J13" s="514"/>
    </row>
    <row r="14" spans="2:10" ht="17.25" customHeight="1" x14ac:dyDescent="0.25">
      <c r="B14" s="514"/>
      <c r="C14" s="514"/>
      <c r="D14" s="514"/>
      <c r="E14" s="514"/>
      <c r="F14" s="514"/>
      <c r="G14" s="514"/>
      <c r="H14" s="514"/>
      <c r="I14" s="514"/>
      <c r="J14" s="514"/>
    </row>
    <row r="15" spans="2:10" ht="17.25" customHeight="1" x14ac:dyDescent="0.25">
      <c r="B15" s="514"/>
      <c r="C15" s="514"/>
      <c r="D15" s="514"/>
      <c r="E15" s="514"/>
      <c r="F15" s="514"/>
      <c r="G15" s="514"/>
      <c r="H15" s="514"/>
      <c r="I15" s="514"/>
      <c r="J15" s="514"/>
    </row>
    <row r="16" spans="2:10" ht="17.25" customHeight="1" x14ac:dyDescent="0.25">
      <c r="B16" s="514"/>
      <c r="C16" s="514"/>
      <c r="D16" s="514"/>
      <c r="E16" s="514"/>
      <c r="F16" s="514"/>
      <c r="G16" s="514"/>
      <c r="H16" s="514"/>
      <c r="I16" s="514"/>
      <c r="J16" s="514"/>
    </row>
    <row r="17" spans="2:10" ht="17.25" customHeight="1" x14ac:dyDescent="0.25">
      <c r="B17" s="514"/>
      <c r="C17" s="514"/>
      <c r="D17" s="514"/>
      <c r="E17" s="514"/>
      <c r="F17" s="514"/>
      <c r="G17" s="514"/>
      <c r="H17" s="514"/>
      <c r="I17" s="514"/>
      <c r="J17" s="514"/>
    </row>
    <row r="18" spans="2:10" ht="17.25" customHeight="1" x14ac:dyDescent="0.25">
      <c r="B18" s="512"/>
      <c r="C18" s="512"/>
      <c r="D18" s="512"/>
      <c r="E18" s="512"/>
      <c r="F18" s="512"/>
      <c r="G18" s="512"/>
      <c r="H18" s="512"/>
      <c r="I18" s="512"/>
      <c r="J18" s="512"/>
    </row>
    <row r="19" spans="2:10" ht="17.25" customHeight="1" x14ac:dyDescent="0.25">
      <c r="B19" s="142"/>
      <c r="C19" s="142"/>
      <c r="D19" s="142"/>
      <c r="E19" s="142"/>
      <c r="F19" s="142"/>
      <c r="G19" s="142"/>
      <c r="H19" s="142"/>
      <c r="I19" s="142"/>
      <c r="J19" s="142"/>
    </row>
    <row r="20" spans="2:10" ht="17.25" customHeight="1" x14ac:dyDescent="0.25">
      <c r="B20" s="471" t="s">
        <v>232</v>
      </c>
      <c r="C20" s="142"/>
      <c r="D20" s="142"/>
      <c r="E20" s="142"/>
      <c r="F20" s="142"/>
      <c r="G20" s="142"/>
      <c r="H20" s="142"/>
      <c r="I20" s="142"/>
      <c r="J20" s="142"/>
    </row>
    <row r="21" spans="2:10" ht="17.25" customHeight="1" x14ac:dyDescent="0.25">
      <c r="B21" s="514" t="s">
        <v>621</v>
      </c>
      <c r="C21" s="514"/>
      <c r="D21" s="514"/>
      <c r="E21" s="514"/>
      <c r="F21" s="514"/>
      <c r="G21" s="514"/>
      <c r="H21" s="514"/>
      <c r="I21" s="514"/>
      <c r="J21" s="514"/>
    </row>
    <row r="22" spans="2:10" ht="17.25" customHeight="1" x14ac:dyDescent="0.25">
      <c r="B22" s="514"/>
      <c r="C22" s="514"/>
      <c r="D22" s="514"/>
      <c r="E22" s="514"/>
      <c r="F22" s="514"/>
      <c r="G22" s="514"/>
      <c r="H22" s="514"/>
      <c r="I22" s="514"/>
      <c r="J22" s="514"/>
    </row>
    <row r="23" spans="2:10" ht="17.25" customHeight="1" x14ac:dyDescent="0.25">
      <c r="B23" s="514"/>
      <c r="C23" s="514"/>
      <c r="D23" s="514"/>
      <c r="E23" s="514"/>
      <c r="F23" s="514"/>
      <c r="G23" s="514"/>
      <c r="H23" s="514"/>
      <c r="I23" s="514"/>
      <c r="J23" s="514"/>
    </row>
    <row r="24" spans="2:10" ht="17.25" customHeight="1" x14ac:dyDescent="0.25">
      <c r="B24" s="514"/>
      <c r="C24" s="514"/>
      <c r="D24" s="514"/>
      <c r="E24" s="514"/>
      <c r="F24" s="514"/>
      <c r="G24" s="514"/>
      <c r="H24" s="514"/>
      <c r="I24" s="514"/>
      <c r="J24" s="514"/>
    </row>
    <row r="25" spans="2:10" ht="17.25" customHeight="1" x14ac:dyDescent="0.25">
      <c r="B25" s="514"/>
      <c r="C25" s="514"/>
      <c r="D25" s="514"/>
      <c r="E25" s="514"/>
      <c r="F25" s="514"/>
      <c r="G25" s="514"/>
      <c r="H25" s="514"/>
      <c r="I25" s="514"/>
      <c r="J25" s="514"/>
    </row>
    <row r="26" spans="2:10" ht="17.25" customHeight="1" x14ac:dyDescent="0.25">
      <c r="B26" s="514"/>
      <c r="C26" s="514"/>
      <c r="D26" s="514"/>
      <c r="E26" s="514"/>
      <c r="F26" s="514"/>
      <c r="G26" s="514"/>
      <c r="H26" s="514"/>
      <c r="I26" s="514"/>
      <c r="J26" s="514"/>
    </row>
    <row r="27" spans="2:10" x14ac:dyDescent="0.25">
      <c r="B27" s="517" t="s">
        <v>564</v>
      </c>
      <c r="C27" s="517"/>
      <c r="D27" s="517"/>
      <c r="E27" s="517"/>
      <c r="F27" s="517"/>
      <c r="G27" s="517"/>
      <c r="H27" s="517"/>
      <c r="I27" s="517"/>
      <c r="J27" s="517"/>
    </row>
    <row r="28" spans="2:10" x14ac:dyDescent="0.25">
      <c r="B28" s="517"/>
      <c r="C28" s="517"/>
      <c r="D28" s="517"/>
      <c r="E28" s="517"/>
      <c r="F28" s="517"/>
      <c r="G28" s="517"/>
      <c r="H28" s="517"/>
      <c r="I28" s="517"/>
      <c r="J28" s="517"/>
    </row>
    <row r="29" spans="2:10" x14ac:dyDescent="0.25">
      <c r="B29" s="517"/>
      <c r="C29" s="517"/>
      <c r="D29" s="517"/>
      <c r="E29" s="517"/>
      <c r="F29" s="517"/>
      <c r="G29" s="517"/>
      <c r="H29" s="517"/>
      <c r="I29" s="517"/>
      <c r="J29" s="517"/>
    </row>
    <row r="30" spans="2:10" x14ac:dyDescent="0.25">
      <c r="B30" s="517"/>
      <c r="C30" s="517"/>
      <c r="D30" s="517"/>
      <c r="E30" s="517"/>
      <c r="F30" s="517"/>
      <c r="G30" s="517"/>
      <c r="H30" s="517"/>
      <c r="I30" s="517"/>
      <c r="J30" s="517"/>
    </row>
    <row r="31" spans="2:10" x14ac:dyDescent="0.25">
      <c r="B31" s="517"/>
      <c r="C31" s="517"/>
      <c r="D31" s="517"/>
      <c r="E31" s="517"/>
      <c r="F31" s="517"/>
      <c r="G31" s="517"/>
      <c r="H31" s="517"/>
      <c r="I31" s="517"/>
      <c r="J31" s="517"/>
    </row>
    <row r="32" spans="2:10" x14ac:dyDescent="0.25">
      <c r="B32" s="517"/>
      <c r="C32" s="517"/>
      <c r="D32" s="517"/>
      <c r="E32" s="517"/>
      <c r="F32" s="517"/>
      <c r="G32" s="517"/>
      <c r="H32" s="517"/>
      <c r="I32" s="517"/>
      <c r="J32" s="517"/>
    </row>
    <row r="33" spans="2:10" x14ac:dyDescent="0.25">
      <c r="B33" s="517"/>
      <c r="C33" s="517"/>
      <c r="D33" s="517"/>
      <c r="E33" s="517"/>
      <c r="F33" s="517"/>
      <c r="G33" s="517"/>
      <c r="H33" s="517"/>
      <c r="I33" s="517"/>
      <c r="J33" s="517"/>
    </row>
    <row r="34" spans="2:10" x14ac:dyDescent="0.25">
      <c r="B34" s="517"/>
      <c r="C34" s="517"/>
      <c r="D34" s="517"/>
      <c r="E34" s="517"/>
      <c r="F34" s="517"/>
      <c r="G34" s="517"/>
      <c r="H34" s="517"/>
      <c r="I34" s="517"/>
      <c r="J34" s="517"/>
    </row>
    <row r="35" spans="2:10" x14ac:dyDescent="0.25">
      <c r="B35" s="474"/>
      <c r="C35" s="474"/>
      <c r="D35" s="474"/>
      <c r="E35" s="474"/>
      <c r="F35" s="474"/>
      <c r="G35" s="474"/>
      <c r="H35" s="474"/>
      <c r="I35" s="474"/>
      <c r="J35" s="474"/>
    </row>
    <row r="36" spans="2:10" x14ac:dyDescent="0.25">
      <c r="B36" s="517" t="s">
        <v>622</v>
      </c>
      <c r="C36" s="517"/>
      <c r="D36" s="517"/>
      <c r="E36" s="517"/>
      <c r="F36" s="517"/>
      <c r="G36" s="517"/>
      <c r="H36" s="517"/>
      <c r="I36" s="517"/>
      <c r="J36" s="517"/>
    </row>
    <row r="37" spans="2:10" x14ac:dyDescent="0.25">
      <c r="B37" s="517"/>
      <c r="C37" s="517"/>
      <c r="D37" s="517"/>
      <c r="E37" s="517"/>
      <c r="F37" s="517"/>
      <c r="G37" s="517"/>
      <c r="H37" s="517"/>
      <c r="I37" s="517"/>
      <c r="J37" s="517"/>
    </row>
    <row r="38" spans="2:10" x14ac:dyDescent="0.25">
      <c r="B38" s="518" t="s">
        <v>563</v>
      </c>
      <c r="C38" s="518"/>
      <c r="D38" s="518"/>
      <c r="E38" s="518"/>
      <c r="F38" s="518"/>
      <c r="G38" s="518"/>
      <c r="H38" s="518"/>
      <c r="I38" s="518"/>
      <c r="J38" s="518"/>
    </row>
    <row r="39" spans="2:10" x14ac:dyDescent="0.25">
      <c r="B39" s="518"/>
      <c r="C39" s="518"/>
      <c r="D39" s="518"/>
      <c r="E39" s="518"/>
      <c r="F39" s="518"/>
      <c r="G39" s="518"/>
      <c r="H39" s="518"/>
      <c r="I39" s="518"/>
      <c r="J39" s="518"/>
    </row>
    <row r="40" spans="2:10" x14ac:dyDescent="0.25">
      <c r="B40" s="519"/>
      <c r="C40" s="519"/>
      <c r="D40" s="519"/>
      <c r="E40" s="519"/>
      <c r="F40" s="519"/>
      <c r="G40" s="519"/>
      <c r="H40" s="519"/>
      <c r="I40" s="519"/>
      <c r="J40" s="519"/>
    </row>
    <row r="41" spans="2:10" x14ac:dyDescent="0.25">
      <c r="B41" s="149"/>
      <c r="C41" s="149"/>
      <c r="D41" s="149"/>
      <c r="E41" s="149"/>
      <c r="F41" s="149"/>
      <c r="G41" s="149"/>
      <c r="H41" s="149"/>
      <c r="I41" s="149"/>
      <c r="J41" s="149"/>
    </row>
    <row r="42" spans="2:10" x14ac:dyDescent="0.25">
      <c r="B42" s="84" t="s">
        <v>257</v>
      </c>
      <c r="C42" s="149"/>
      <c r="D42" s="149"/>
      <c r="E42" s="149"/>
      <c r="F42" s="149"/>
      <c r="G42" s="149"/>
      <c r="H42" s="149"/>
      <c r="I42" s="149"/>
      <c r="J42" s="149"/>
    </row>
  </sheetData>
  <mergeCells count="5">
    <mergeCell ref="B36:J37"/>
    <mergeCell ref="B21:J26"/>
    <mergeCell ref="B38:J40"/>
    <mergeCell ref="B13:J18"/>
    <mergeCell ref="B27:J34"/>
  </mergeCells>
  <hyperlinks>
    <hyperlink ref="B2" location="Contents!B6" display="Return to Contents Page"/>
    <hyperlink ref="B3" location="'User guidance'!A1" display="Return to user guidance contents page"/>
    <hyperlink ref="B38" r:id="rId1" location="future-developments"/>
    <hyperlink ref="B42" location="'User guidance industry'!A1" display="Return to top"/>
  </hyperlinks>
  <pageMargins left="0.25" right="0.25" top="0.75" bottom="0.75" header="0.3" footer="0.3"/>
  <pageSetup paperSize="9"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2"/>
  <sheetViews>
    <sheetView showGridLines="0" zoomScale="85" zoomScaleNormal="85" workbookViewId="0"/>
  </sheetViews>
  <sheetFormatPr defaultRowHeight="15" x14ac:dyDescent="0.25"/>
  <cols>
    <col min="1" max="1" width="9.140625" style="27"/>
  </cols>
  <sheetData>
    <row r="1" spans="2:14" x14ac:dyDescent="0.25">
      <c r="B1" s="133"/>
      <c r="C1" s="44"/>
      <c r="D1" s="44"/>
      <c r="E1" s="44"/>
      <c r="F1" s="44"/>
      <c r="G1" s="44"/>
      <c r="H1" s="44"/>
      <c r="I1" s="44"/>
      <c r="J1" s="44"/>
      <c r="K1" s="44"/>
      <c r="L1" s="44"/>
      <c r="M1" s="44"/>
    </row>
    <row r="2" spans="2:14" s="27" customFormat="1" x14ac:dyDescent="0.25">
      <c r="B2" s="105" t="s">
        <v>2</v>
      </c>
      <c r="C2" s="44"/>
      <c r="D2" s="44"/>
      <c r="E2" s="44"/>
      <c r="F2" s="44"/>
      <c r="G2" s="44"/>
      <c r="H2" s="44"/>
      <c r="I2" s="44"/>
      <c r="J2" s="44"/>
      <c r="K2" s="44"/>
      <c r="L2" s="44"/>
      <c r="M2" s="44"/>
    </row>
    <row r="3" spans="2:14" s="27" customFormat="1" x14ac:dyDescent="0.25">
      <c r="B3" s="403"/>
      <c r="C3" s="403"/>
      <c r="D3" s="403"/>
      <c r="E3" s="403"/>
      <c r="F3" s="403"/>
      <c r="G3" s="403"/>
      <c r="H3" s="403"/>
      <c r="I3" s="403"/>
      <c r="J3" s="403"/>
      <c r="K3" s="403"/>
      <c r="L3" s="403"/>
      <c r="M3" s="403"/>
      <c r="N3" s="142"/>
    </row>
    <row r="4" spans="2:14" ht="26.25" x14ac:dyDescent="0.4">
      <c r="B4" s="404" t="s">
        <v>199</v>
      </c>
      <c r="C4" s="403"/>
      <c r="D4" s="403"/>
      <c r="E4" s="403"/>
      <c r="F4" s="403"/>
      <c r="G4" s="403"/>
      <c r="H4" s="403"/>
      <c r="I4" s="403"/>
      <c r="J4" s="403"/>
      <c r="K4" s="403"/>
      <c r="L4" s="403"/>
      <c r="M4" s="403"/>
      <c r="N4" s="142"/>
    </row>
    <row r="5" spans="2:14" x14ac:dyDescent="0.25">
      <c r="B5" s="403"/>
      <c r="C5" s="403"/>
      <c r="D5" s="403"/>
      <c r="E5" s="403"/>
      <c r="F5" s="403"/>
      <c r="G5" s="403"/>
      <c r="H5" s="403"/>
      <c r="I5" s="403"/>
      <c r="J5" s="403"/>
      <c r="K5" s="403"/>
      <c r="L5" s="403"/>
      <c r="M5" s="403"/>
      <c r="N5" s="142"/>
    </row>
    <row r="6" spans="2:14" ht="15" customHeight="1" x14ac:dyDescent="0.25">
      <c r="B6" s="487" t="s">
        <v>545</v>
      </c>
      <c r="C6" s="487"/>
      <c r="D6" s="487"/>
      <c r="E6" s="487"/>
      <c r="F6" s="487"/>
      <c r="G6" s="487"/>
      <c r="H6" s="487"/>
      <c r="I6" s="487"/>
      <c r="J6" s="487"/>
      <c r="K6" s="487"/>
      <c r="L6" s="487"/>
      <c r="M6" s="487"/>
      <c r="N6" s="487"/>
    </row>
    <row r="7" spans="2:14" s="143" customFormat="1" ht="15" customHeight="1" x14ac:dyDescent="0.25">
      <c r="B7" s="487"/>
      <c r="C7" s="487"/>
      <c r="D7" s="487"/>
      <c r="E7" s="487"/>
      <c r="F7" s="487"/>
      <c r="G7" s="487"/>
      <c r="H7" s="487"/>
      <c r="I7" s="487"/>
      <c r="J7" s="487"/>
      <c r="K7" s="487"/>
      <c r="L7" s="487"/>
      <c r="M7" s="487"/>
      <c r="N7" s="487"/>
    </row>
    <row r="8" spans="2:14" s="143" customFormat="1" ht="15" customHeight="1" x14ac:dyDescent="0.25">
      <c r="B8" s="487"/>
      <c r="C8" s="487"/>
      <c r="D8" s="487"/>
      <c r="E8" s="487"/>
      <c r="F8" s="487"/>
      <c r="G8" s="487"/>
      <c r="H8" s="487"/>
      <c r="I8" s="487"/>
      <c r="J8" s="487"/>
      <c r="K8" s="487"/>
      <c r="L8" s="487"/>
      <c r="M8" s="487"/>
      <c r="N8" s="487"/>
    </row>
    <row r="9" spans="2:14" s="143" customFormat="1" ht="15" customHeight="1" x14ac:dyDescent="0.25">
      <c r="B9" s="487"/>
      <c r="C9" s="487"/>
      <c r="D9" s="487"/>
      <c r="E9" s="487"/>
      <c r="F9" s="487"/>
      <c r="G9" s="487"/>
      <c r="H9" s="487"/>
      <c r="I9" s="487"/>
      <c r="J9" s="487"/>
      <c r="K9" s="487"/>
      <c r="L9" s="487"/>
      <c r="M9" s="487"/>
      <c r="N9" s="487"/>
    </row>
    <row r="10" spans="2:14" ht="15" customHeight="1" x14ac:dyDescent="0.25">
      <c r="B10" s="487"/>
      <c r="C10" s="487"/>
      <c r="D10" s="487"/>
      <c r="E10" s="487"/>
      <c r="F10" s="487"/>
      <c r="G10" s="487"/>
      <c r="H10" s="487"/>
      <c r="I10" s="487"/>
      <c r="J10" s="487"/>
      <c r="K10" s="487"/>
      <c r="L10" s="487"/>
      <c r="M10" s="487"/>
      <c r="N10" s="487"/>
    </row>
    <row r="11" spans="2:14" ht="15" customHeight="1" x14ac:dyDescent="0.25">
      <c r="B11" s="487"/>
      <c r="C11" s="487"/>
      <c r="D11" s="487"/>
      <c r="E11" s="487"/>
      <c r="F11" s="487"/>
      <c r="G11" s="487"/>
      <c r="H11" s="487"/>
      <c r="I11" s="487"/>
      <c r="J11" s="487"/>
      <c r="K11" s="487"/>
      <c r="L11" s="487"/>
      <c r="M11" s="487"/>
      <c r="N11" s="487"/>
    </row>
    <row r="12" spans="2:14" s="143" customFormat="1" ht="15" customHeight="1" x14ac:dyDescent="0.25">
      <c r="B12" s="412"/>
      <c r="C12" s="412"/>
      <c r="D12" s="412"/>
      <c r="E12" s="412"/>
      <c r="F12" s="412"/>
      <c r="G12" s="412"/>
      <c r="H12" s="412"/>
      <c r="I12" s="412"/>
      <c r="J12" s="412"/>
      <c r="K12" s="412"/>
      <c r="L12" s="412"/>
      <c r="M12" s="412"/>
      <c r="N12" s="412"/>
    </row>
    <row r="13" spans="2:14" ht="15" customHeight="1" x14ac:dyDescent="0.25">
      <c r="B13" s="487" t="s">
        <v>650</v>
      </c>
      <c r="C13" s="487"/>
      <c r="D13" s="487"/>
      <c r="E13" s="487"/>
      <c r="F13" s="487"/>
      <c r="G13" s="487"/>
      <c r="H13" s="487"/>
      <c r="I13" s="487"/>
      <c r="J13" s="487"/>
      <c r="K13" s="487"/>
      <c r="L13" s="487"/>
      <c r="M13" s="487"/>
      <c r="N13" s="487"/>
    </row>
    <row r="14" spans="2:14" ht="15" customHeight="1" x14ac:dyDescent="0.25">
      <c r="B14" s="487"/>
      <c r="C14" s="487"/>
      <c r="D14" s="487"/>
      <c r="E14" s="487"/>
      <c r="F14" s="487"/>
      <c r="G14" s="487"/>
      <c r="H14" s="487"/>
      <c r="I14" s="487"/>
      <c r="J14" s="487"/>
      <c r="K14" s="487"/>
      <c r="L14" s="487"/>
      <c r="M14" s="487"/>
      <c r="N14" s="487"/>
    </row>
    <row r="15" spans="2:14" ht="21" customHeight="1" x14ac:dyDescent="0.25">
      <c r="B15" s="487"/>
      <c r="C15" s="487"/>
      <c r="D15" s="487"/>
      <c r="E15" s="487"/>
      <c r="F15" s="487"/>
      <c r="G15" s="487"/>
      <c r="H15" s="487"/>
      <c r="I15" s="487"/>
      <c r="J15" s="487"/>
      <c r="K15" s="487"/>
      <c r="L15" s="487"/>
      <c r="M15" s="487"/>
      <c r="N15" s="487"/>
    </row>
    <row r="16" spans="2:14" ht="15" customHeight="1" x14ac:dyDescent="0.25">
      <c r="B16" s="413"/>
      <c r="C16" s="413"/>
      <c r="D16" s="413"/>
      <c r="E16" s="413"/>
      <c r="F16" s="413"/>
      <c r="G16" s="413"/>
      <c r="H16" s="413"/>
      <c r="I16" s="413"/>
      <c r="J16" s="413"/>
      <c r="K16" s="142"/>
      <c r="L16" s="142"/>
      <c r="M16" s="142"/>
      <c r="N16" s="142"/>
    </row>
    <row r="17" spans="2:14" s="143" customFormat="1" ht="15" customHeight="1" x14ac:dyDescent="0.25">
      <c r="B17" s="413"/>
      <c r="C17" s="413"/>
      <c r="D17" s="413"/>
      <c r="E17" s="413"/>
      <c r="F17" s="413"/>
      <c r="G17" s="413"/>
      <c r="H17" s="413"/>
      <c r="I17" s="413"/>
      <c r="J17" s="413"/>
      <c r="K17" s="142"/>
      <c r="L17" s="142"/>
      <c r="M17" s="142"/>
      <c r="N17" s="142"/>
    </row>
    <row r="18" spans="2:14" ht="15" customHeight="1" x14ac:dyDescent="0.25">
      <c r="B18" s="493" t="s">
        <v>584</v>
      </c>
      <c r="C18" s="493"/>
      <c r="D18" s="493"/>
      <c r="E18" s="493"/>
      <c r="F18" s="493"/>
      <c r="G18" s="493"/>
      <c r="H18" s="493"/>
      <c r="I18" s="493"/>
      <c r="J18" s="493"/>
      <c r="K18" s="493"/>
      <c r="L18" s="493"/>
      <c r="M18" s="493"/>
      <c r="N18" s="493"/>
    </row>
    <row r="19" spans="2:14" s="143" customFormat="1" ht="15" customHeight="1" x14ac:dyDescent="0.25">
      <c r="B19" s="493"/>
      <c r="C19" s="493"/>
      <c r="D19" s="493"/>
      <c r="E19" s="493"/>
      <c r="F19" s="493"/>
      <c r="G19" s="493"/>
      <c r="H19" s="493"/>
      <c r="I19" s="493"/>
      <c r="J19" s="493"/>
      <c r="K19" s="493"/>
      <c r="L19" s="493"/>
      <c r="M19" s="493"/>
      <c r="N19" s="493"/>
    </row>
    <row r="20" spans="2:14" ht="15" customHeight="1" x14ac:dyDescent="0.25">
      <c r="B20" s="493"/>
      <c r="C20" s="493"/>
      <c r="D20" s="493"/>
      <c r="E20" s="493"/>
      <c r="F20" s="493"/>
      <c r="G20" s="493"/>
      <c r="H20" s="493"/>
      <c r="I20" s="493"/>
      <c r="J20" s="493"/>
      <c r="K20" s="493"/>
      <c r="L20" s="493"/>
      <c r="M20" s="493"/>
      <c r="N20" s="493"/>
    </row>
    <row r="21" spans="2:14" s="143" customFormat="1" ht="15" customHeight="1" x14ac:dyDescent="0.25">
      <c r="B21" s="493"/>
      <c r="C21" s="493"/>
      <c r="D21" s="493"/>
      <c r="E21" s="493"/>
      <c r="F21" s="493"/>
      <c r="G21" s="493"/>
      <c r="H21" s="493"/>
      <c r="I21" s="493"/>
      <c r="J21" s="493"/>
      <c r="K21" s="493"/>
      <c r="L21" s="493"/>
      <c r="M21" s="493"/>
      <c r="N21" s="493"/>
    </row>
    <row r="22" spans="2:14" s="143" customFormat="1" ht="15" customHeight="1" x14ac:dyDescent="0.25">
      <c r="B22" s="493"/>
      <c r="C22" s="493"/>
      <c r="D22" s="493"/>
      <c r="E22" s="493"/>
      <c r="F22" s="493"/>
      <c r="G22" s="493"/>
      <c r="H22" s="493"/>
      <c r="I22" s="493"/>
      <c r="J22" s="493"/>
      <c r="K22" s="493"/>
      <c r="L22" s="493"/>
      <c r="M22" s="493"/>
      <c r="N22" s="493"/>
    </row>
    <row r="23" spans="2:14" ht="21" customHeight="1" x14ac:dyDescent="0.25">
      <c r="B23" s="493"/>
      <c r="C23" s="493"/>
      <c r="D23" s="493"/>
      <c r="E23" s="493"/>
      <c r="F23" s="493"/>
      <c r="G23" s="493"/>
      <c r="H23" s="493"/>
      <c r="I23" s="493"/>
      <c r="J23" s="493"/>
      <c r="K23" s="493"/>
      <c r="L23" s="493"/>
      <c r="M23" s="493"/>
      <c r="N23" s="493"/>
    </row>
    <row r="24" spans="2:14" ht="15" customHeight="1" x14ac:dyDescent="0.25">
      <c r="B24" s="157"/>
      <c r="C24" s="157"/>
      <c r="D24" s="157"/>
      <c r="E24" s="157"/>
      <c r="F24" s="157"/>
      <c r="G24" s="157"/>
      <c r="H24" s="157"/>
      <c r="I24" s="157"/>
      <c r="J24" s="157"/>
      <c r="K24" s="142"/>
      <c r="L24" s="142"/>
      <c r="M24" s="142"/>
      <c r="N24" s="142"/>
    </row>
    <row r="25" spans="2:14" s="143" customFormat="1" ht="15" customHeight="1" x14ac:dyDescent="0.25">
      <c r="B25" s="157"/>
      <c r="C25" s="157"/>
      <c r="D25" s="157"/>
      <c r="E25" s="157"/>
      <c r="F25" s="157"/>
      <c r="G25" s="157"/>
      <c r="H25" s="157"/>
      <c r="I25" s="157"/>
      <c r="J25" s="157"/>
      <c r="K25" s="142"/>
      <c r="L25" s="142"/>
      <c r="M25" s="142"/>
      <c r="N25" s="142"/>
    </row>
    <row r="26" spans="2:14" ht="15" customHeight="1" x14ac:dyDescent="0.25">
      <c r="B26" s="487" t="s">
        <v>172</v>
      </c>
      <c r="C26" s="487"/>
      <c r="D26" s="487"/>
      <c r="E26" s="487"/>
      <c r="F26" s="487"/>
      <c r="G26" s="487"/>
      <c r="H26" s="487"/>
      <c r="I26" s="487"/>
      <c r="J26" s="487"/>
      <c r="K26" s="487"/>
      <c r="L26" s="487"/>
      <c r="M26" s="487"/>
      <c r="N26" s="487"/>
    </row>
    <row r="27" spans="2:14" s="143" customFormat="1" ht="15" customHeight="1" x14ac:dyDescent="0.25">
      <c r="B27" s="487"/>
      <c r="C27" s="487"/>
      <c r="D27" s="487"/>
      <c r="E27" s="487"/>
      <c r="F27" s="487"/>
      <c r="G27" s="487"/>
      <c r="H27" s="487"/>
      <c r="I27" s="487"/>
      <c r="J27" s="487"/>
      <c r="K27" s="487"/>
      <c r="L27" s="487"/>
      <c r="M27" s="487"/>
      <c r="N27" s="487"/>
    </row>
    <row r="28" spans="2:14" ht="15" customHeight="1" x14ac:dyDescent="0.25">
      <c r="B28" s="487"/>
      <c r="C28" s="487"/>
      <c r="D28" s="487"/>
      <c r="E28" s="487"/>
      <c r="F28" s="487"/>
      <c r="G28" s="487"/>
      <c r="H28" s="487"/>
      <c r="I28" s="487"/>
      <c r="J28" s="487"/>
      <c r="K28" s="487"/>
      <c r="L28" s="487"/>
      <c r="M28" s="487"/>
      <c r="N28" s="487"/>
    </row>
    <row r="29" spans="2:14" ht="15" customHeight="1" x14ac:dyDescent="0.25">
      <c r="B29" s="487"/>
      <c r="C29" s="487"/>
      <c r="D29" s="487"/>
      <c r="E29" s="487"/>
      <c r="F29" s="487"/>
      <c r="G29" s="487"/>
      <c r="H29" s="487"/>
      <c r="I29" s="487"/>
      <c r="J29" s="487"/>
      <c r="K29" s="487"/>
      <c r="L29" s="487"/>
      <c r="M29" s="487"/>
      <c r="N29" s="487"/>
    </row>
    <row r="30" spans="2:14" ht="19.5" customHeight="1" x14ac:dyDescent="0.25">
      <c r="B30" s="487"/>
      <c r="C30" s="487"/>
      <c r="D30" s="487"/>
      <c r="E30" s="487"/>
      <c r="F30" s="487"/>
      <c r="G30" s="487"/>
      <c r="H30" s="487"/>
      <c r="I30" s="487"/>
      <c r="J30" s="487"/>
      <c r="K30" s="487"/>
      <c r="L30" s="487"/>
      <c r="M30" s="487"/>
      <c r="N30" s="487"/>
    </row>
    <row r="31" spans="2:14" ht="15" customHeight="1" x14ac:dyDescent="0.25">
      <c r="B31" s="487"/>
      <c r="C31" s="487"/>
      <c r="D31" s="487"/>
      <c r="E31" s="487"/>
      <c r="F31" s="487"/>
      <c r="G31" s="487"/>
      <c r="H31" s="487"/>
      <c r="I31" s="487"/>
      <c r="J31" s="487"/>
      <c r="K31" s="487"/>
      <c r="L31" s="487"/>
      <c r="M31" s="487"/>
      <c r="N31" s="487"/>
    </row>
    <row r="32" spans="2:14" s="143" customFormat="1" ht="15" customHeight="1" x14ac:dyDescent="0.25">
      <c r="B32" s="412"/>
      <c r="C32" s="412"/>
      <c r="D32" s="412"/>
      <c r="E32" s="412"/>
      <c r="F32" s="412"/>
      <c r="G32" s="412"/>
      <c r="H32" s="412"/>
      <c r="I32" s="412"/>
      <c r="J32" s="412"/>
      <c r="K32" s="412"/>
      <c r="L32" s="412"/>
      <c r="M32" s="412"/>
      <c r="N32" s="412"/>
    </row>
    <row r="33" spans="2:14" ht="15" customHeight="1" x14ac:dyDescent="0.25">
      <c r="B33" s="493" t="s">
        <v>447</v>
      </c>
      <c r="C33" s="493"/>
      <c r="D33" s="493"/>
      <c r="E33" s="493"/>
      <c r="F33" s="493"/>
      <c r="G33" s="493"/>
      <c r="H33" s="493"/>
      <c r="I33" s="493"/>
      <c r="J33" s="493"/>
      <c r="K33" s="493"/>
      <c r="L33" s="493"/>
      <c r="M33" s="493"/>
      <c r="N33" s="493"/>
    </row>
    <row r="34" spans="2:14" ht="15" customHeight="1" x14ac:dyDescent="0.25">
      <c r="B34" s="493"/>
      <c r="C34" s="493"/>
      <c r="D34" s="493"/>
      <c r="E34" s="493"/>
      <c r="F34" s="493"/>
      <c r="G34" s="493"/>
      <c r="H34" s="493"/>
      <c r="I34" s="493"/>
      <c r="J34" s="493"/>
      <c r="K34" s="493"/>
      <c r="L34" s="493"/>
      <c r="M34" s="493"/>
      <c r="N34" s="493"/>
    </row>
    <row r="35" spans="2:14" ht="15" customHeight="1" x14ac:dyDescent="0.25">
      <c r="B35" s="493"/>
      <c r="C35" s="493"/>
      <c r="D35" s="493"/>
      <c r="E35" s="493"/>
      <c r="F35" s="493"/>
      <c r="G35" s="493"/>
      <c r="H35" s="493"/>
      <c r="I35" s="493"/>
      <c r="J35" s="493"/>
      <c r="K35" s="493"/>
      <c r="L35" s="493"/>
      <c r="M35" s="493"/>
      <c r="N35" s="493"/>
    </row>
    <row r="36" spans="2:14" ht="15" customHeight="1" x14ac:dyDescent="0.25">
      <c r="B36" s="142"/>
      <c r="C36" s="142"/>
      <c r="D36" s="142"/>
      <c r="E36" s="142"/>
      <c r="F36" s="142"/>
      <c r="G36" s="142"/>
      <c r="H36" s="142"/>
      <c r="I36" s="142"/>
      <c r="J36" s="142"/>
      <c r="K36" s="142"/>
      <c r="L36" s="142"/>
      <c r="M36" s="142"/>
      <c r="N36" s="142"/>
    </row>
    <row r="37" spans="2:14" s="143" customFormat="1" ht="15" customHeight="1" x14ac:dyDescent="0.25">
      <c r="B37" s="142"/>
      <c r="C37" s="142"/>
      <c r="D37" s="142"/>
      <c r="E37" s="142"/>
      <c r="F37" s="142"/>
      <c r="G37" s="142"/>
      <c r="H37" s="142"/>
      <c r="I37" s="142"/>
      <c r="J37" s="142"/>
      <c r="K37" s="142"/>
      <c r="L37" s="142"/>
      <c r="M37" s="142"/>
      <c r="N37" s="142"/>
    </row>
    <row r="38" spans="2:14" ht="15" customHeight="1" x14ac:dyDescent="0.25">
      <c r="B38" s="493" t="s">
        <v>546</v>
      </c>
      <c r="C38" s="493"/>
      <c r="D38" s="493"/>
      <c r="E38" s="493"/>
      <c r="F38" s="493"/>
      <c r="G38" s="493"/>
      <c r="H38" s="493"/>
      <c r="I38" s="493"/>
      <c r="J38" s="493"/>
      <c r="K38" s="493"/>
      <c r="L38" s="493"/>
      <c r="M38" s="493"/>
      <c r="N38" s="493"/>
    </row>
    <row r="39" spans="2:14" ht="15" customHeight="1" x14ac:dyDescent="0.25">
      <c r="B39" s="493"/>
      <c r="C39" s="493"/>
      <c r="D39" s="493"/>
      <c r="E39" s="493"/>
      <c r="F39" s="493"/>
      <c r="G39" s="493"/>
      <c r="H39" s="493"/>
      <c r="I39" s="493"/>
      <c r="J39" s="493"/>
      <c r="K39" s="493"/>
      <c r="L39" s="493"/>
      <c r="M39" s="493"/>
      <c r="N39" s="493"/>
    </row>
    <row r="40" spans="2:14" ht="15" customHeight="1" x14ac:dyDescent="0.25">
      <c r="B40" s="493"/>
      <c r="C40" s="493"/>
      <c r="D40" s="493"/>
      <c r="E40" s="493"/>
      <c r="F40" s="493"/>
      <c r="G40" s="493"/>
      <c r="H40" s="493"/>
      <c r="I40" s="493"/>
      <c r="J40" s="493"/>
      <c r="K40" s="493"/>
      <c r="L40" s="493"/>
      <c r="M40" s="493"/>
      <c r="N40" s="493"/>
    </row>
    <row r="41" spans="2:14" ht="15" customHeight="1" x14ac:dyDescent="0.25">
      <c r="B41" s="493"/>
      <c r="C41" s="493"/>
      <c r="D41" s="493"/>
      <c r="E41" s="493"/>
      <c r="F41" s="493"/>
      <c r="G41" s="493"/>
      <c r="H41" s="493"/>
      <c r="I41" s="493"/>
      <c r="J41" s="493"/>
      <c r="K41" s="493"/>
      <c r="L41" s="493"/>
      <c r="M41" s="493"/>
      <c r="N41" s="493"/>
    </row>
    <row r="42" spans="2:14" ht="15" customHeight="1" x14ac:dyDescent="0.25">
      <c r="B42" s="142"/>
      <c r="C42" s="142"/>
      <c r="D42" s="142"/>
      <c r="E42" s="142"/>
      <c r="F42" s="142"/>
      <c r="G42" s="142"/>
      <c r="H42" s="142"/>
      <c r="I42" s="142"/>
      <c r="J42" s="142"/>
      <c r="K42" s="142"/>
      <c r="L42" s="142"/>
      <c r="M42" s="142"/>
      <c r="N42" s="142"/>
    </row>
    <row r="43" spans="2:14" s="143" customFormat="1" ht="15" customHeight="1" x14ac:dyDescent="0.25">
      <c r="B43" s="142"/>
      <c r="C43" s="142"/>
      <c r="D43" s="142"/>
      <c r="E43" s="142"/>
      <c r="F43" s="142"/>
      <c r="G43" s="142"/>
      <c r="H43" s="142"/>
      <c r="I43" s="142"/>
      <c r="J43" s="142"/>
      <c r="K43" s="142"/>
      <c r="L43" s="142"/>
      <c r="M43" s="142"/>
      <c r="N43" s="142"/>
    </row>
    <row r="44" spans="2:14" ht="15" customHeight="1" x14ac:dyDescent="0.25">
      <c r="B44" s="493" t="s">
        <v>448</v>
      </c>
      <c r="C44" s="493"/>
      <c r="D44" s="493"/>
      <c r="E44" s="493"/>
      <c r="F44" s="493"/>
      <c r="G44" s="493"/>
      <c r="H44" s="493"/>
      <c r="I44" s="493"/>
      <c r="J44" s="493"/>
      <c r="K44" s="493"/>
      <c r="L44" s="493"/>
      <c r="M44" s="493"/>
      <c r="N44" s="493"/>
    </row>
    <row r="45" spans="2:14" ht="15" customHeight="1" x14ac:dyDescent="0.25">
      <c r="B45" s="493"/>
      <c r="C45" s="493"/>
      <c r="D45" s="493"/>
      <c r="E45" s="493"/>
      <c r="F45" s="493"/>
      <c r="G45" s="493"/>
      <c r="H45" s="493"/>
      <c r="I45" s="493"/>
      <c r="J45" s="493"/>
      <c r="K45" s="493"/>
      <c r="L45" s="493"/>
      <c r="M45" s="493"/>
      <c r="N45" s="493"/>
    </row>
    <row r="46" spans="2:14" ht="15" customHeight="1" x14ac:dyDescent="0.25">
      <c r="B46" s="493"/>
      <c r="C46" s="493"/>
      <c r="D46" s="493"/>
      <c r="E46" s="493"/>
      <c r="F46" s="493"/>
      <c r="G46" s="493"/>
      <c r="H46" s="493"/>
      <c r="I46" s="493"/>
      <c r="J46" s="493"/>
      <c r="K46" s="493"/>
      <c r="L46" s="493"/>
      <c r="M46" s="493"/>
      <c r="N46" s="493"/>
    </row>
    <row r="47" spans="2:14" ht="15" customHeight="1" x14ac:dyDescent="0.25">
      <c r="B47" s="493"/>
      <c r="C47" s="493"/>
      <c r="D47" s="493"/>
      <c r="E47" s="493"/>
      <c r="F47" s="493"/>
      <c r="G47" s="493"/>
      <c r="H47" s="493"/>
      <c r="I47" s="493"/>
      <c r="J47" s="493"/>
      <c r="K47" s="493"/>
      <c r="L47" s="493"/>
      <c r="M47" s="493"/>
      <c r="N47" s="493"/>
    </row>
    <row r="48" spans="2:14" ht="15" customHeight="1" x14ac:dyDescent="0.25">
      <c r="B48" s="142"/>
      <c r="C48" s="142"/>
      <c r="D48" s="142"/>
      <c r="E48" s="142"/>
      <c r="F48" s="142"/>
      <c r="G48" s="142"/>
      <c r="H48" s="142"/>
      <c r="I48" s="142"/>
      <c r="J48" s="142"/>
      <c r="K48" s="142"/>
      <c r="L48" s="142"/>
      <c r="M48" s="142"/>
      <c r="N48" s="142"/>
    </row>
    <row r="49" spans="2:14" s="143" customFormat="1" ht="15" customHeight="1" x14ac:dyDescent="0.25">
      <c r="B49" s="142"/>
      <c r="C49" s="142"/>
      <c r="D49" s="142"/>
      <c r="E49" s="142"/>
      <c r="F49" s="142"/>
      <c r="G49" s="142"/>
      <c r="H49" s="142"/>
      <c r="I49" s="142"/>
      <c r="J49" s="142"/>
      <c r="K49" s="142"/>
      <c r="L49" s="142"/>
      <c r="M49" s="142"/>
      <c r="N49" s="142"/>
    </row>
    <row r="50" spans="2:14" ht="15" customHeight="1" x14ac:dyDescent="0.25">
      <c r="B50" s="493" t="s">
        <v>445</v>
      </c>
      <c r="C50" s="493"/>
      <c r="D50" s="493"/>
      <c r="E50" s="493"/>
      <c r="F50" s="493"/>
      <c r="G50" s="493"/>
      <c r="H50" s="493"/>
      <c r="I50" s="493"/>
      <c r="J50" s="493"/>
      <c r="K50" s="493"/>
      <c r="L50" s="493"/>
      <c r="M50" s="493"/>
      <c r="N50" s="493"/>
    </row>
    <row r="51" spans="2:14" ht="15" customHeight="1" x14ac:dyDescent="0.25">
      <c r="B51" s="493"/>
      <c r="C51" s="493"/>
      <c r="D51" s="493"/>
      <c r="E51" s="493"/>
      <c r="F51" s="493"/>
      <c r="G51" s="493"/>
      <c r="H51" s="493"/>
      <c r="I51" s="493"/>
      <c r="J51" s="493"/>
      <c r="K51" s="493"/>
      <c r="L51" s="493"/>
      <c r="M51" s="493"/>
      <c r="N51" s="493"/>
    </row>
    <row r="52" spans="2:14" ht="15" customHeight="1" x14ac:dyDescent="0.25">
      <c r="B52" s="493"/>
      <c r="C52" s="493"/>
      <c r="D52" s="493"/>
      <c r="E52" s="493"/>
      <c r="F52" s="493"/>
      <c r="G52" s="493"/>
      <c r="H52" s="493"/>
      <c r="I52" s="493"/>
      <c r="J52" s="493"/>
      <c r="K52" s="493"/>
      <c r="L52" s="493"/>
      <c r="M52" s="493"/>
      <c r="N52" s="493"/>
    </row>
  </sheetData>
  <mergeCells count="8">
    <mergeCell ref="B38:N41"/>
    <mergeCell ref="B44:N47"/>
    <mergeCell ref="B50:N52"/>
    <mergeCell ref="B6:N11"/>
    <mergeCell ref="B13:N15"/>
    <mergeCell ref="B18:N23"/>
    <mergeCell ref="B26:N31"/>
    <mergeCell ref="B33:N35"/>
  </mergeCells>
  <hyperlinks>
    <hyperlink ref="B2" location="Contents!B6" display="Return to Contents Page"/>
  </hyperlinks>
  <pageMargins left="0.25" right="0.25" top="0.75" bottom="0.75" header="0.3" footer="0.3"/>
  <pageSetup paperSize="9"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142"/>
  <sheetViews>
    <sheetView showGridLines="0" zoomScale="85" zoomScaleNormal="85" workbookViewId="0"/>
  </sheetViews>
  <sheetFormatPr defaultColWidth="9.140625" defaultRowHeight="15" x14ac:dyDescent="0.25"/>
  <cols>
    <col min="1" max="16384" width="9.140625" style="143"/>
  </cols>
  <sheetData>
    <row r="2" spans="2:2" x14ac:dyDescent="0.25">
      <c r="B2" s="105" t="s">
        <v>2</v>
      </c>
    </row>
    <row r="3" spans="2:2" x14ac:dyDescent="0.25">
      <c r="B3" s="105" t="s">
        <v>237</v>
      </c>
    </row>
    <row r="5" spans="2:2" ht="26.25" x14ac:dyDescent="0.4">
      <c r="B5" s="404" t="s">
        <v>259</v>
      </c>
    </row>
    <row r="6" spans="2:2" x14ac:dyDescent="0.25">
      <c r="B6" s="142"/>
    </row>
    <row r="7" spans="2:2" x14ac:dyDescent="0.25">
      <c r="B7" s="471" t="s">
        <v>245</v>
      </c>
    </row>
    <row r="8" spans="2:2" x14ac:dyDescent="0.25">
      <c r="B8" s="145" t="s">
        <v>260</v>
      </c>
    </row>
    <row r="9" spans="2:2" x14ac:dyDescent="0.25">
      <c r="B9" s="145" t="s">
        <v>267</v>
      </c>
    </row>
    <row r="10" spans="2:2" x14ac:dyDescent="0.25">
      <c r="B10" s="145" t="s">
        <v>261</v>
      </c>
    </row>
    <row r="11" spans="2:2" x14ac:dyDescent="0.25">
      <c r="B11" s="145" t="s">
        <v>262</v>
      </c>
    </row>
    <row r="12" spans="2:2" x14ac:dyDescent="0.25">
      <c r="B12" s="145" t="s">
        <v>263</v>
      </c>
    </row>
    <row r="13" spans="2:2" x14ac:dyDescent="0.25">
      <c r="B13" s="145" t="s">
        <v>264</v>
      </c>
    </row>
    <row r="14" spans="2:2" x14ac:dyDescent="0.25">
      <c r="B14" s="145" t="s">
        <v>265</v>
      </c>
    </row>
    <row r="15" spans="2:2" x14ac:dyDescent="0.25">
      <c r="B15" s="145" t="s">
        <v>266</v>
      </c>
    </row>
    <row r="17" spans="2:10" ht="17.25" customHeight="1" x14ac:dyDescent="0.25">
      <c r="B17" s="471" t="s">
        <v>220</v>
      </c>
      <c r="C17" s="142"/>
      <c r="D17" s="142"/>
      <c r="E17" s="142"/>
      <c r="F17" s="142"/>
      <c r="G17" s="142"/>
      <c r="H17" s="142"/>
      <c r="I17" s="142"/>
      <c r="J17" s="142"/>
    </row>
    <row r="18" spans="2:10" ht="17.25" customHeight="1" x14ac:dyDescent="0.25">
      <c r="B18" s="142" t="s">
        <v>268</v>
      </c>
      <c r="C18" s="142"/>
      <c r="D18" s="142"/>
      <c r="E18" s="142"/>
      <c r="F18" s="142"/>
      <c r="G18" s="142"/>
      <c r="H18" s="142"/>
      <c r="I18" s="142"/>
      <c r="J18" s="142"/>
    </row>
    <row r="19" spans="2:10" ht="17.25" customHeight="1" x14ac:dyDescent="0.25">
      <c r="B19" s="142"/>
      <c r="C19" s="142"/>
      <c r="D19" s="142"/>
      <c r="E19" s="142"/>
      <c r="F19" s="142"/>
      <c r="G19" s="142"/>
      <c r="H19" s="142"/>
      <c r="I19" s="142"/>
      <c r="J19" s="142"/>
    </row>
    <row r="20" spans="2:10" ht="17.25" customHeight="1" x14ac:dyDescent="0.25">
      <c r="B20" s="471" t="s">
        <v>230</v>
      </c>
      <c r="C20" s="142"/>
      <c r="D20" s="142"/>
      <c r="E20" s="142"/>
      <c r="F20" s="142"/>
      <c r="G20" s="142"/>
      <c r="H20" s="142"/>
      <c r="I20" s="142"/>
      <c r="J20" s="142"/>
    </row>
    <row r="21" spans="2:10" ht="17.25" customHeight="1" x14ac:dyDescent="0.25">
      <c r="B21" s="512" t="s">
        <v>627</v>
      </c>
      <c r="C21" s="512"/>
      <c r="D21" s="512"/>
      <c r="E21" s="512"/>
      <c r="F21" s="512"/>
      <c r="G21" s="512"/>
      <c r="H21" s="512"/>
      <c r="I21" s="512"/>
      <c r="J21" s="512"/>
    </row>
    <row r="22" spans="2:10" ht="17.25" customHeight="1" x14ac:dyDescent="0.25">
      <c r="B22" s="512"/>
      <c r="C22" s="512"/>
      <c r="D22" s="512"/>
      <c r="E22" s="512"/>
      <c r="F22" s="512"/>
      <c r="G22" s="512"/>
      <c r="H22" s="512"/>
      <c r="I22" s="512"/>
      <c r="J22" s="512"/>
    </row>
    <row r="23" spans="2:10" ht="17.25" customHeight="1" x14ac:dyDescent="0.25">
      <c r="B23" s="512"/>
      <c r="C23" s="512"/>
      <c r="D23" s="512"/>
      <c r="E23" s="512"/>
      <c r="F23" s="512"/>
      <c r="G23" s="512"/>
      <c r="H23" s="512"/>
      <c r="I23" s="512"/>
      <c r="J23" s="512"/>
    </row>
    <row r="24" spans="2:10" ht="17.25" customHeight="1" x14ac:dyDescent="0.25">
      <c r="B24" s="512"/>
      <c r="C24" s="512"/>
      <c r="D24" s="512"/>
      <c r="E24" s="512"/>
      <c r="F24" s="512"/>
      <c r="G24" s="512"/>
      <c r="H24" s="512"/>
      <c r="I24" s="512"/>
      <c r="J24" s="512"/>
    </row>
    <row r="25" spans="2:10" ht="17.25" customHeight="1" x14ac:dyDescent="0.25">
      <c r="B25" s="512"/>
      <c r="C25" s="512"/>
      <c r="D25" s="512"/>
      <c r="E25" s="512"/>
      <c r="F25" s="512"/>
      <c r="G25" s="512"/>
      <c r="H25" s="512"/>
      <c r="I25" s="512"/>
      <c r="J25" s="512"/>
    </row>
    <row r="26" spans="2:10" ht="17.25" customHeight="1" x14ac:dyDescent="0.25">
      <c r="B26" s="142"/>
      <c r="C26" s="142"/>
      <c r="D26" s="142"/>
      <c r="E26" s="142"/>
      <c r="F26" s="142"/>
      <c r="G26" s="142"/>
      <c r="H26" s="142"/>
      <c r="I26" s="142"/>
      <c r="J26" s="142"/>
    </row>
    <row r="27" spans="2:10" ht="17.25" customHeight="1" x14ac:dyDescent="0.25">
      <c r="B27" s="471" t="s">
        <v>232</v>
      </c>
      <c r="C27" s="142"/>
      <c r="D27" s="142"/>
      <c r="E27" s="142"/>
      <c r="F27" s="142"/>
      <c r="G27" s="142"/>
      <c r="H27" s="142"/>
      <c r="I27" s="142"/>
      <c r="J27" s="142"/>
    </row>
    <row r="28" spans="2:10" ht="17.25" customHeight="1" x14ac:dyDescent="0.25">
      <c r="B28" s="512" t="s">
        <v>269</v>
      </c>
      <c r="C28" s="512"/>
      <c r="D28" s="512"/>
      <c r="E28" s="512"/>
      <c r="F28" s="512"/>
      <c r="G28" s="512"/>
      <c r="H28" s="512"/>
      <c r="I28" s="512"/>
      <c r="J28" s="512"/>
    </row>
    <row r="29" spans="2:10" ht="17.25" customHeight="1" x14ac:dyDescent="0.25">
      <c r="B29" s="512"/>
      <c r="C29" s="512"/>
      <c r="D29" s="512"/>
      <c r="E29" s="512"/>
      <c r="F29" s="512"/>
      <c r="G29" s="512"/>
      <c r="H29" s="512"/>
      <c r="I29" s="512"/>
      <c r="J29" s="512"/>
    </row>
    <row r="30" spans="2:10" ht="17.25" customHeight="1" x14ac:dyDescent="0.25">
      <c r="B30" s="512"/>
      <c r="C30" s="512"/>
      <c r="D30" s="512"/>
      <c r="E30" s="512"/>
      <c r="F30" s="512"/>
      <c r="G30" s="512"/>
      <c r="H30" s="512"/>
      <c r="I30" s="512"/>
      <c r="J30" s="512"/>
    </row>
    <row r="31" spans="2:10" ht="17.25" customHeight="1" x14ac:dyDescent="0.25">
      <c r="B31" s="472"/>
      <c r="C31" s="472"/>
      <c r="D31" s="472"/>
      <c r="E31" s="472"/>
      <c r="F31" s="472"/>
      <c r="G31" s="472"/>
      <c r="H31" s="472"/>
      <c r="I31" s="472"/>
      <c r="J31" s="472"/>
    </row>
    <row r="32" spans="2:10" ht="17.25" customHeight="1" x14ac:dyDescent="0.25">
      <c r="B32" s="512" t="s">
        <v>234</v>
      </c>
      <c r="C32" s="512"/>
      <c r="D32" s="512"/>
      <c r="E32" s="512"/>
      <c r="F32" s="512"/>
      <c r="G32" s="512"/>
      <c r="H32" s="512"/>
      <c r="I32" s="512"/>
      <c r="J32" s="512"/>
    </row>
    <row r="33" spans="2:10" ht="17.25" customHeight="1" x14ac:dyDescent="0.25">
      <c r="B33" s="512"/>
      <c r="C33" s="512"/>
      <c r="D33" s="512"/>
      <c r="E33" s="512"/>
      <c r="F33" s="512"/>
      <c r="G33" s="512"/>
      <c r="H33" s="512"/>
      <c r="I33" s="512"/>
      <c r="J33" s="512"/>
    </row>
    <row r="34" spans="2:10" x14ac:dyDescent="0.25">
      <c r="B34" s="511" t="s">
        <v>614</v>
      </c>
      <c r="C34" s="511"/>
      <c r="D34" s="511"/>
      <c r="E34" s="511"/>
      <c r="F34" s="511"/>
      <c r="G34" s="511"/>
      <c r="H34" s="511"/>
      <c r="I34" s="511"/>
      <c r="J34" s="511"/>
    </row>
    <row r="35" spans="2:10" x14ac:dyDescent="0.25">
      <c r="B35" s="511"/>
      <c r="C35" s="511"/>
      <c r="D35" s="511"/>
      <c r="E35" s="511"/>
      <c r="F35" s="511"/>
      <c r="G35" s="511"/>
      <c r="H35" s="511"/>
      <c r="I35" s="511"/>
      <c r="J35" s="511"/>
    </row>
    <row r="36" spans="2:10" x14ac:dyDescent="0.25">
      <c r="B36" s="511" t="s">
        <v>615</v>
      </c>
      <c r="C36" s="511"/>
      <c r="D36" s="511"/>
      <c r="E36" s="511"/>
      <c r="F36" s="511"/>
      <c r="G36" s="511"/>
      <c r="H36" s="511"/>
      <c r="I36" s="511"/>
      <c r="J36" s="511"/>
    </row>
    <row r="37" spans="2:10" x14ac:dyDescent="0.25">
      <c r="B37" s="511"/>
      <c r="C37" s="511"/>
      <c r="D37" s="511"/>
      <c r="E37" s="511"/>
      <c r="F37" s="511"/>
      <c r="G37" s="511"/>
      <c r="H37" s="511"/>
      <c r="I37" s="511"/>
      <c r="J37" s="511"/>
    </row>
    <row r="39" spans="2:10" x14ac:dyDescent="0.25">
      <c r="B39" s="512" t="s">
        <v>386</v>
      </c>
      <c r="C39" s="512"/>
      <c r="D39" s="512"/>
      <c r="E39" s="512"/>
      <c r="F39" s="512"/>
      <c r="G39" s="512"/>
      <c r="H39" s="512"/>
      <c r="I39" s="512"/>
      <c r="J39" s="512"/>
    </row>
    <row r="40" spans="2:10" x14ac:dyDescent="0.25">
      <c r="B40" s="512"/>
      <c r="C40" s="512"/>
      <c r="D40" s="512"/>
      <c r="E40" s="512"/>
      <c r="F40" s="512"/>
      <c r="G40" s="512"/>
      <c r="H40" s="512"/>
      <c r="I40" s="512"/>
      <c r="J40" s="512"/>
    </row>
    <row r="41" spans="2:10" x14ac:dyDescent="0.25">
      <c r="B41" s="512"/>
      <c r="C41" s="512"/>
      <c r="D41" s="512"/>
      <c r="E41" s="512"/>
      <c r="F41" s="512"/>
      <c r="G41" s="512"/>
      <c r="H41" s="512"/>
      <c r="I41" s="512"/>
      <c r="J41" s="512"/>
    </row>
    <row r="42" spans="2:10" x14ac:dyDescent="0.25">
      <c r="B42" s="472"/>
      <c r="C42" s="472"/>
      <c r="D42" s="472"/>
      <c r="E42" s="472"/>
      <c r="F42" s="472"/>
      <c r="G42" s="472"/>
      <c r="H42" s="472"/>
      <c r="I42" s="472"/>
      <c r="J42" s="472"/>
    </row>
    <row r="43" spans="2:10" ht="15" customHeight="1" x14ac:dyDescent="0.25">
      <c r="B43" s="504" t="s">
        <v>658</v>
      </c>
      <c r="C43" s="504"/>
      <c r="D43" s="504"/>
      <c r="E43" s="504"/>
      <c r="F43" s="504"/>
      <c r="G43" s="504"/>
      <c r="H43" s="504"/>
      <c r="I43" s="504"/>
      <c r="J43" s="504"/>
    </row>
    <row r="44" spans="2:10" ht="15" customHeight="1" x14ac:dyDescent="0.25">
      <c r="B44" s="504"/>
      <c r="C44" s="504"/>
      <c r="D44" s="504"/>
      <c r="E44" s="504"/>
      <c r="F44" s="504"/>
      <c r="G44" s="504"/>
      <c r="H44" s="504"/>
      <c r="I44" s="504"/>
      <c r="J44" s="504"/>
    </row>
    <row r="45" spans="2:10" x14ac:dyDescent="0.25">
      <c r="B45" s="504"/>
      <c r="C45" s="504"/>
      <c r="D45" s="504"/>
      <c r="E45" s="504"/>
      <c r="F45" s="504"/>
      <c r="G45" s="504"/>
      <c r="H45" s="504"/>
      <c r="I45" s="504"/>
      <c r="J45" s="504"/>
    </row>
    <row r="46" spans="2:10" x14ac:dyDescent="0.25">
      <c r="B46" s="142"/>
      <c r="C46" s="142"/>
      <c r="D46" s="142"/>
      <c r="E46" s="142"/>
      <c r="F46" s="142"/>
      <c r="G46" s="142"/>
      <c r="H46" s="142"/>
      <c r="I46" s="142"/>
      <c r="J46" s="142"/>
    </row>
    <row r="47" spans="2:10" x14ac:dyDescent="0.25">
      <c r="B47" s="512" t="s">
        <v>628</v>
      </c>
      <c r="C47" s="512"/>
      <c r="D47" s="512"/>
      <c r="E47" s="512"/>
      <c r="F47" s="512"/>
      <c r="G47" s="512"/>
      <c r="H47" s="512"/>
      <c r="I47" s="512"/>
      <c r="J47" s="512"/>
    </row>
    <row r="48" spans="2:10" x14ac:dyDescent="0.25">
      <c r="B48" s="512"/>
      <c r="C48" s="512"/>
      <c r="D48" s="512"/>
      <c r="E48" s="512"/>
      <c r="F48" s="512"/>
      <c r="G48" s="512"/>
      <c r="H48" s="512"/>
      <c r="I48" s="512"/>
      <c r="J48" s="512"/>
    </row>
    <row r="49" spans="2:10" x14ac:dyDescent="0.25">
      <c r="B49" s="142"/>
      <c r="C49" s="142"/>
      <c r="D49" s="142"/>
      <c r="E49" s="142"/>
      <c r="F49" s="142"/>
      <c r="G49" s="142"/>
      <c r="H49" s="142"/>
      <c r="I49" s="142"/>
      <c r="J49" s="142"/>
    </row>
    <row r="50" spans="2:10" x14ac:dyDescent="0.25">
      <c r="B50" s="142"/>
      <c r="C50" s="142"/>
      <c r="D50" s="142"/>
      <c r="E50" s="142"/>
      <c r="F50" s="142"/>
      <c r="G50" s="142"/>
      <c r="H50" s="142"/>
      <c r="I50" s="142"/>
      <c r="J50" s="142"/>
    </row>
    <row r="51" spans="2:10" x14ac:dyDescent="0.25">
      <c r="B51" s="471" t="s">
        <v>182</v>
      </c>
      <c r="C51" s="142"/>
      <c r="D51" s="142"/>
      <c r="E51" s="142"/>
      <c r="F51" s="142"/>
      <c r="G51" s="142"/>
      <c r="H51" s="142"/>
      <c r="I51" s="142"/>
      <c r="J51" s="142"/>
    </row>
    <row r="52" spans="2:10" x14ac:dyDescent="0.25">
      <c r="B52" s="142" t="s">
        <v>267</v>
      </c>
      <c r="C52" s="142"/>
      <c r="D52" s="142"/>
      <c r="E52" s="142"/>
      <c r="F52" s="142"/>
      <c r="G52" s="142"/>
      <c r="H52" s="142"/>
      <c r="I52" s="142"/>
      <c r="J52" s="142"/>
    </row>
    <row r="53" spans="2:10" x14ac:dyDescent="0.25">
      <c r="B53" s="142" t="s">
        <v>261</v>
      </c>
      <c r="C53" s="142"/>
      <c r="D53" s="142"/>
      <c r="E53" s="142"/>
      <c r="F53" s="142"/>
      <c r="G53" s="142"/>
      <c r="H53" s="142"/>
      <c r="I53" s="142"/>
      <c r="J53" s="142"/>
    </row>
    <row r="54" spans="2:10" x14ac:dyDescent="0.25">
      <c r="B54" s="142" t="s">
        <v>262</v>
      </c>
      <c r="C54" s="142"/>
      <c r="D54" s="142"/>
      <c r="E54" s="142"/>
      <c r="F54" s="142"/>
      <c r="G54" s="142"/>
      <c r="H54" s="142"/>
      <c r="I54" s="142"/>
      <c r="J54" s="142"/>
    </row>
    <row r="55" spans="2:10" x14ac:dyDescent="0.25">
      <c r="B55" s="142" t="s">
        <v>263</v>
      </c>
      <c r="C55" s="142"/>
      <c r="D55" s="142"/>
      <c r="E55" s="142"/>
      <c r="F55" s="142"/>
      <c r="G55" s="142"/>
      <c r="H55" s="142"/>
      <c r="I55" s="142"/>
      <c r="J55" s="142"/>
    </row>
    <row r="56" spans="2:10" x14ac:dyDescent="0.25">
      <c r="B56" s="142" t="s">
        <v>264</v>
      </c>
      <c r="C56" s="142"/>
      <c r="D56" s="142"/>
      <c r="E56" s="142"/>
      <c r="F56" s="142"/>
      <c r="G56" s="142"/>
      <c r="H56" s="142"/>
      <c r="I56" s="142"/>
      <c r="J56" s="142"/>
    </row>
    <row r="57" spans="2:10" x14ac:dyDescent="0.25">
      <c r="B57" s="142"/>
      <c r="C57" s="142"/>
      <c r="D57" s="142"/>
      <c r="E57" s="142"/>
      <c r="F57" s="142"/>
      <c r="G57" s="142"/>
      <c r="H57" s="142"/>
      <c r="I57" s="142"/>
      <c r="J57" s="142"/>
    </row>
    <row r="58" spans="2:10" x14ac:dyDescent="0.25">
      <c r="B58" s="471" t="s">
        <v>230</v>
      </c>
      <c r="C58" s="142"/>
      <c r="D58" s="142"/>
      <c r="E58" s="142"/>
      <c r="F58" s="142"/>
      <c r="G58" s="142"/>
      <c r="H58" s="142"/>
      <c r="I58" s="142"/>
      <c r="J58" s="142"/>
    </row>
    <row r="59" spans="2:10" ht="15" customHeight="1" x14ac:dyDescent="0.25">
      <c r="B59" s="513" t="s">
        <v>270</v>
      </c>
      <c r="C59" s="513"/>
      <c r="D59" s="513"/>
      <c r="E59" s="513"/>
      <c r="F59" s="513"/>
      <c r="G59" s="513"/>
      <c r="H59" s="513"/>
      <c r="I59" s="513"/>
      <c r="J59" s="513"/>
    </row>
    <row r="60" spans="2:10" x14ac:dyDescent="0.25">
      <c r="B60" s="513"/>
      <c r="C60" s="513"/>
      <c r="D60" s="513"/>
      <c r="E60" s="513"/>
      <c r="F60" s="513"/>
      <c r="G60" s="513"/>
      <c r="H60" s="513"/>
      <c r="I60" s="513"/>
      <c r="J60" s="513"/>
    </row>
    <row r="61" spans="2:10" x14ac:dyDescent="0.25">
      <c r="B61" s="513"/>
      <c r="C61" s="513"/>
      <c r="D61" s="513"/>
      <c r="E61" s="513"/>
      <c r="F61" s="513"/>
      <c r="G61" s="513"/>
      <c r="H61" s="513"/>
      <c r="I61" s="513"/>
      <c r="J61" s="513"/>
    </row>
    <row r="62" spans="2:10" x14ac:dyDescent="0.25">
      <c r="B62" s="513"/>
      <c r="C62" s="513"/>
      <c r="D62" s="513"/>
      <c r="E62" s="513"/>
      <c r="F62" s="513"/>
      <c r="G62" s="513"/>
      <c r="H62" s="513"/>
      <c r="I62" s="513"/>
      <c r="J62" s="513"/>
    </row>
    <row r="63" spans="2:10" x14ac:dyDescent="0.25">
      <c r="B63" s="513"/>
      <c r="C63" s="513"/>
      <c r="D63" s="513"/>
      <c r="E63" s="513"/>
      <c r="F63" s="513"/>
      <c r="G63" s="513"/>
      <c r="H63" s="513"/>
      <c r="I63" s="513"/>
      <c r="J63" s="513"/>
    </row>
    <row r="64" spans="2:10" x14ac:dyDescent="0.25">
      <c r="B64" s="142"/>
      <c r="C64" s="142"/>
      <c r="D64" s="142"/>
      <c r="E64" s="142"/>
      <c r="F64" s="142"/>
      <c r="G64" s="142"/>
      <c r="H64" s="142"/>
      <c r="I64" s="142"/>
      <c r="J64" s="142"/>
    </row>
    <row r="65" spans="2:10" x14ac:dyDescent="0.25">
      <c r="B65" s="471" t="s">
        <v>232</v>
      </c>
      <c r="C65" s="142"/>
      <c r="D65" s="142"/>
      <c r="E65" s="142"/>
      <c r="F65" s="142"/>
      <c r="G65" s="142"/>
      <c r="H65" s="142"/>
      <c r="I65" s="142"/>
      <c r="J65" s="142"/>
    </row>
    <row r="66" spans="2:10" x14ac:dyDescent="0.25">
      <c r="B66" s="512" t="s">
        <v>271</v>
      </c>
      <c r="C66" s="512"/>
      <c r="D66" s="512"/>
      <c r="E66" s="512"/>
      <c r="F66" s="512"/>
      <c r="G66" s="512"/>
      <c r="H66" s="512"/>
      <c r="I66" s="512"/>
      <c r="J66" s="512"/>
    </row>
    <row r="67" spans="2:10" x14ac:dyDescent="0.25">
      <c r="B67" s="512"/>
      <c r="C67" s="512"/>
      <c r="D67" s="512"/>
      <c r="E67" s="512"/>
      <c r="F67" s="512"/>
      <c r="G67" s="512"/>
      <c r="H67" s="512"/>
      <c r="I67" s="512"/>
      <c r="J67" s="512"/>
    </row>
    <row r="68" spans="2:10" x14ac:dyDescent="0.25">
      <c r="B68" s="472"/>
      <c r="C68" s="472"/>
      <c r="D68" s="472"/>
      <c r="E68" s="472"/>
      <c r="F68" s="472"/>
      <c r="G68" s="472"/>
      <c r="H68" s="472"/>
      <c r="I68" s="472"/>
      <c r="J68" s="472"/>
    </row>
    <row r="69" spans="2:10" x14ac:dyDescent="0.25">
      <c r="B69" s="512" t="s">
        <v>272</v>
      </c>
      <c r="C69" s="512"/>
      <c r="D69" s="512"/>
      <c r="E69" s="512"/>
      <c r="F69" s="512"/>
      <c r="G69" s="512"/>
      <c r="H69" s="512"/>
      <c r="I69" s="512"/>
      <c r="J69" s="512"/>
    </row>
    <row r="70" spans="2:10" x14ac:dyDescent="0.25">
      <c r="B70" s="512"/>
      <c r="C70" s="512"/>
      <c r="D70" s="512"/>
      <c r="E70" s="512"/>
      <c r="F70" s="512"/>
      <c r="G70" s="512"/>
      <c r="H70" s="512"/>
      <c r="I70" s="512"/>
      <c r="J70" s="512"/>
    </row>
    <row r="71" spans="2:10" x14ac:dyDescent="0.25">
      <c r="B71" s="472"/>
      <c r="C71" s="472"/>
      <c r="D71" s="472"/>
      <c r="E71" s="472"/>
      <c r="F71" s="472"/>
      <c r="G71" s="472"/>
      <c r="H71" s="472"/>
      <c r="I71" s="472"/>
      <c r="J71" s="472"/>
    </row>
    <row r="72" spans="2:10" x14ac:dyDescent="0.25">
      <c r="B72" s="512" t="s">
        <v>273</v>
      </c>
      <c r="C72" s="512"/>
      <c r="D72" s="512"/>
      <c r="E72" s="512"/>
      <c r="F72" s="512"/>
      <c r="G72" s="512"/>
      <c r="H72" s="512"/>
      <c r="I72" s="512"/>
      <c r="J72" s="512"/>
    </row>
    <row r="73" spans="2:10" x14ac:dyDescent="0.25">
      <c r="B73" s="512"/>
      <c r="C73" s="512"/>
      <c r="D73" s="512"/>
      <c r="E73" s="512"/>
      <c r="F73" s="512"/>
      <c r="G73" s="512"/>
      <c r="H73" s="512"/>
      <c r="I73" s="512"/>
      <c r="J73" s="512"/>
    </row>
    <row r="74" spans="2:10" x14ac:dyDescent="0.25">
      <c r="B74" s="512"/>
      <c r="C74" s="512"/>
      <c r="D74" s="512"/>
      <c r="E74" s="512"/>
      <c r="F74" s="512"/>
      <c r="G74" s="512"/>
      <c r="H74" s="512"/>
      <c r="I74" s="512"/>
      <c r="J74" s="512"/>
    </row>
    <row r="75" spans="2:10" x14ac:dyDescent="0.25">
      <c r="B75" s="512"/>
      <c r="C75" s="512"/>
      <c r="D75" s="512"/>
      <c r="E75" s="512"/>
      <c r="F75" s="512"/>
      <c r="G75" s="512"/>
      <c r="H75" s="512"/>
      <c r="I75" s="512"/>
      <c r="J75" s="512"/>
    </row>
    <row r="76" spans="2:10" x14ac:dyDescent="0.25">
      <c r="B76" s="369"/>
      <c r="C76" s="472"/>
      <c r="D76" s="472"/>
      <c r="E76" s="472"/>
      <c r="F76" s="472"/>
      <c r="G76" s="472"/>
      <c r="H76" s="472"/>
      <c r="I76" s="472"/>
      <c r="J76" s="472"/>
    </row>
    <row r="77" spans="2:10" x14ac:dyDescent="0.25">
      <c r="B77" s="512" t="s">
        <v>274</v>
      </c>
      <c r="C77" s="512"/>
      <c r="D77" s="512"/>
      <c r="E77" s="512"/>
      <c r="F77" s="512"/>
      <c r="G77" s="512"/>
      <c r="H77" s="512"/>
      <c r="I77" s="512"/>
      <c r="J77" s="512"/>
    </row>
    <row r="78" spans="2:10" x14ac:dyDescent="0.25">
      <c r="B78" s="512"/>
      <c r="C78" s="512"/>
      <c r="D78" s="512"/>
      <c r="E78" s="512"/>
      <c r="F78" s="512"/>
      <c r="G78" s="512"/>
      <c r="H78" s="512"/>
      <c r="I78" s="512"/>
      <c r="J78" s="512"/>
    </row>
    <row r="79" spans="2:10" x14ac:dyDescent="0.25">
      <c r="B79" s="512"/>
      <c r="C79" s="512"/>
      <c r="D79" s="512"/>
      <c r="E79" s="512"/>
      <c r="F79" s="512"/>
      <c r="G79" s="512"/>
      <c r="H79" s="512"/>
      <c r="I79" s="512"/>
      <c r="J79" s="512"/>
    </row>
    <row r="80" spans="2:10" x14ac:dyDescent="0.25">
      <c r="B80" s="369"/>
      <c r="C80" s="472"/>
      <c r="D80" s="472"/>
      <c r="E80" s="472"/>
      <c r="F80" s="472"/>
      <c r="G80" s="472"/>
      <c r="H80" s="472"/>
      <c r="I80" s="472"/>
      <c r="J80" s="472"/>
    </row>
    <row r="81" spans="2:10" x14ac:dyDescent="0.25">
      <c r="B81" s="512" t="s">
        <v>275</v>
      </c>
      <c r="C81" s="512"/>
      <c r="D81" s="512"/>
      <c r="E81" s="512"/>
      <c r="F81" s="512"/>
      <c r="G81" s="512"/>
      <c r="H81" s="512"/>
      <c r="I81" s="512"/>
      <c r="J81" s="512"/>
    </row>
    <row r="82" spans="2:10" x14ac:dyDescent="0.25">
      <c r="B82" s="512"/>
      <c r="C82" s="512"/>
      <c r="D82" s="512"/>
      <c r="E82" s="512"/>
      <c r="F82" s="512"/>
      <c r="G82" s="512"/>
      <c r="H82" s="512"/>
      <c r="I82" s="512"/>
      <c r="J82" s="512"/>
    </row>
    <row r="83" spans="2:10" x14ac:dyDescent="0.25">
      <c r="B83" s="512"/>
      <c r="C83" s="512"/>
      <c r="D83" s="512"/>
      <c r="E83" s="512"/>
      <c r="F83" s="512"/>
      <c r="G83" s="512"/>
      <c r="H83" s="512"/>
      <c r="I83" s="512"/>
      <c r="J83" s="512"/>
    </row>
    <row r="84" spans="2:10" x14ac:dyDescent="0.25">
      <c r="B84" s="512"/>
      <c r="C84" s="512"/>
      <c r="D84" s="512"/>
      <c r="E84" s="512"/>
      <c r="F84" s="512"/>
      <c r="G84" s="512"/>
      <c r="H84" s="512"/>
      <c r="I84" s="512"/>
      <c r="J84" s="512"/>
    </row>
    <row r="85" spans="2:10" x14ac:dyDescent="0.25">
      <c r="B85" s="472"/>
      <c r="C85" s="472"/>
      <c r="D85" s="472"/>
      <c r="E85" s="472"/>
      <c r="F85" s="472"/>
      <c r="G85" s="472"/>
      <c r="H85" s="472"/>
      <c r="I85" s="472"/>
      <c r="J85" s="472"/>
    </row>
    <row r="86" spans="2:10" x14ac:dyDescent="0.25">
      <c r="B86" s="512" t="s">
        <v>186</v>
      </c>
      <c r="C86" s="512"/>
      <c r="D86" s="512"/>
      <c r="E86" s="512"/>
      <c r="F86" s="512"/>
      <c r="G86" s="512"/>
      <c r="H86" s="512"/>
      <c r="I86" s="512"/>
      <c r="J86" s="512"/>
    </row>
    <row r="87" spans="2:10" x14ac:dyDescent="0.25">
      <c r="B87" s="512"/>
      <c r="C87" s="512"/>
      <c r="D87" s="512"/>
      <c r="E87" s="512"/>
      <c r="F87" s="512"/>
      <c r="G87" s="512"/>
      <c r="H87" s="512"/>
      <c r="I87" s="512"/>
      <c r="J87" s="512"/>
    </row>
    <row r="88" spans="2:10" x14ac:dyDescent="0.25">
      <c r="B88" s="472"/>
      <c r="C88" s="472"/>
      <c r="D88" s="472"/>
      <c r="E88" s="472"/>
      <c r="F88" s="472"/>
      <c r="G88" s="472"/>
      <c r="H88" s="472"/>
      <c r="I88" s="472"/>
      <c r="J88" s="472"/>
    </row>
    <row r="89" spans="2:10" x14ac:dyDescent="0.25">
      <c r="B89" s="512" t="s">
        <v>399</v>
      </c>
      <c r="C89" s="512"/>
      <c r="D89" s="512"/>
      <c r="E89" s="512"/>
      <c r="F89" s="512"/>
      <c r="G89" s="512"/>
      <c r="H89" s="512"/>
      <c r="I89" s="512"/>
      <c r="J89" s="512"/>
    </row>
    <row r="90" spans="2:10" x14ac:dyDescent="0.25">
      <c r="B90" s="512"/>
      <c r="C90" s="512"/>
      <c r="D90" s="512"/>
      <c r="E90" s="512"/>
      <c r="F90" s="512"/>
      <c r="G90" s="512"/>
      <c r="H90" s="512"/>
      <c r="I90" s="512"/>
      <c r="J90" s="512"/>
    </row>
    <row r="91" spans="2:10" x14ac:dyDescent="0.25">
      <c r="B91" s="512"/>
      <c r="C91" s="512"/>
      <c r="D91" s="512"/>
      <c r="E91" s="512"/>
      <c r="F91" s="512"/>
      <c r="G91" s="512"/>
      <c r="H91" s="512"/>
      <c r="I91" s="512"/>
      <c r="J91" s="512"/>
    </row>
    <row r="92" spans="2:10" x14ac:dyDescent="0.25">
      <c r="B92" s="472"/>
      <c r="C92" s="472"/>
      <c r="D92" s="472"/>
      <c r="E92" s="472"/>
      <c r="F92" s="472"/>
      <c r="G92" s="472"/>
      <c r="H92" s="472"/>
      <c r="I92" s="472"/>
      <c r="J92" s="472"/>
    </row>
    <row r="93" spans="2:10" x14ac:dyDescent="0.25">
      <c r="B93" s="512" t="s">
        <v>540</v>
      </c>
      <c r="C93" s="512"/>
      <c r="D93" s="512"/>
      <c r="E93" s="512"/>
      <c r="F93" s="512"/>
      <c r="G93" s="512"/>
      <c r="H93" s="512"/>
      <c r="I93" s="512"/>
      <c r="J93" s="512"/>
    </row>
    <row r="94" spans="2:10" x14ac:dyDescent="0.25">
      <c r="B94" s="512"/>
      <c r="C94" s="512"/>
      <c r="D94" s="512"/>
      <c r="E94" s="512"/>
      <c r="F94" s="512"/>
      <c r="G94" s="512"/>
      <c r="H94" s="512"/>
      <c r="I94" s="512"/>
      <c r="J94" s="512"/>
    </row>
    <row r="95" spans="2:10" x14ac:dyDescent="0.25">
      <c r="B95" s="512"/>
      <c r="C95" s="512"/>
      <c r="D95" s="512"/>
      <c r="E95" s="512"/>
      <c r="F95" s="512"/>
      <c r="G95" s="512"/>
      <c r="H95" s="512"/>
      <c r="I95" s="512"/>
      <c r="J95" s="512"/>
    </row>
    <row r="96" spans="2:10" x14ac:dyDescent="0.25">
      <c r="B96" s="512"/>
      <c r="C96" s="512"/>
      <c r="D96" s="512"/>
      <c r="E96" s="512"/>
      <c r="F96" s="512"/>
      <c r="G96" s="512"/>
      <c r="H96" s="512"/>
      <c r="I96" s="512"/>
      <c r="J96" s="512"/>
    </row>
    <row r="97" spans="2:10" x14ac:dyDescent="0.25">
      <c r="B97" s="512"/>
      <c r="C97" s="512"/>
      <c r="D97" s="512"/>
      <c r="E97" s="512"/>
      <c r="F97" s="512"/>
      <c r="G97" s="512"/>
      <c r="H97" s="512"/>
      <c r="I97" s="512"/>
      <c r="J97" s="512"/>
    </row>
    <row r="98" spans="2:10" x14ac:dyDescent="0.25">
      <c r="B98" s="512"/>
      <c r="C98" s="512"/>
      <c r="D98" s="512"/>
      <c r="E98" s="512"/>
      <c r="F98" s="512"/>
      <c r="G98" s="512"/>
      <c r="H98" s="512"/>
      <c r="I98" s="512"/>
      <c r="J98" s="512"/>
    </row>
    <row r="99" spans="2:10" x14ac:dyDescent="0.25">
      <c r="B99" s="512"/>
      <c r="C99" s="512"/>
      <c r="D99" s="512"/>
      <c r="E99" s="512"/>
      <c r="F99" s="512"/>
      <c r="G99" s="512"/>
      <c r="H99" s="512"/>
      <c r="I99" s="512"/>
      <c r="J99" s="512"/>
    </row>
    <row r="100" spans="2:10" x14ac:dyDescent="0.25">
      <c r="B100" s="142"/>
      <c r="C100" s="142"/>
      <c r="D100" s="142"/>
      <c r="E100" s="142"/>
      <c r="F100" s="142"/>
      <c r="G100" s="142"/>
      <c r="H100" s="142"/>
      <c r="I100" s="142"/>
      <c r="J100" s="142"/>
    </row>
    <row r="101" spans="2:10" x14ac:dyDescent="0.25">
      <c r="B101" s="471" t="s">
        <v>220</v>
      </c>
      <c r="C101" s="142"/>
      <c r="D101" s="142"/>
      <c r="E101" s="142"/>
      <c r="F101" s="142"/>
      <c r="G101" s="142"/>
      <c r="H101" s="142"/>
      <c r="I101" s="142"/>
      <c r="J101" s="142"/>
    </row>
    <row r="102" spans="2:10" x14ac:dyDescent="0.25">
      <c r="B102" s="142" t="s">
        <v>265</v>
      </c>
      <c r="C102" s="142"/>
      <c r="D102" s="142"/>
      <c r="E102" s="142"/>
      <c r="F102" s="142"/>
      <c r="G102" s="142"/>
      <c r="H102" s="142"/>
      <c r="I102" s="142"/>
      <c r="J102" s="142"/>
    </row>
    <row r="103" spans="2:10" x14ac:dyDescent="0.25">
      <c r="B103" s="471"/>
      <c r="C103" s="142"/>
      <c r="D103" s="142"/>
      <c r="E103" s="142"/>
      <c r="F103" s="142"/>
      <c r="G103" s="142"/>
      <c r="H103" s="142"/>
      <c r="I103" s="142"/>
      <c r="J103" s="142"/>
    </row>
    <row r="104" spans="2:10" x14ac:dyDescent="0.25">
      <c r="B104" s="471" t="s">
        <v>230</v>
      </c>
      <c r="C104" s="142"/>
      <c r="D104" s="142"/>
      <c r="E104" s="142"/>
      <c r="F104" s="142"/>
      <c r="G104" s="142"/>
      <c r="H104" s="142"/>
      <c r="I104" s="142"/>
      <c r="J104" s="142"/>
    </row>
    <row r="105" spans="2:10" x14ac:dyDescent="0.25">
      <c r="B105" s="512" t="s">
        <v>276</v>
      </c>
      <c r="C105" s="512"/>
      <c r="D105" s="512"/>
      <c r="E105" s="512"/>
      <c r="F105" s="512"/>
      <c r="G105" s="512"/>
      <c r="H105" s="512"/>
      <c r="I105" s="512"/>
      <c r="J105" s="512"/>
    </row>
    <row r="106" spans="2:10" x14ac:dyDescent="0.25">
      <c r="B106" s="512"/>
      <c r="C106" s="512"/>
      <c r="D106" s="512"/>
      <c r="E106" s="512"/>
      <c r="F106" s="512"/>
      <c r="G106" s="512"/>
      <c r="H106" s="512"/>
      <c r="I106" s="512"/>
      <c r="J106" s="512"/>
    </row>
    <row r="107" spans="2:10" x14ac:dyDescent="0.25">
      <c r="B107" s="512"/>
      <c r="C107" s="512"/>
      <c r="D107" s="512"/>
      <c r="E107" s="512"/>
      <c r="F107" s="512"/>
      <c r="G107" s="512"/>
      <c r="H107" s="512"/>
      <c r="I107" s="512"/>
      <c r="J107" s="512"/>
    </row>
    <row r="108" spans="2:10" x14ac:dyDescent="0.25">
      <c r="B108" s="512"/>
      <c r="C108" s="512"/>
      <c r="D108" s="512"/>
      <c r="E108" s="512"/>
      <c r="F108" s="512"/>
      <c r="G108" s="512"/>
      <c r="H108" s="512"/>
      <c r="I108" s="512"/>
      <c r="J108" s="512"/>
    </row>
    <row r="109" spans="2:10" x14ac:dyDescent="0.25">
      <c r="B109" s="512"/>
      <c r="C109" s="512"/>
      <c r="D109" s="512"/>
      <c r="E109" s="512"/>
      <c r="F109" s="512"/>
      <c r="G109" s="512"/>
      <c r="H109" s="512"/>
      <c r="I109" s="512"/>
      <c r="J109" s="512"/>
    </row>
    <row r="110" spans="2:10" x14ac:dyDescent="0.25">
      <c r="B110" s="512"/>
      <c r="C110" s="512"/>
      <c r="D110" s="512"/>
      <c r="E110" s="512"/>
      <c r="F110" s="512"/>
      <c r="G110" s="512"/>
      <c r="H110" s="512"/>
      <c r="I110" s="512"/>
      <c r="J110" s="512"/>
    </row>
    <row r="111" spans="2:10" x14ac:dyDescent="0.25">
      <c r="B111" s="471"/>
      <c r="C111" s="142"/>
      <c r="D111" s="142"/>
      <c r="E111" s="142"/>
      <c r="F111" s="142"/>
      <c r="G111" s="142"/>
      <c r="H111" s="142"/>
      <c r="I111" s="142"/>
      <c r="J111" s="142"/>
    </row>
    <row r="112" spans="2:10" x14ac:dyDescent="0.25">
      <c r="B112" s="471" t="s">
        <v>232</v>
      </c>
      <c r="C112" s="142"/>
      <c r="D112" s="142"/>
      <c r="E112" s="142"/>
      <c r="F112" s="142"/>
      <c r="G112" s="142"/>
      <c r="H112" s="142"/>
      <c r="I112" s="142"/>
      <c r="J112" s="142"/>
    </row>
    <row r="113" spans="2:10" x14ac:dyDescent="0.25">
      <c r="B113" s="512" t="s">
        <v>277</v>
      </c>
      <c r="C113" s="512"/>
      <c r="D113" s="512"/>
      <c r="E113" s="512"/>
      <c r="F113" s="512"/>
      <c r="G113" s="512"/>
      <c r="H113" s="512"/>
      <c r="I113" s="512"/>
      <c r="J113" s="512"/>
    </row>
    <row r="114" spans="2:10" x14ac:dyDescent="0.25">
      <c r="B114" s="512"/>
      <c r="C114" s="512"/>
      <c r="D114" s="512"/>
      <c r="E114" s="512"/>
      <c r="F114" s="512"/>
      <c r="G114" s="512"/>
      <c r="H114" s="512"/>
      <c r="I114" s="512"/>
      <c r="J114" s="512"/>
    </row>
    <row r="115" spans="2:10" x14ac:dyDescent="0.25">
      <c r="B115" s="512"/>
      <c r="C115" s="512"/>
      <c r="D115" s="512"/>
      <c r="E115" s="512"/>
      <c r="F115" s="512"/>
      <c r="G115" s="512"/>
      <c r="H115" s="512"/>
      <c r="I115" s="512"/>
      <c r="J115" s="512"/>
    </row>
    <row r="116" spans="2:10" x14ac:dyDescent="0.25">
      <c r="B116" s="512"/>
      <c r="C116" s="512"/>
      <c r="D116" s="512"/>
      <c r="E116" s="512"/>
      <c r="F116" s="512"/>
      <c r="G116" s="512"/>
      <c r="H116" s="512"/>
      <c r="I116" s="512"/>
      <c r="J116" s="512"/>
    </row>
    <row r="117" spans="2:10" x14ac:dyDescent="0.25">
      <c r="B117" s="512"/>
      <c r="C117" s="512"/>
      <c r="D117" s="512"/>
      <c r="E117" s="512"/>
      <c r="F117" s="512"/>
      <c r="G117" s="512"/>
      <c r="H117" s="512"/>
      <c r="I117" s="512"/>
      <c r="J117" s="512"/>
    </row>
    <row r="118" spans="2:10" x14ac:dyDescent="0.25">
      <c r="B118" s="471"/>
      <c r="C118" s="142"/>
      <c r="D118" s="142"/>
      <c r="E118" s="142"/>
      <c r="F118" s="142"/>
      <c r="G118" s="142"/>
      <c r="H118" s="142"/>
      <c r="I118" s="142"/>
      <c r="J118" s="142"/>
    </row>
    <row r="119" spans="2:10" x14ac:dyDescent="0.25">
      <c r="B119" s="513" t="s">
        <v>278</v>
      </c>
      <c r="C119" s="513"/>
      <c r="D119" s="513"/>
      <c r="E119" s="513"/>
      <c r="F119" s="513"/>
      <c r="G119" s="513"/>
      <c r="H119" s="513"/>
      <c r="I119" s="513"/>
      <c r="J119" s="513"/>
    </row>
    <row r="120" spans="2:10" x14ac:dyDescent="0.25">
      <c r="B120" s="142"/>
      <c r="C120" s="142"/>
      <c r="D120" s="142"/>
      <c r="E120" s="142"/>
      <c r="F120" s="142"/>
      <c r="G120" s="142"/>
      <c r="H120" s="142"/>
      <c r="I120" s="142"/>
      <c r="J120" s="142"/>
    </row>
    <row r="121" spans="2:10" x14ac:dyDescent="0.25">
      <c r="B121" s="142"/>
      <c r="C121" s="142"/>
      <c r="D121" s="142"/>
      <c r="E121" s="142"/>
      <c r="F121" s="142"/>
      <c r="G121" s="142"/>
      <c r="H121" s="142"/>
      <c r="I121" s="142"/>
      <c r="J121" s="142"/>
    </row>
    <row r="122" spans="2:10" x14ac:dyDescent="0.25">
      <c r="B122" s="471" t="s">
        <v>220</v>
      </c>
      <c r="C122" s="142"/>
      <c r="D122" s="142"/>
      <c r="E122" s="142"/>
      <c r="F122" s="142"/>
      <c r="G122" s="142"/>
      <c r="H122" s="142"/>
      <c r="I122" s="142"/>
      <c r="J122" s="142"/>
    </row>
    <row r="123" spans="2:10" x14ac:dyDescent="0.25">
      <c r="B123" s="142" t="s">
        <v>266</v>
      </c>
      <c r="C123" s="142"/>
      <c r="D123" s="142"/>
      <c r="E123" s="142"/>
      <c r="F123" s="142"/>
      <c r="G123" s="142"/>
      <c r="H123" s="142"/>
      <c r="I123" s="142"/>
      <c r="J123" s="142"/>
    </row>
    <row r="124" spans="2:10" x14ac:dyDescent="0.25">
      <c r="B124" s="471"/>
      <c r="C124" s="142"/>
      <c r="D124" s="142"/>
      <c r="E124" s="142"/>
      <c r="F124" s="142"/>
      <c r="G124" s="142"/>
      <c r="H124" s="142"/>
      <c r="I124" s="142"/>
      <c r="J124" s="142"/>
    </row>
    <row r="125" spans="2:10" x14ac:dyDescent="0.25">
      <c r="B125" s="471" t="s">
        <v>230</v>
      </c>
      <c r="C125" s="142"/>
      <c r="D125" s="142"/>
      <c r="E125" s="142"/>
      <c r="F125" s="142"/>
      <c r="G125" s="142"/>
      <c r="H125" s="142"/>
      <c r="I125" s="142"/>
      <c r="J125" s="142"/>
    </row>
    <row r="126" spans="2:10" x14ac:dyDescent="0.25">
      <c r="B126" s="513" t="s">
        <v>279</v>
      </c>
      <c r="C126" s="513"/>
      <c r="D126" s="513"/>
      <c r="E126" s="513"/>
      <c r="F126" s="513"/>
      <c r="G126" s="513"/>
      <c r="H126" s="513"/>
      <c r="I126" s="513"/>
      <c r="J126" s="513"/>
    </row>
    <row r="127" spans="2:10" x14ac:dyDescent="0.25">
      <c r="B127" s="513"/>
      <c r="C127" s="513"/>
      <c r="D127" s="513"/>
      <c r="E127" s="513"/>
      <c r="F127" s="513"/>
      <c r="G127" s="513"/>
      <c r="H127" s="513"/>
      <c r="I127" s="513"/>
      <c r="J127" s="513"/>
    </row>
    <row r="128" spans="2:10" x14ac:dyDescent="0.25">
      <c r="B128" s="513"/>
      <c r="C128" s="513"/>
      <c r="D128" s="513"/>
      <c r="E128" s="513"/>
      <c r="F128" s="513"/>
      <c r="G128" s="513"/>
      <c r="H128" s="513"/>
      <c r="I128" s="513"/>
      <c r="J128" s="513"/>
    </row>
    <row r="129" spans="2:10" x14ac:dyDescent="0.25">
      <c r="B129" s="513"/>
      <c r="C129" s="513"/>
      <c r="D129" s="513"/>
      <c r="E129" s="513"/>
      <c r="F129" s="513"/>
      <c r="G129" s="513"/>
      <c r="H129" s="513"/>
      <c r="I129" s="513"/>
      <c r="J129" s="513"/>
    </row>
    <row r="130" spans="2:10" x14ac:dyDescent="0.25">
      <c r="B130" s="513"/>
      <c r="C130" s="513"/>
      <c r="D130" s="513"/>
      <c r="E130" s="513"/>
      <c r="F130" s="513"/>
      <c r="G130" s="513"/>
      <c r="H130" s="513"/>
      <c r="I130" s="513"/>
      <c r="J130" s="513"/>
    </row>
    <row r="131" spans="2:10" x14ac:dyDescent="0.25">
      <c r="B131" s="513"/>
      <c r="C131" s="513"/>
      <c r="D131" s="513"/>
      <c r="E131" s="513"/>
      <c r="F131" s="513"/>
      <c r="G131" s="513"/>
      <c r="H131" s="513"/>
      <c r="I131" s="513"/>
      <c r="J131" s="513"/>
    </row>
    <row r="132" spans="2:10" x14ac:dyDescent="0.25">
      <c r="B132" s="513"/>
      <c r="C132" s="513"/>
      <c r="D132" s="513"/>
      <c r="E132" s="513"/>
      <c r="F132" s="513"/>
      <c r="G132" s="513"/>
      <c r="H132" s="513"/>
      <c r="I132" s="513"/>
      <c r="J132" s="513"/>
    </row>
    <row r="133" spans="2:10" x14ac:dyDescent="0.25">
      <c r="B133" s="471"/>
      <c r="C133" s="142"/>
      <c r="D133" s="142"/>
      <c r="E133" s="142"/>
      <c r="F133" s="142"/>
      <c r="G133" s="142"/>
      <c r="H133" s="142"/>
      <c r="I133" s="142"/>
      <c r="J133" s="142"/>
    </row>
    <row r="134" spans="2:10" x14ac:dyDescent="0.25">
      <c r="B134" s="471" t="s">
        <v>232</v>
      </c>
      <c r="C134" s="142"/>
      <c r="D134" s="142"/>
      <c r="E134" s="142"/>
      <c r="F134" s="142"/>
      <c r="G134" s="142"/>
      <c r="H134" s="142"/>
      <c r="I134" s="142"/>
      <c r="J134" s="142"/>
    </row>
    <row r="135" spans="2:10" x14ac:dyDescent="0.25">
      <c r="B135" s="512" t="s">
        <v>280</v>
      </c>
      <c r="C135" s="512"/>
      <c r="D135" s="512"/>
      <c r="E135" s="512"/>
      <c r="F135" s="512"/>
      <c r="G135" s="512"/>
      <c r="H135" s="512"/>
      <c r="I135" s="512"/>
      <c r="J135" s="512"/>
    </row>
    <row r="136" spans="2:10" x14ac:dyDescent="0.25">
      <c r="B136" s="512"/>
      <c r="C136" s="512"/>
      <c r="D136" s="512"/>
      <c r="E136" s="512"/>
      <c r="F136" s="512"/>
      <c r="G136" s="512"/>
      <c r="H136" s="512"/>
      <c r="I136" s="512"/>
      <c r="J136" s="512"/>
    </row>
    <row r="137" spans="2:10" x14ac:dyDescent="0.25">
      <c r="B137" s="512"/>
      <c r="C137" s="512"/>
      <c r="D137" s="512"/>
      <c r="E137" s="512"/>
      <c r="F137" s="512"/>
      <c r="G137" s="512"/>
      <c r="H137" s="512"/>
      <c r="I137" s="512"/>
      <c r="J137" s="512"/>
    </row>
    <row r="138" spans="2:10" x14ac:dyDescent="0.25">
      <c r="B138" s="64"/>
    </row>
    <row r="139" spans="2:10" x14ac:dyDescent="0.25">
      <c r="B139" s="145" t="s">
        <v>626</v>
      </c>
    </row>
    <row r="140" spans="2:10" x14ac:dyDescent="0.25">
      <c r="B140" s="145"/>
    </row>
    <row r="142" spans="2:10" x14ac:dyDescent="0.25">
      <c r="B142" s="105" t="s">
        <v>257</v>
      </c>
    </row>
  </sheetData>
  <mergeCells count="22">
    <mergeCell ref="B119:J119"/>
    <mergeCell ref="B126:J132"/>
    <mergeCell ref="B135:J137"/>
    <mergeCell ref="B59:J63"/>
    <mergeCell ref="B66:J67"/>
    <mergeCell ref="B69:J70"/>
    <mergeCell ref="B105:J110"/>
    <mergeCell ref="B113:J117"/>
    <mergeCell ref="B72:J75"/>
    <mergeCell ref="B77:J79"/>
    <mergeCell ref="B81:J84"/>
    <mergeCell ref="B86:J87"/>
    <mergeCell ref="B89:J91"/>
    <mergeCell ref="B93:J99"/>
    <mergeCell ref="B21:J25"/>
    <mergeCell ref="B28:J30"/>
    <mergeCell ref="B47:J48"/>
    <mergeCell ref="B32:J33"/>
    <mergeCell ref="B39:J41"/>
    <mergeCell ref="B43:J45"/>
    <mergeCell ref="B34:J35"/>
    <mergeCell ref="B36:J37"/>
  </mergeCells>
  <hyperlinks>
    <hyperlink ref="B2" location="Contents!B6" display="Return to Contents Page"/>
    <hyperlink ref="B3" location="'User guidance'!A1" display="Return to user guidance contents page"/>
    <hyperlink ref="B142" location="'User guidance transport'!A1" display="Return to top"/>
    <hyperlink ref="B8" location="'User guidance transport'!B18" display="4.1 Emissions per vehicle kilometre travelled"/>
    <hyperlink ref="B9" location="'User guidance transport'!B50" display="4.2 Vehicle kilometres travelled by vehicle type"/>
    <hyperlink ref="B10" location="'User guidance transport'!B51" display="4.3 Average distance travelled per person per year by mode of transport"/>
    <hyperlink ref="B11" location="'User guidance transport'!B52" display="4.4 Mode of transport"/>
    <hyperlink ref="B12" location="'User guidance transport'!B53" display="4.5 Bus passenger journeys"/>
    <hyperlink ref="B13" location="'User guidance transport'!B54" display="4.6 NI Rail service passengers, number of journeys and distance travelled"/>
    <hyperlink ref="B14" location="'User guidance transport'!B100" display="4.7 Age of vehicle fleet"/>
    <hyperlink ref="B15" location="'User guidance transport'!B121" display="4.8 Plug-in cars and vans licensed in Northern Ireland"/>
    <hyperlink ref="B139" r:id="rId1"/>
    <hyperlink ref="B34" r:id="rId2" location="page=71 "/>
    <hyperlink ref="B36" r:id="rId3" location="page=8"/>
  </hyperlinks>
  <pageMargins left="0.25" right="0.25" top="0.75" bottom="0.75" header="0.3" footer="0.3"/>
  <pageSetup paperSize="9" fitToHeight="0" orientation="portrait"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92"/>
  <sheetViews>
    <sheetView showGridLines="0" zoomScale="85" zoomScaleNormal="85" workbookViewId="0"/>
  </sheetViews>
  <sheetFormatPr defaultColWidth="9.140625" defaultRowHeight="15" x14ac:dyDescent="0.25"/>
  <cols>
    <col min="1" max="16384" width="9.140625" style="143"/>
  </cols>
  <sheetData>
    <row r="2" spans="1:8" x14ac:dyDescent="0.25">
      <c r="B2" s="105" t="s">
        <v>2</v>
      </c>
    </row>
    <row r="3" spans="1:8" x14ac:dyDescent="0.25">
      <c r="B3" s="105" t="s">
        <v>237</v>
      </c>
    </row>
    <row r="5" spans="1:8" ht="26.25" x14ac:dyDescent="0.4">
      <c r="A5" s="149"/>
      <c r="B5" s="475" t="s">
        <v>281</v>
      </c>
      <c r="C5" s="149"/>
      <c r="D5" s="149"/>
      <c r="E5" s="149"/>
      <c r="F5" s="149"/>
      <c r="G5" s="149"/>
      <c r="H5" s="149"/>
    </row>
    <row r="6" spans="1:8" x14ac:dyDescent="0.25">
      <c r="A6" s="149"/>
      <c r="B6" s="130"/>
      <c r="C6" s="149"/>
      <c r="D6" s="149"/>
      <c r="E6" s="149"/>
      <c r="F6" s="149"/>
      <c r="G6" s="149"/>
      <c r="H6" s="149"/>
    </row>
    <row r="7" spans="1:8" x14ac:dyDescent="0.25">
      <c r="A7" s="149"/>
      <c r="B7" s="473" t="s">
        <v>245</v>
      </c>
      <c r="C7" s="149"/>
      <c r="D7" s="149"/>
      <c r="E7" s="149"/>
      <c r="F7" s="149"/>
      <c r="G7" s="149"/>
      <c r="H7" s="149"/>
    </row>
    <row r="8" spans="1:8" x14ac:dyDescent="0.25">
      <c r="A8" s="149"/>
      <c r="B8" s="84" t="s">
        <v>594</v>
      </c>
      <c r="C8" s="149"/>
      <c r="D8" s="149"/>
      <c r="E8" s="149"/>
      <c r="F8" s="149"/>
      <c r="G8" s="393"/>
      <c r="H8" s="149"/>
    </row>
    <row r="9" spans="1:8" x14ac:dyDescent="0.25">
      <c r="A9" s="149"/>
      <c r="B9" s="84" t="s">
        <v>595</v>
      </c>
      <c r="C9" s="149"/>
      <c r="D9" s="149"/>
      <c r="E9" s="149"/>
      <c r="F9" s="149"/>
      <c r="G9" s="149"/>
      <c r="H9" s="149"/>
    </row>
    <row r="10" spans="1:8" x14ac:dyDescent="0.25">
      <c r="A10" s="149"/>
      <c r="B10" s="84" t="s">
        <v>596</v>
      </c>
      <c r="C10" s="149"/>
      <c r="D10" s="149"/>
      <c r="E10" s="149"/>
      <c r="F10" s="149"/>
      <c r="G10" s="149"/>
      <c r="H10" s="149"/>
    </row>
    <row r="11" spans="1:8" x14ac:dyDescent="0.25">
      <c r="A11" s="149"/>
      <c r="B11" s="84" t="s">
        <v>597</v>
      </c>
      <c r="C11" s="149"/>
      <c r="D11" s="149"/>
      <c r="E11" s="149"/>
      <c r="F11" s="149"/>
      <c r="G11" s="149"/>
      <c r="H11" s="149"/>
    </row>
    <row r="12" spans="1:8" x14ac:dyDescent="0.25">
      <c r="A12" s="149"/>
      <c r="B12" s="84" t="s">
        <v>598</v>
      </c>
      <c r="C12" s="149"/>
      <c r="D12" s="149"/>
      <c r="E12" s="149"/>
      <c r="F12" s="149"/>
      <c r="G12" s="149"/>
      <c r="H12" s="149"/>
    </row>
    <row r="13" spans="1:8" x14ac:dyDescent="0.25">
      <c r="A13" s="149"/>
      <c r="B13" s="84" t="s">
        <v>599</v>
      </c>
      <c r="C13" s="149"/>
      <c r="D13" s="149"/>
      <c r="E13" s="149"/>
      <c r="F13" s="149"/>
      <c r="G13" s="149"/>
      <c r="H13" s="149"/>
    </row>
    <row r="14" spans="1:8" x14ac:dyDescent="0.25">
      <c r="A14" s="149"/>
      <c r="B14" s="84" t="s">
        <v>600</v>
      </c>
      <c r="C14" s="149"/>
      <c r="D14" s="149"/>
      <c r="E14" s="149"/>
      <c r="F14" s="149"/>
      <c r="G14" s="149"/>
      <c r="H14" s="149"/>
    </row>
    <row r="15" spans="1:8" x14ac:dyDescent="0.25">
      <c r="A15" s="149"/>
      <c r="B15" s="84" t="s">
        <v>601</v>
      </c>
      <c r="C15" s="149"/>
      <c r="D15" s="149"/>
      <c r="E15" s="149"/>
      <c r="F15" s="149"/>
      <c r="G15" s="149"/>
      <c r="H15" s="149"/>
    </row>
    <row r="16" spans="1:8" x14ac:dyDescent="0.25">
      <c r="A16" s="149"/>
      <c r="B16" s="149"/>
      <c r="C16" s="149"/>
      <c r="D16" s="149"/>
      <c r="E16" s="149"/>
      <c r="F16" s="149"/>
      <c r="G16" s="149"/>
      <c r="H16" s="149"/>
    </row>
    <row r="17" spans="1:10" x14ac:dyDescent="0.25">
      <c r="A17" s="149"/>
      <c r="B17" s="149"/>
      <c r="C17" s="149"/>
      <c r="D17" s="149"/>
      <c r="E17" s="149"/>
      <c r="F17" s="149"/>
      <c r="G17" s="149"/>
      <c r="H17" s="149"/>
    </row>
    <row r="18" spans="1:10" x14ac:dyDescent="0.25">
      <c r="B18" s="471" t="s">
        <v>220</v>
      </c>
      <c r="C18" s="142"/>
      <c r="D18" s="142"/>
      <c r="E18" s="142"/>
      <c r="F18" s="142"/>
      <c r="G18" s="142"/>
      <c r="H18" s="142"/>
      <c r="I18" s="142"/>
      <c r="J18" s="142"/>
    </row>
    <row r="19" spans="1:10" x14ac:dyDescent="0.25">
      <c r="B19" s="130" t="s">
        <v>594</v>
      </c>
      <c r="C19" s="130"/>
      <c r="D19" s="130"/>
      <c r="E19" s="130"/>
      <c r="F19" s="130"/>
      <c r="G19" s="130"/>
      <c r="H19" s="130"/>
      <c r="I19" s="130"/>
      <c r="J19" s="130"/>
    </row>
    <row r="20" spans="1:10" x14ac:dyDescent="0.25">
      <c r="B20" s="130"/>
      <c r="C20" s="130"/>
      <c r="D20" s="130"/>
      <c r="E20" s="130"/>
      <c r="F20" s="130"/>
      <c r="G20" s="130"/>
      <c r="H20" s="130"/>
      <c r="I20" s="130"/>
      <c r="J20" s="130"/>
    </row>
    <row r="21" spans="1:10" x14ac:dyDescent="0.25">
      <c r="B21" s="473" t="s">
        <v>230</v>
      </c>
      <c r="C21" s="130"/>
      <c r="D21" s="130"/>
      <c r="E21" s="130"/>
      <c r="F21" s="130"/>
      <c r="G21" s="130"/>
      <c r="H21" s="130"/>
      <c r="I21" s="130"/>
      <c r="J21" s="130"/>
    </row>
    <row r="22" spans="1:10" x14ac:dyDescent="0.25">
      <c r="B22" s="520" t="s">
        <v>639</v>
      </c>
      <c r="C22" s="520"/>
      <c r="D22" s="520"/>
      <c r="E22" s="520"/>
      <c r="F22" s="520"/>
      <c r="G22" s="520"/>
      <c r="H22" s="520"/>
      <c r="I22" s="520"/>
      <c r="J22" s="520"/>
    </row>
    <row r="23" spans="1:10" x14ac:dyDescent="0.25">
      <c r="B23" s="520"/>
      <c r="C23" s="520"/>
      <c r="D23" s="520"/>
      <c r="E23" s="520"/>
      <c r="F23" s="520"/>
      <c r="G23" s="520"/>
      <c r="H23" s="520"/>
      <c r="I23" s="520"/>
      <c r="J23" s="520"/>
    </row>
    <row r="24" spans="1:10" x14ac:dyDescent="0.25">
      <c r="B24" s="520"/>
      <c r="C24" s="520"/>
      <c r="D24" s="520"/>
      <c r="E24" s="520"/>
      <c r="F24" s="520"/>
      <c r="G24" s="520"/>
      <c r="H24" s="520"/>
      <c r="I24" s="520"/>
      <c r="J24" s="520"/>
    </row>
    <row r="25" spans="1:10" x14ac:dyDescent="0.25">
      <c r="B25" s="520"/>
      <c r="C25" s="520"/>
      <c r="D25" s="520"/>
      <c r="E25" s="520"/>
      <c r="F25" s="520"/>
      <c r="G25" s="520"/>
      <c r="H25" s="520"/>
      <c r="I25" s="520"/>
      <c r="J25" s="520"/>
    </row>
    <row r="26" spans="1:10" x14ac:dyDescent="0.25">
      <c r="B26" s="520"/>
      <c r="C26" s="520"/>
      <c r="D26" s="520"/>
      <c r="E26" s="520"/>
      <c r="F26" s="520"/>
      <c r="G26" s="520"/>
      <c r="H26" s="520"/>
      <c r="I26" s="520"/>
      <c r="J26" s="520"/>
    </row>
    <row r="27" spans="1:10" x14ac:dyDescent="0.25">
      <c r="B27" s="520"/>
      <c r="C27" s="520"/>
      <c r="D27" s="520"/>
      <c r="E27" s="520"/>
      <c r="F27" s="520"/>
      <c r="G27" s="520"/>
      <c r="H27" s="520"/>
      <c r="I27" s="520"/>
      <c r="J27" s="520"/>
    </row>
    <row r="28" spans="1:10" x14ac:dyDescent="0.25">
      <c r="B28" s="473" t="s">
        <v>232</v>
      </c>
      <c r="C28" s="130"/>
      <c r="D28" s="130"/>
      <c r="E28" s="130"/>
      <c r="F28" s="130"/>
      <c r="G28" s="130"/>
      <c r="H28" s="130"/>
      <c r="I28" s="130"/>
      <c r="J28" s="130"/>
    </row>
    <row r="29" spans="1:10" x14ac:dyDescent="0.25">
      <c r="B29" s="514" t="s">
        <v>640</v>
      </c>
      <c r="C29" s="514"/>
      <c r="D29" s="514"/>
      <c r="E29" s="514"/>
      <c r="F29" s="514"/>
      <c r="G29" s="514"/>
      <c r="H29" s="514"/>
      <c r="I29" s="514"/>
      <c r="J29" s="514"/>
    </row>
    <row r="30" spans="1:10" x14ac:dyDescent="0.25">
      <c r="B30" s="514"/>
      <c r="C30" s="514"/>
      <c r="D30" s="514"/>
      <c r="E30" s="514"/>
      <c r="F30" s="514"/>
      <c r="G30" s="514"/>
      <c r="H30" s="514"/>
      <c r="I30" s="514"/>
      <c r="J30" s="514"/>
    </row>
    <row r="31" spans="1:10" x14ac:dyDescent="0.25">
      <c r="B31" s="514"/>
      <c r="C31" s="514"/>
      <c r="D31" s="514"/>
      <c r="E31" s="514"/>
      <c r="F31" s="514"/>
      <c r="G31" s="514"/>
      <c r="H31" s="514"/>
      <c r="I31" s="514"/>
      <c r="J31" s="514"/>
    </row>
    <row r="32" spans="1:10" x14ac:dyDescent="0.25">
      <c r="B32" s="514"/>
      <c r="C32" s="514"/>
      <c r="D32" s="514"/>
      <c r="E32" s="514"/>
      <c r="F32" s="514"/>
      <c r="G32" s="514"/>
      <c r="H32" s="514"/>
      <c r="I32" s="514"/>
      <c r="J32" s="514"/>
    </row>
    <row r="33" spans="2:10" x14ac:dyDescent="0.25">
      <c r="B33" s="514"/>
      <c r="C33" s="514"/>
      <c r="D33" s="514"/>
      <c r="E33" s="514"/>
      <c r="F33" s="514"/>
      <c r="G33" s="514"/>
      <c r="H33" s="514"/>
      <c r="I33" s="514"/>
      <c r="J33" s="514"/>
    </row>
    <row r="34" spans="2:10" x14ac:dyDescent="0.25">
      <c r="B34" s="514"/>
      <c r="C34" s="514"/>
      <c r="D34" s="514"/>
      <c r="E34" s="514"/>
      <c r="F34" s="514"/>
      <c r="G34" s="514"/>
      <c r="H34" s="514"/>
      <c r="I34" s="514"/>
      <c r="J34" s="514"/>
    </row>
    <row r="35" spans="2:10" x14ac:dyDescent="0.25">
      <c r="B35" s="514"/>
      <c r="C35" s="514"/>
      <c r="D35" s="514"/>
      <c r="E35" s="514"/>
      <c r="F35" s="514"/>
      <c r="G35" s="514"/>
      <c r="H35" s="514"/>
      <c r="I35" s="514"/>
      <c r="J35" s="514"/>
    </row>
    <row r="36" spans="2:10" x14ac:dyDescent="0.25">
      <c r="B36" s="514"/>
      <c r="C36" s="514"/>
      <c r="D36" s="514"/>
      <c r="E36" s="514"/>
      <c r="F36" s="514"/>
      <c r="G36" s="514"/>
      <c r="H36" s="514"/>
      <c r="I36" s="514"/>
      <c r="J36" s="514"/>
    </row>
    <row r="37" spans="2:10" x14ac:dyDescent="0.25">
      <c r="B37" s="514"/>
      <c r="C37" s="514"/>
      <c r="D37" s="514"/>
      <c r="E37" s="514"/>
      <c r="F37" s="514"/>
      <c r="G37" s="514"/>
      <c r="H37" s="514"/>
      <c r="I37" s="514"/>
      <c r="J37" s="514"/>
    </row>
    <row r="38" spans="2:10" x14ac:dyDescent="0.25">
      <c r="B38" s="514"/>
      <c r="C38" s="514"/>
      <c r="D38" s="514"/>
      <c r="E38" s="514"/>
      <c r="F38" s="514"/>
      <c r="G38" s="514"/>
      <c r="H38" s="514"/>
      <c r="I38" s="514"/>
      <c r="J38" s="514"/>
    </row>
    <row r="39" spans="2:10" x14ac:dyDescent="0.25">
      <c r="B39" s="514"/>
      <c r="C39" s="514"/>
      <c r="D39" s="514"/>
      <c r="E39" s="514"/>
      <c r="F39" s="514"/>
      <c r="G39" s="514"/>
      <c r="H39" s="514"/>
      <c r="I39" s="514"/>
      <c r="J39" s="514"/>
    </row>
    <row r="40" spans="2:10" x14ac:dyDescent="0.25">
      <c r="B40" s="514"/>
      <c r="C40" s="514"/>
      <c r="D40" s="514"/>
      <c r="E40" s="514"/>
      <c r="F40" s="514"/>
      <c r="G40" s="514"/>
      <c r="H40" s="514"/>
      <c r="I40" s="514"/>
      <c r="J40" s="514"/>
    </row>
    <row r="41" spans="2:10" x14ac:dyDescent="0.25">
      <c r="B41" s="476"/>
      <c r="C41" s="476"/>
      <c r="D41" s="476"/>
      <c r="E41" s="476"/>
      <c r="F41" s="476"/>
      <c r="G41" s="476"/>
      <c r="H41" s="476"/>
      <c r="I41" s="476"/>
      <c r="J41" s="476"/>
    </row>
    <row r="42" spans="2:10" x14ac:dyDescent="0.25">
      <c r="B42" s="476"/>
      <c r="C42" s="476"/>
      <c r="D42" s="476"/>
      <c r="E42" s="476"/>
      <c r="F42" s="476"/>
      <c r="G42" s="476"/>
      <c r="H42" s="476"/>
      <c r="I42" s="476"/>
      <c r="J42" s="476"/>
    </row>
    <row r="43" spans="2:10" ht="17.25" customHeight="1" x14ac:dyDescent="0.25">
      <c r="B43" s="473" t="s">
        <v>220</v>
      </c>
      <c r="C43" s="130"/>
      <c r="D43" s="130"/>
      <c r="E43" s="130"/>
      <c r="F43" s="130"/>
      <c r="G43" s="130"/>
      <c r="H43" s="130"/>
      <c r="I43" s="130"/>
      <c r="J43" s="130"/>
    </row>
    <row r="44" spans="2:10" ht="17.25" customHeight="1" x14ac:dyDescent="0.25">
      <c r="B44" s="142" t="s">
        <v>595</v>
      </c>
      <c r="C44" s="142"/>
      <c r="D44" s="142"/>
      <c r="E44" s="142"/>
      <c r="F44" s="142"/>
      <c r="G44" s="142"/>
      <c r="H44" s="142"/>
      <c r="I44" s="142"/>
      <c r="J44" s="142"/>
    </row>
    <row r="45" spans="2:10" ht="17.25" customHeight="1" x14ac:dyDescent="0.25">
      <c r="B45" s="142"/>
      <c r="C45" s="142"/>
      <c r="D45" s="142"/>
      <c r="E45" s="142"/>
      <c r="F45" s="142"/>
      <c r="G45" s="142"/>
      <c r="H45" s="142"/>
      <c r="I45" s="142"/>
      <c r="J45" s="142"/>
    </row>
    <row r="46" spans="2:10" ht="17.25" customHeight="1" x14ac:dyDescent="0.25">
      <c r="B46" s="471" t="s">
        <v>230</v>
      </c>
      <c r="C46" s="142"/>
      <c r="D46" s="142"/>
      <c r="E46" s="142"/>
      <c r="F46" s="142"/>
      <c r="G46" s="142"/>
      <c r="H46" s="142"/>
      <c r="I46" s="142"/>
      <c r="J46" s="142"/>
    </row>
    <row r="47" spans="2:10" ht="17.25" customHeight="1" x14ac:dyDescent="0.25">
      <c r="B47" s="512" t="s">
        <v>282</v>
      </c>
      <c r="C47" s="512"/>
      <c r="D47" s="512"/>
      <c r="E47" s="512"/>
      <c r="F47" s="512"/>
      <c r="G47" s="512"/>
      <c r="H47" s="512"/>
      <c r="I47" s="512"/>
      <c r="J47" s="512"/>
    </row>
    <row r="48" spans="2:10" ht="17.25" customHeight="1" x14ac:dyDescent="0.25">
      <c r="B48" s="512"/>
      <c r="C48" s="512"/>
      <c r="D48" s="512"/>
      <c r="E48" s="512"/>
      <c r="F48" s="512"/>
      <c r="G48" s="512"/>
      <c r="H48" s="512"/>
      <c r="I48" s="512"/>
      <c r="J48" s="512"/>
    </row>
    <row r="49" spans="2:10" ht="17.25" customHeight="1" x14ac:dyDescent="0.25">
      <c r="B49" s="512"/>
      <c r="C49" s="512"/>
      <c r="D49" s="512"/>
      <c r="E49" s="512"/>
      <c r="F49" s="512"/>
      <c r="G49" s="512"/>
      <c r="H49" s="512"/>
      <c r="I49" s="512"/>
      <c r="J49" s="512"/>
    </row>
    <row r="50" spans="2:10" ht="17.25" customHeight="1" x14ac:dyDescent="0.25">
      <c r="B50" s="512"/>
      <c r="C50" s="512"/>
      <c r="D50" s="512"/>
      <c r="E50" s="512"/>
      <c r="F50" s="512"/>
      <c r="G50" s="512"/>
      <c r="H50" s="512"/>
      <c r="I50" s="512"/>
      <c r="J50" s="512"/>
    </row>
    <row r="51" spans="2:10" ht="17.25" customHeight="1" x14ac:dyDescent="0.25">
      <c r="B51" s="142"/>
      <c r="C51" s="142"/>
      <c r="D51" s="142"/>
      <c r="E51" s="142"/>
      <c r="F51" s="142"/>
      <c r="G51" s="142"/>
      <c r="H51" s="142"/>
      <c r="I51" s="142"/>
      <c r="J51" s="142"/>
    </row>
    <row r="52" spans="2:10" ht="17.25" customHeight="1" x14ac:dyDescent="0.25">
      <c r="B52" s="471" t="s">
        <v>232</v>
      </c>
      <c r="C52" s="142"/>
      <c r="D52" s="142"/>
      <c r="E52" s="142"/>
      <c r="F52" s="142"/>
      <c r="G52" s="142"/>
      <c r="H52" s="142"/>
      <c r="I52" s="142"/>
      <c r="J52" s="142"/>
    </row>
    <row r="53" spans="2:10" ht="17.25" customHeight="1" x14ac:dyDescent="0.25">
      <c r="B53" s="512" t="s">
        <v>283</v>
      </c>
      <c r="C53" s="512"/>
      <c r="D53" s="512"/>
      <c r="E53" s="512"/>
      <c r="F53" s="512"/>
      <c r="G53" s="512"/>
      <c r="H53" s="512"/>
      <c r="I53" s="512"/>
      <c r="J53" s="512"/>
    </row>
    <row r="54" spans="2:10" ht="17.25" customHeight="1" x14ac:dyDescent="0.25">
      <c r="B54" s="512"/>
      <c r="C54" s="512"/>
      <c r="D54" s="512"/>
      <c r="E54" s="512"/>
      <c r="F54" s="512"/>
      <c r="G54" s="512"/>
      <c r="H54" s="512"/>
      <c r="I54" s="512"/>
      <c r="J54" s="512"/>
    </row>
    <row r="55" spans="2:10" ht="17.25" customHeight="1" x14ac:dyDescent="0.25">
      <c r="B55" s="512"/>
      <c r="C55" s="512"/>
      <c r="D55" s="512"/>
      <c r="E55" s="512"/>
      <c r="F55" s="512"/>
      <c r="G55" s="512"/>
      <c r="H55" s="512"/>
      <c r="I55" s="512"/>
      <c r="J55" s="512"/>
    </row>
    <row r="56" spans="2:10" ht="17.25" customHeight="1" x14ac:dyDescent="0.25">
      <c r="B56" s="512"/>
      <c r="C56" s="512"/>
      <c r="D56" s="512"/>
      <c r="E56" s="512"/>
      <c r="F56" s="512"/>
      <c r="G56" s="512"/>
      <c r="H56" s="512"/>
      <c r="I56" s="512"/>
      <c r="J56" s="512"/>
    </row>
    <row r="57" spans="2:10" ht="17.25" customHeight="1" x14ac:dyDescent="0.25">
      <c r="B57" s="512"/>
      <c r="C57" s="512"/>
      <c r="D57" s="512"/>
      <c r="E57" s="512"/>
      <c r="F57" s="512"/>
      <c r="G57" s="512"/>
      <c r="H57" s="512"/>
      <c r="I57" s="512"/>
      <c r="J57" s="512"/>
    </row>
    <row r="58" spans="2:10" x14ac:dyDescent="0.25">
      <c r="B58" s="511" t="s">
        <v>284</v>
      </c>
      <c r="C58" s="511"/>
      <c r="D58" s="511"/>
      <c r="E58" s="511"/>
      <c r="F58" s="511"/>
      <c r="G58" s="511"/>
      <c r="H58" s="511"/>
      <c r="I58" s="511"/>
      <c r="J58" s="511"/>
    </row>
    <row r="61" spans="2:10" x14ac:dyDescent="0.25">
      <c r="B61" s="471" t="s">
        <v>220</v>
      </c>
      <c r="C61" s="142"/>
      <c r="D61" s="142"/>
      <c r="E61" s="142"/>
      <c r="F61" s="142"/>
      <c r="G61" s="142"/>
      <c r="H61" s="142"/>
      <c r="I61" s="142"/>
      <c r="J61" s="142"/>
    </row>
    <row r="62" spans="2:10" x14ac:dyDescent="0.25">
      <c r="B62" s="142" t="s">
        <v>596</v>
      </c>
      <c r="C62" s="142"/>
      <c r="D62" s="142"/>
      <c r="E62" s="142"/>
      <c r="F62" s="142"/>
      <c r="G62" s="142"/>
      <c r="H62" s="142"/>
      <c r="I62" s="142"/>
      <c r="J62" s="142"/>
    </row>
    <row r="63" spans="2:10" x14ac:dyDescent="0.25">
      <c r="B63" s="142"/>
      <c r="C63" s="142"/>
      <c r="D63" s="142"/>
      <c r="E63" s="142"/>
      <c r="F63" s="142"/>
      <c r="G63" s="142"/>
      <c r="H63" s="142"/>
      <c r="I63" s="142"/>
      <c r="J63" s="142"/>
    </row>
    <row r="64" spans="2:10" x14ac:dyDescent="0.25">
      <c r="B64" s="473" t="s">
        <v>230</v>
      </c>
      <c r="C64" s="130"/>
      <c r="D64" s="130"/>
      <c r="E64" s="130"/>
      <c r="F64" s="130"/>
      <c r="G64" s="130"/>
      <c r="H64" s="130"/>
      <c r="I64" s="130"/>
      <c r="J64" s="130"/>
    </row>
    <row r="65" spans="2:10" ht="15" customHeight="1" x14ac:dyDescent="0.25">
      <c r="B65" s="517" t="s">
        <v>659</v>
      </c>
      <c r="C65" s="517"/>
      <c r="D65" s="517"/>
      <c r="E65" s="517"/>
      <c r="F65" s="517"/>
      <c r="G65" s="517"/>
      <c r="H65" s="517"/>
      <c r="I65" s="517"/>
      <c r="J65" s="517"/>
    </row>
    <row r="66" spans="2:10" x14ac:dyDescent="0.25">
      <c r="B66" s="517"/>
      <c r="C66" s="517"/>
      <c r="D66" s="517"/>
      <c r="E66" s="517"/>
      <c r="F66" s="517"/>
      <c r="G66" s="517"/>
      <c r="H66" s="517"/>
      <c r="I66" s="517"/>
      <c r="J66" s="517"/>
    </row>
    <row r="67" spans="2:10" x14ac:dyDescent="0.25">
      <c r="B67" s="517"/>
      <c r="C67" s="517"/>
      <c r="D67" s="517"/>
      <c r="E67" s="517"/>
      <c r="F67" s="517"/>
      <c r="G67" s="517"/>
      <c r="H67" s="517"/>
      <c r="I67" s="517"/>
      <c r="J67" s="517"/>
    </row>
    <row r="68" spans="2:10" x14ac:dyDescent="0.25">
      <c r="B68" s="517"/>
      <c r="C68" s="517"/>
      <c r="D68" s="517"/>
      <c r="E68" s="517"/>
      <c r="F68" s="517"/>
      <c r="G68" s="517"/>
      <c r="H68" s="517"/>
      <c r="I68" s="517"/>
      <c r="J68" s="517"/>
    </row>
    <row r="69" spans="2:10" x14ac:dyDescent="0.25">
      <c r="B69" s="517"/>
      <c r="C69" s="517"/>
      <c r="D69" s="517"/>
      <c r="E69" s="517"/>
      <c r="F69" s="517"/>
      <c r="G69" s="517"/>
      <c r="H69" s="517"/>
      <c r="I69" s="517"/>
      <c r="J69" s="517"/>
    </row>
    <row r="70" spans="2:10" x14ac:dyDescent="0.25">
      <c r="B70" s="517"/>
      <c r="C70" s="517"/>
      <c r="D70" s="517"/>
      <c r="E70" s="517"/>
      <c r="F70" s="517"/>
      <c r="G70" s="517"/>
      <c r="H70" s="517"/>
      <c r="I70" s="517"/>
      <c r="J70" s="517"/>
    </row>
    <row r="71" spans="2:10" x14ac:dyDescent="0.25">
      <c r="B71" s="142"/>
      <c r="C71" s="142"/>
      <c r="D71" s="142"/>
      <c r="E71" s="142"/>
      <c r="F71" s="142"/>
      <c r="G71" s="142"/>
      <c r="H71" s="142"/>
      <c r="I71" s="142"/>
      <c r="J71" s="142"/>
    </row>
    <row r="72" spans="2:10" x14ac:dyDescent="0.25">
      <c r="B72" s="471" t="s">
        <v>232</v>
      </c>
      <c r="C72" s="142"/>
      <c r="D72" s="142"/>
      <c r="E72" s="142"/>
      <c r="F72" s="142"/>
      <c r="G72" s="142"/>
      <c r="H72" s="142"/>
      <c r="I72" s="142"/>
      <c r="J72" s="142"/>
    </row>
    <row r="73" spans="2:10" x14ac:dyDescent="0.25">
      <c r="B73" s="512" t="s">
        <v>542</v>
      </c>
      <c r="C73" s="512"/>
      <c r="D73" s="512"/>
      <c r="E73" s="512"/>
      <c r="F73" s="512"/>
      <c r="G73" s="512"/>
      <c r="H73" s="512"/>
      <c r="I73" s="512"/>
      <c r="J73" s="512"/>
    </row>
    <row r="74" spans="2:10" x14ac:dyDescent="0.25">
      <c r="B74" s="512"/>
      <c r="C74" s="512"/>
      <c r="D74" s="512"/>
      <c r="E74" s="512"/>
      <c r="F74" s="512"/>
      <c r="G74" s="512"/>
      <c r="H74" s="512"/>
      <c r="I74" s="512"/>
      <c r="J74" s="512"/>
    </row>
    <row r="75" spans="2:10" x14ac:dyDescent="0.25">
      <c r="B75" s="512"/>
      <c r="C75" s="512"/>
      <c r="D75" s="512"/>
      <c r="E75" s="512"/>
      <c r="F75" s="512"/>
      <c r="G75" s="512"/>
      <c r="H75" s="512"/>
      <c r="I75" s="512"/>
      <c r="J75" s="512"/>
    </row>
    <row r="76" spans="2:10" x14ac:dyDescent="0.25">
      <c r="B76" s="512"/>
      <c r="C76" s="512"/>
      <c r="D76" s="512"/>
      <c r="E76" s="512"/>
      <c r="F76" s="512"/>
      <c r="G76" s="512"/>
      <c r="H76" s="512"/>
      <c r="I76" s="512"/>
      <c r="J76" s="512"/>
    </row>
    <row r="77" spans="2:10" x14ac:dyDescent="0.25">
      <c r="B77" s="512"/>
      <c r="C77" s="512"/>
      <c r="D77" s="512"/>
      <c r="E77" s="512"/>
      <c r="F77" s="512"/>
      <c r="G77" s="512"/>
      <c r="H77" s="512"/>
      <c r="I77" s="512"/>
      <c r="J77" s="512"/>
    </row>
    <row r="78" spans="2:10" x14ac:dyDescent="0.25">
      <c r="B78" s="512"/>
      <c r="C78" s="512"/>
      <c r="D78" s="512"/>
      <c r="E78" s="512"/>
      <c r="F78" s="512"/>
      <c r="G78" s="512"/>
      <c r="H78" s="512"/>
      <c r="I78" s="512"/>
      <c r="J78" s="512"/>
    </row>
    <row r="79" spans="2:10" x14ac:dyDescent="0.25">
      <c r="B79" s="168"/>
      <c r="C79" s="168"/>
      <c r="D79" s="168"/>
      <c r="E79" s="168"/>
      <c r="F79" s="168"/>
      <c r="G79" s="168"/>
      <c r="H79" s="168"/>
      <c r="I79" s="168"/>
      <c r="J79" s="168"/>
    </row>
    <row r="80" spans="2:10" x14ac:dyDescent="0.25">
      <c r="B80" s="521" t="s">
        <v>541</v>
      </c>
      <c r="C80" s="522"/>
      <c r="D80" s="522"/>
      <c r="E80" s="522"/>
      <c r="F80" s="522"/>
      <c r="G80" s="522"/>
      <c r="H80" s="522"/>
      <c r="I80" s="522"/>
      <c r="J80" s="522"/>
    </row>
    <row r="81" spans="2:10" x14ac:dyDescent="0.25">
      <c r="B81" s="168"/>
      <c r="C81" s="168"/>
      <c r="D81" s="168"/>
      <c r="E81" s="168"/>
      <c r="F81" s="168"/>
      <c r="G81" s="168"/>
      <c r="H81" s="168"/>
      <c r="I81" s="168"/>
      <c r="J81" s="168"/>
    </row>
    <row r="83" spans="2:10" x14ac:dyDescent="0.25">
      <c r="B83" s="471" t="s">
        <v>220</v>
      </c>
      <c r="C83" s="142"/>
      <c r="D83" s="142"/>
      <c r="E83" s="142"/>
      <c r="F83" s="142"/>
      <c r="G83" s="142"/>
      <c r="H83" s="142"/>
      <c r="I83" s="142"/>
      <c r="J83" s="142"/>
    </row>
    <row r="84" spans="2:10" x14ac:dyDescent="0.25">
      <c r="B84" s="142" t="s">
        <v>597</v>
      </c>
      <c r="C84" s="142"/>
      <c r="D84" s="142"/>
      <c r="E84" s="142"/>
      <c r="F84" s="142"/>
      <c r="G84" s="142"/>
      <c r="H84" s="142"/>
      <c r="I84" s="142"/>
      <c r="J84" s="142"/>
    </row>
    <row r="85" spans="2:10" x14ac:dyDescent="0.25">
      <c r="B85" s="471"/>
      <c r="C85" s="142"/>
      <c r="D85" s="142"/>
      <c r="E85" s="142"/>
      <c r="F85" s="142"/>
      <c r="G85" s="142"/>
      <c r="H85" s="142"/>
      <c r="I85" s="142"/>
      <c r="J85" s="142"/>
    </row>
    <row r="86" spans="2:10" x14ac:dyDescent="0.25">
      <c r="B86" s="471" t="s">
        <v>230</v>
      </c>
      <c r="C86" s="142"/>
      <c r="D86" s="142"/>
      <c r="E86" s="142"/>
      <c r="F86" s="142"/>
      <c r="G86" s="142"/>
      <c r="H86" s="142"/>
      <c r="I86" s="142"/>
      <c r="J86" s="142"/>
    </row>
    <row r="87" spans="2:10" x14ac:dyDescent="0.25">
      <c r="B87" s="512" t="s">
        <v>285</v>
      </c>
      <c r="C87" s="512"/>
      <c r="D87" s="512"/>
      <c r="E87" s="512"/>
      <c r="F87" s="512"/>
      <c r="G87" s="512"/>
      <c r="H87" s="512"/>
      <c r="I87" s="512"/>
      <c r="J87" s="512"/>
    </row>
    <row r="88" spans="2:10" x14ac:dyDescent="0.25">
      <c r="B88" s="512"/>
      <c r="C88" s="512"/>
      <c r="D88" s="512"/>
      <c r="E88" s="512"/>
      <c r="F88" s="512"/>
      <c r="G88" s="512"/>
      <c r="H88" s="512"/>
      <c r="I88" s="512"/>
      <c r="J88" s="512"/>
    </row>
    <row r="89" spans="2:10" x14ac:dyDescent="0.25">
      <c r="B89" s="512"/>
      <c r="C89" s="512"/>
      <c r="D89" s="512"/>
      <c r="E89" s="512"/>
      <c r="F89" s="512"/>
      <c r="G89" s="512"/>
      <c r="H89" s="512"/>
      <c r="I89" s="512"/>
      <c r="J89" s="512"/>
    </row>
    <row r="90" spans="2:10" x14ac:dyDescent="0.25">
      <c r="B90" s="512"/>
      <c r="C90" s="512"/>
      <c r="D90" s="512"/>
      <c r="E90" s="512"/>
      <c r="F90" s="512"/>
      <c r="G90" s="512"/>
      <c r="H90" s="512"/>
      <c r="I90" s="512"/>
      <c r="J90" s="512"/>
    </row>
    <row r="91" spans="2:10" x14ac:dyDescent="0.25">
      <c r="B91" s="512"/>
      <c r="C91" s="512"/>
      <c r="D91" s="512"/>
      <c r="E91" s="512"/>
      <c r="F91" s="512"/>
      <c r="G91" s="512"/>
      <c r="H91" s="512"/>
      <c r="I91" s="512"/>
      <c r="J91" s="512"/>
    </row>
    <row r="92" spans="2:10" x14ac:dyDescent="0.25">
      <c r="B92" s="512"/>
      <c r="C92" s="512"/>
      <c r="D92" s="512"/>
      <c r="E92" s="512"/>
      <c r="F92" s="512"/>
      <c r="G92" s="512"/>
      <c r="H92" s="512"/>
      <c r="I92" s="512"/>
      <c r="J92" s="512"/>
    </row>
    <row r="93" spans="2:10" x14ac:dyDescent="0.25">
      <c r="B93" s="512"/>
      <c r="C93" s="512"/>
      <c r="D93" s="512"/>
      <c r="E93" s="512"/>
      <c r="F93" s="512"/>
      <c r="G93" s="512"/>
      <c r="H93" s="512"/>
      <c r="I93" s="512"/>
      <c r="J93" s="512"/>
    </row>
    <row r="94" spans="2:10" x14ac:dyDescent="0.25">
      <c r="B94" s="471"/>
      <c r="C94" s="142"/>
      <c r="D94" s="142"/>
      <c r="E94" s="142"/>
      <c r="F94" s="142"/>
      <c r="G94" s="142"/>
      <c r="H94" s="142"/>
      <c r="I94" s="142"/>
      <c r="J94" s="142"/>
    </row>
    <row r="95" spans="2:10" x14ac:dyDescent="0.25">
      <c r="B95" s="471" t="s">
        <v>232</v>
      </c>
      <c r="C95" s="142"/>
      <c r="D95" s="142"/>
      <c r="E95" s="142"/>
      <c r="F95" s="142"/>
      <c r="G95" s="142"/>
      <c r="H95" s="142"/>
      <c r="I95" s="142"/>
      <c r="J95" s="142"/>
    </row>
    <row r="96" spans="2:10" x14ac:dyDescent="0.25">
      <c r="B96" s="512" t="s">
        <v>286</v>
      </c>
      <c r="C96" s="512"/>
      <c r="D96" s="512"/>
      <c r="E96" s="512"/>
      <c r="F96" s="512"/>
      <c r="G96" s="512"/>
      <c r="H96" s="512"/>
      <c r="I96" s="512"/>
      <c r="J96" s="512"/>
    </row>
    <row r="97" spans="2:10" x14ac:dyDescent="0.25">
      <c r="B97" s="512"/>
      <c r="C97" s="512"/>
      <c r="D97" s="512"/>
      <c r="E97" s="512"/>
      <c r="F97" s="512"/>
      <c r="G97" s="512"/>
      <c r="H97" s="512"/>
      <c r="I97" s="512"/>
      <c r="J97" s="512"/>
    </row>
    <row r="98" spans="2:10" x14ac:dyDescent="0.25">
      <c r="B98" s="512"/>
      <c r="C98" s="512"/>
      <c r="D98" s="512"/>
      <c r="E98" s="512"/>
      <c r="F98" s="512"/>
      <c r="G98" s="512"/>
      <c r="H98" s="512"/>
      <c r="I98" s="512"/>
      <c r="J98" s="512"/>
    </row>
    <row r="99" spans="2:10" x14ac:dyDescent="0.25">
      <c r="B99" s="512"/>
      <c r="C99" s="512"/>
      <c r="D99" s="512"/>
      <c r="E99" s="512"/>
      <c r="F99" s="512"/>
      <c r="G99" s="512"/>
      <c r="H99" s="512"/>
      <c r="I99" s="512"/>
      <c r="J99" s="512"/>
    </row>
    <row r="100" spans="2:10" x14ac:dyDescent="0.25">
      <c r="B100" s="512"/>
      <c r="C100" s="512"/>
      <c r="D100" s="512"/>
      <c r="E100" s="512"/>
      <c r="F100" s="512"/>
      <c r="G100" s="512"/>
      <c r="H100" s="512"/>
      <c r="I100" s="512"/>
      <c r="J100" s="512"/>
    </row>
    <row r="101" spans="2:10" x14ac:dyDescent="0.25">
      <c r="B101" s="512"/>
      <c r="C101" s="512"/>
      <c r="D101" s="512"/>
      <c r="E101" s="512"/>
      <c r="F101" s="512"/>
      <c r="G101" s="512"/>
      <c r="H101" s="512"/>
      <c r="I101" s="512"/>
      <c r="J101" s="512"/>
    </row>
    <row r="102" spans="2:10" x14ac:dyDescent="0.25">
      <c r="B102" s="512"/>
      <c r="C102" s="512"/>
      <c r="D102" s="512"/>
      <c r="E102" s="512"/>
      <c r="F102" s="512"/>
      <c r="G102" s="512"/>
      <c r="H102" s="512"/>
      <c r="I102" s="512"/>
      <c r="J102" s="512"/>
    </row>
    <row r="103" spans="2:10" x14ac:dyDescent="0.25">
      <c r="B103" s="512"/>
      <c r="C103" s="512"/>
      <c r="D103" s="512"/>
      <c r="E103" s="512"/>
      <c r="F103" s="512"/>
      <c r="G103" s="512"/>
      <c r="H103" s="512"/>
      <c r="I103" s="512"/>
      <c r="J103" s="512"/>
    </row>
    <row r="104" spans="2:10" x14ac:dyDescent="0.25">
      <c r="B104" s="512"/>
      <c r="C104" s="512"/>
      <c r="D104" s="512"/>
      <c r="E104" s="512"/>
      <c r="F104" s="512"/>
      <c r="G104" s="512"/>
      <c r="H104" s="512"/>
      <c r="I104" s="512"/>
      <c r="J104" s="512"/>
    </row>
    <row r="105" spans="2:10" x14ac:dyDescent="0.25">
      <c r="B105" s="142"/>
      <c r="C105" s="142"/>
      <c r="D105" s="142"/>
      <c r="E105" s="142"/>
      <c r="F105" s="142"/>
      <c r="G105" s="142"/>
      <c r="H105" s="142"/>
      <c r="I105" s="142"/>
      <c r="J105" s="142"/>
    </row>
    <row r="106" spans="2:10" x14ac:dyDescent="0.25">
      <c r="B106" s="142"/>
      <c r="C106" s="142"/>
      <c r="D106" s="142"/>
      <c r="E106" s="142"/>
      <c r="F106" s="142"/>
      <c r="G106" s="142"/>
      <c r="H106" s="142"/>
      <c r="I106" s="142"/>
      <c r="J106" s="142"/>
    </row>
    <row r="107" spans="2:10" x14ac:dyDescent="0.25">
      <c r="B107" s="471" t="s">
        <v>220</v>
      </c>
      <c r="C107" s="142"/>
      <c r="D107" s="142"/>
      <c r="E107" s="142"/>
      <c r="F107" s="142"/>
      <c r="G107" s="142"/>
      <c r="H107" s="142"/>
      <c r="I107" s="142"/>
      <c r="J107" s="142"/>
    </row>
    <row r="108" spans="2:10" x14ac:dyDescent="0.25">
      <c r="B108" s="142" t="s">
        <v>598</v>
      </c>
      <c r="C108" s="142"/>
      <c r="D108" s="142"/>
      <c r="E108" s="142"/>
      <c r="F108" s="142"/>
      <c r="G108" s="142"/>
      <c r="H108" s="142"/>
      <c r="I108" s="142"/>
      <c r="J108" s="142"/>
    </row>
    <row r="109" spans="2:10" x14ac:dyDescent="0.25">
      <c r="B109" s="471"/>
      <c r="C109" s="142"/>
      <c r="D109" s="142"/>
      <c r="E109" s="142"/>
      <c r="F109" s="142"/>
      <c r="G109" s="142"/>
      <c r="H109" s="142"/>
      <c r="I109" s="142"/>
      <c r="J109" s="142"/>
    </row>
    <row r="110" spans="2:10" x14ac:dyDescent="0.25">
      <c r="B110" s="471" t="s">
        <v>230</v>
      </c>
      <c r="C110" s="142"/>
      <c r="D110" s="142"/>
      <c r="E110" s="142"/>
      <c r="F110" s="142"/>
      <c r="G110" s="142"/>
      <c r="H110" s="142"/>
      <c r="I110" s="142"/>
      <c r="J110" s="142"/>
    </row>
    <row r="111" spans="2:10" x14ac:dyDescent="0.25">
      <c r="B111" s="512" t="s">
        <v>287</v>
      </c>
      <c r="C111" s="512"/>
      <c r="D111" s="512"/>
      <c r="E111" s="512"/>
      <c r="F111" s="512"/>
      <c r="G111" s="512"/>
      <c r="H111" s="512"/>
      <c r="I111" s="512"/>
      <c r="J111" s="512"/>
    </row>
    <row r="112" spans="2:10" x14ac:dyDescent="0.25">
      <c r="B112" s="512"/>
      <c r="C112" s="512"/>
      <c r="D112" s="512"/>
      <c r="E112" s="512"/>
      <c r="F112" s="512"/>
      <c r="G112" s="512"/>
      <c r="H112" s="512"/>
      <c r="I112" s="512"/>
      <c r="J112" s="512"/>
    </row>
    <row r="113" spans="2:10" x14ac:dyDescent="0.25">
      <c r="B113" s="512"/>
      <c r="C113" s="512"/>
      <c r="D113" s="512"/>
      <c r="E113" s="512"/>
      <c r="F113" s="512"/>
      <c r="G113" s="512"/>
      <c r="H113" s="512"/>
      <c r="I113" s="512"/>
      <c r="J113" s="512"/>
    </row>
    <row r="114" spans="2:10" x14ac:dyDescent="0.25">
      <c r="B114" s="512"/>
      <c r="C114" s="512"/>
      <c r="D114" s="512"/>
      <c r="E114" s="512"/>
      <c r="F114" s="512"/>
      <c r="G114" s="512"/>
      <c r="H114" s="512"/>
      <c r="I114" s="512"/>
      <c r="J114" s="512"/>
    </row>
    <row r="115" spans="2:10" x14ac:dyDescent="0.25">
      <c r="B115" s="512"/>
      <c r="C115" s="512"/>
      <c r="D115" s="512"/>
      <c r="E115" s="512"/>
      <c r="F115" s="512"/>
      <c r="G115" s="512"/>
      <c r="H115" s="512"/>
      <c r="I115" s="512"/>
      <c r="J115" s="512"/>
    </row>
    <row r="116" spans="2:10" x14ac:dyDescent="0.25">
      <c r="B116" s="512"/>
      <c r="C116" s="512"/>
      <c r="D116" s="512"/>
      <c r="E116" s="512"/>
      <c r="F116" s="512"/>
      <c r="G116" s="512"/>
      <c r="H116" s="512"/>
      <c r="I116" s="512"/>
      <c r="J116" s="512"/>
    </row>
    <row r="117" spans="2:10" x14ac:dyDescent="0.25">
      <c r="B117" s="512"/>
      <c r="C117" s="512"/>
      <c r="D117" s="512"/>
      <c r="E117" s="512"/>
      <c r="F117" s="512"/>
      <c r="G117" s="512"/>
      <c r="H117" s="512"/>
      <c r="I117" s="512"/>
      <c r="J117" s="512"/>
    </row>
    <row r="118" spans="2:10" x14ac:dyDescent="0.25">
      <c r="B118" s="471"/>
      <c r="C118" s="142"/>
      <c r="D118" s="142"/>
      <c r="E118" s="142"/>
      <c r="F118" s="142"/>
      <c r="G118" s="142"/>
      <c r="H118" s="142"/>
      <c r="I118" s="142"/>
      <c r="J118" s="142"/>
    </row>
    <row r="119" spans="2:10" x14ac:dyDescent="0.25">
      <c r="B119" s="471" t="s">
        <v>232</v>
      </c>
      <c r="C119" s="142"/>
      <c r="D119" s="142"/>
      <c r="E119" s="142"/>
      <c r="F119" s="142"/>
      <c r="G119" s="142"/>
      <c r="H119" s="142"/>
      <c r="I119" s="142"/>
      <c r="J119" s="142"/>
    </row>
    <row r="120" spans="2:10" x14ac:dyDescent="0.25">
      <c r="B120" s="512" t="s">
        <v>288</v>
      </c>
      <c r="C120" s="512"/>
      <c r="D120" s="512"/>
      <c r="E120" s="512"/>
      <c r="F120" s="512"/>
      <c r="G120" s="512"/>
      <c r="H120" s="512"/>
      <c r="I120" s="512"/>
      <c r="J120" s="512"/>
    </row>
    <row r="121" spans="2:10" x14ac:dyDescent="0.25">
      <c r="B121" s="512"/>
      <c r="C121" s="512"/>
      <c r="D121" s="512"/>
      <c r="E121" s="512"/>
      <c r="F121" s="512"/>
      <c r="G121" s="512"/>
      <c r="H121" s="512"/>
      <c r="I121" s="512"/>
      <c r="J121" s="512"/>
    </row>
    <row r="122" spans="2:10" x14ac:dyDescent="0.25">
      <c r="B122" s="512"/>
      <c r="C122" s="512"/>
      <c r="D122" s="512"/>
      <c r="E122" s="512"/>
      <c r="F122" s="512"/>
      <c r="G122" s="512"/>
      <c r="H122" s="512"/>
      <c r="I122" s="512"/>
      <c r="J122" s="512"/>
    </row>
    <row r="123" spans="2:10" x14ac:dyDescent="0.25">
      <c r="B123" s="512"/>
      <c r="C123" s="512"/>
      <c r="D123" s="512"/>
      <c r="E123" s="512"/>
      <c r="F123" s="512"/>
      <c r="G123" s="512"/>
      <c r="H123" s="512"/>
      <c r="I123" s="512"/>
      <c r="J123" s="512"/>
    </row>
    <row r="124" spans="2:10" x14ac:dyDescent="0.25">
      <c r="B124" s="512"/>
      <c r="C124" s="512"/>
      <c r="D124" s="512"/>
      <c r="E124" s="512"/>
      <c r="F124" s="512"/>
      <c r="G124" s="512"/>
      <c r="H124" s="512"/>
      <c r="I124" s="512"/>
      <c r="J124" s="512"/>
    </row>
    <row r="125" spans="2:10" x14ac:dyDescent="0.25">
      <c r="B125" s="512"/>
      <c r="C125" s="512"/>
      <c r="D125" s="512"/>
      <c r="E125" s="512"/>
      <c r="F125" s="512"/>
      <c r="G125" s="512"/>
      <c r="H125" s="512"/>
      <c r="I125" s="512"/>
      <c r="J125" s="512"/>
    </row>
    <row r="126" spans="2:10" x14ac:dyDescent="0.25">
      <c r="B126" s="145" t="s">
        <v>289</v>
      </c>
    </row>
    <row r="129" spans="2:10" x14ac:dyDescent="0.25">
      <c r="B129" s="471" t="s">
        <v>220</v>
      </c>
      <c r="C129" s="142"/>
      <c r="D129" s="142"/>
      <c r="E129" s="142"/>
      <c r="F129" s="142"/>
      <c r="G129" s="142"/>
      <c r="H129" s="142"/>
      <c r="I129" s="142"/>
      <c r="J129" s="142"/>
    </row>
    <row r="130" spans="2:10" x14ac:dyDescent="0.25">
      <c r="B130" s="142" t="s">
        <v>599</v>
      </c>
      <c r="C130" s="142"/>
      <c r="D130" s="142"/>
      <c r="E130" s="142"/>
      <c r="F130" s="142"/>
      <c r="G130" s="142"/>
      <c r="H130" s="142"/>
      <c r="I130" s="142"/>
      <c r="J130" s="142"/>
    </row>
    <row r="131" spans="2:10" x14ac:dyDescent="0.25">
      <c r="B131" s="142"/>
      <c r="C131" s="142"/>
      <c r="D131" s="142"/>
      <c r="E131" s="142"/>
      <c r="F131" s="142"/>
      <c r="G131" s="142"/>
      <c r="H131" s="142"/>
      <c r="I131" s="142"/>
      <c r="J131" s="142"/>
    </row>
    <row r="132" spans="2:10" x14ac:dyDescent="0.25">
      <c r="B132" s="471" t="s">
        <v>230</v>
      </c>
      <c r="C132" s="142"/>
      <c r="D132" s="142"/>
      <c r="E132" s="142"/>
      <c r="F132" s="142"/>
      <c r="G132" s="142"/>
      <c r="H132" s="142"/>
      <c r="I132" s="142"/>
      <c r="J132" s="142"/>
    </row>
    <row r="133" spans="2:10" x14ac:dyDescent="0.25">
      <c r="B133" s="512" t="s">
        <v>290</v>
      </c>
      <c r="C133" s="512"/>
      <c r="D133" s="512"/>
      <c r="E133" s="512"/>
      <c r="F133" s="512"/>
      <c r="G133" s="512"/>
      <c r="H133" s="512"/>
      <c r="I133" s="512"/>
      <c r="J133" s="512"/>
    </row>
    <row r="134" spans="2:10" x14ac:dyDescent="0.25">
      <c r="B134" s="512"/>
      <c r="C134" s="512"/>
      <c r="D134" s="512"/>
      <c r="E134" s="512"/>
      <c r="F134" s="512"/>
      <c r="G134" s="512"/>
      <c r="H134" s="512"/>
      <c r="I134" s="512"/>
      <c r="J134" s="512"/>
    </row>
    <row r="135" spans="2:10" x14ac:dyDescent="0.25">
      <c r="B135" s="512"/>
      <c r="C135" s="512"/>
      <c r="D135" s="512"/>
      <c r="E135" s="512"/>
      <c r="F135" s="512"/>
      <c r="G135" s="512"/>
      <c r="H135" s="512"/>
      <c r="I135" s="512"/>
      <c r="J135" s="512"/>
    </row>
    <row r="136" spans="2:10" x14ac:dyDescent="0.25">
      <c r="B136" s="512"/>
      <c r="C136" s="512"/>
      <c r="D136" s="512"/>
      <c r="E136" s="512"/>
      <c r="F136" s="512"/>
      <c r="G136" s="512"/>
      <c r="H136" s="512"/>
      <c r="I136" s="512"/>
      <c r="J136" s="512"/>
    </row>
    <row r="137" spans="2:10" x14ac:dyDescent="0.25">
      <c r="B137" s="512"/>
      <c r="C137" s="512"/>
      <c r="D137" s="512"/>
      <c r="E137" s="512"/>
      <c r="F137" s="512"/>
      <c r="G137" s="512"/>
      <c r="H137" s="512"/>
      <c r="I137" s="512"/>
      <c r="J137" s="512"/>
    </row>
    <row r="138" spans="2:10" x14ac:dyDescent="0.25">
      <c r="B138" s="512"/>
      <c r="C138" s="512"/>
      <c r="D138" s="512"/>
      <c r="E138" s="512"/>
      <c r="F138" s="512"/>
      <c r="G138" s="512"/>
      <c r="H138" s="512"/>
      <c r="I138" s="512"/>
      <c r="J138" s="512"/>
    </row>
    <row r="139" spans="2:10" x14ac:dyDescent="0.25">
      <c r="B139" s="512"/>
      <c r="C139" s="512"/>
      <c r="D139" s="512"/>
      <c r="E139" s="512"/>
      <c r="F139" s="512"/>
      <c r="G139" s="512"/>
      <c r="H139" s="512"/>
      <c r="I139" s="512"/>
      <c r="J139" s="512"/>
    </row>
    <row r="140" spans="2:10" x14ac:dyDescent="0.25">
      <c r="B140" s="142"/>
      <c r="C140" s="142"/>
      <c r="D140" s="142"/>
      <c r="E140" s="142"/>
      <c r="F140" s="142"/>
      <c r="G140" s="142"/>
      <c r="H140" s="142"/>
      <c r="I140" s="142"/>
      <c r="J140" s="142"/>
    </row>
    <row r="141" spans="2:10" x14ac:dyDescent="0.25">
      <c r="B141" s="471" t="s">
        <v>232</v>
      </c>
      <c r="C141" s="142"/>
      <c r="D141" s="142"/>
      <c r="E141" s="142"/>
      <c r="F141" s="142"/>
      <c r="G141" s="142"/>
      <c r="H141" s="142"/>
      <c r="I141" s="142"/>
      <c r="J141" s="142"/>
    </row>
    <row r="142" spans="2:10" x14ac:dyDescent="0.25">
      <c r="B142" s="512" t="s">
        <v>291</v>
      </c>
      <c r="C142" s="512"/>
      <c r="D142" s="512"/>
      <c r="E142" s="512"/>
      <c r="F142" s="512"/>
      <c r="G142" s="512"/>
      <c r="H142" s="512"/>
      <c r="I142" s="512"/>
      <c r="J142" s="512"/>
    </row>
    <row r="143" spans="2:10" x14ac:dyDescent="0.25">
      <c r="B143" s="512"/>
      <c r="C143" s="512"/>
      <c r="D143" s="512"/>
      <c r="E143" s="512"/>
      <c r="F143" s="512"/>
      <c r="G143" s="512"/>
      <c r="H143" s="512"/>
      <c r="I143" s="512"/>
      <c r="J143" s="512"/>
    </row>
    <row r="144" spans="2:10" x14ac:dyDescent="0.25">
      <c r="B144" s="512"/>
      <c r="C144" s="512"/>
      <c r="D144" s="512"/>
      <c r="E144" s="512"/>
      <c r="F144" s="512"/>
      <c r="G144" s="512"/>
      <c r="H144" s="512"/>
      <c r="I144" s="512"/>
      <c r="J144" s="512"/>
    </row>
    <row r="145" spans="2:10" x14ac:dyDescent="0.25">
      <c r="B145" s="512"/>
      <c r="C145" s="512"/>
      <c r="D145" s="512"/>
      <c r="E145" s="512"/>
      <c r="F145" s="512"/>
      <c r="G145" s="512"/>
      <c r="H145" s="512"/>
      <c r="I145" s="512"/>
      <c r="J145" s="512"/>
    </row>
    <row r="146" spans="2:10" x14ac:dyDescent="0.25">
      <c r="B146" s="512"/>
      <c r="C146" s="512"/>
      <c r="D146" s="512"/>
      <c r="E146" s="512"/>
      <c r="F146" s="512"/>
      <c r="G146" s="512"/>
      <c r="H146" s="512"/>
      <c r="I146" s="512"/>
      <c r="J146" s="512"/>
    </row>
    <row r="147" spans="2:10" x14ac:dyDescent="0.25">
      <c r="B147" s="512"/>
      <c r="C147" s="512"/>
      <c r="D147" s="512"/>
      <c r="E147" s="512"/>
      <c r="F147" s="512"/>
      <c r="G147" s="512"/>
      <c r="H147" s="512"/>
      <c r="I147" s="512"/>
      <c r="J147" s="512"/>
    </row>
    <row r="148" spans="2:10" x14ac:dyDescent="0.25">
      <c r="B148" s="512"/>
      <c r="C148" s="512"/>
      <c r="D148" s="512"/>
      <c r="E148" s="512"/>
      <c r="F148" s="512"/>
      <c r="G148" s="512"/>
      <c r="H148" s="512"/>
      <c r="I148" s="512"/>
      <c r="J148" s="512"/>
    </row>
    <row r="149" spans="2:10" x14ac:dyDescent="0.25">
      <c r="B149" s="512"/>
      <c r="C149" s="512"/>
      <c r="D149" s="512"/>
      <c r="E149" s="512"/>
      <c r="F149" s="512"/>
      <c r="G149" s="512"/>
      <c r="H149" s="512"/>
      <c r="I149" s="512"/>
      <c r="J149" s="512"/>
    </row>
    <row r="150" spans="2:10" x14ac:dyDescent="0.25">
      <c r="B150" s="142"/>
      <c r="C150" s="142"/>
      <c r="D150" s="142"/>
      <c r="E150" s="142"/>
      <c r="F150" s="142"/>
      <c r="G150" s="142"/>
      <c r="H150" s="142"/>
      <c r="I150" s="142"/>
      <c r="J150" s="142"/>
    </row>
    <row r="151" spans="2:10" x14ac:dyDescent="0.25">
      <c r="B151" s="142"/>
      <c r="C151" s="142"/>
      <c r="D151" s="142"/>
      <c r="E151" s="142"/>
      <c r="F151" s="142"/>
      <c r="G151" s="142"/>
      <c r="H151" s="142"/>
      <c r="I151" s="142"/>
      <c r="J151" s="142"/>
    </row>
    <row r="152" spans="2:10" x14ac:dyDescent="0.25">
      <c r="B152" s="471" t="s">
        <v>220</v>
      </c>
      <c r="C152" s="142"/>
      <c r="D152" s="142"/>
      <c r="E152" s="142"/>
      <c r="F152" s="142"/>
      <c r="G152" s="142"/>
      <c r="H152" s="142"/>
      <c r="I152" s="142"/>
      <c r="J152" s="142"/>
    </row>
    <row r="153" spans="2:10" x14ac:dyDescent="0.25">
      <c r="B153" s="142" t="s">
        <v>600</v>
      </c>
      <c r="C153" s="142"/>
      <c r="D153" s="142"/>
      <c r="E153" s="142"/>
      <c r="F153" s="142"/>
      <c r="G153" s="142"/>
      <c r="H153" s="142"/>
      <c r="I153" s="142"/>
      <c r="J153" s="142"/>
    </row>
    <row r="154" spans="2:10" x14ac:dyDescent="0.25">
      <c r="B154" s="142"/>
      <c r="C154" s="142"/>
      <c r="D154" s="142"/>
      <c r="E154" s="142"/>
      <c r="F154" s="142"/>
      <c r="G154" s="142"/>
      <c r="H154" s="142"/>
      <c r="I154" s="142"/>
      <c r="J154" s="142"/>
    </row>
    <row r="155" spans="2:10" x14ac:dyDescent="0.25">
      <c r="B155" s="471" t="s">
        <v>230</v>
      </c>
      <c r="C155" s="142"/>
      <c r="D155" s="142"/>
      <c r="E155" s="142"/>
      <c r="F155" s="142"/>
      <c r="G155" s="142"/>
      <c r="H155" s="142"/>
      <c r="I155" s="142"/>
      <c r="J155" s="142"/>
    </row>
    <row r="156" spans="2:10" x14ac:dyDescent="0.25">
      <c r="B156" s="512" t="s">
        <v>292</v>
      </c>
      <c r="C156" s="512"/>
      <c r="D156" s="512"/>
      <c r="E156" s="512"/>
      <c r="F156" s="512"/>
      <c r="G156" s="512"/>
      <c r="H156" s="512"/>
      <c r="I156" s="512"/>
      <c r="J156" s="512"/>
    </row>
    <row r="157" spans="2:10" x14ac:dyDescent="0.25">
      <c r="B157" s="512"/>
      <c r="C157" s="512"/>
      <c r="D157" s="512"/>
      <c r="E157" s="512"/>
      <c r="F157" s="512"/>
      <c r="G157" s="512"/>
      <c r="H157" s="512"/>
      <c r="I157" s="512"/>
      <c r="J157" s="512"/>
    </row>
    <row r="158" spans="2:10" x14ac:dyDescent="0.25">
      <c r="B158" s="142"/>
      <c r="C158" s="142"/>
      <c r="D158" s="142"/>
      <c r="E158" s="142"/>
      <c r="F158" s="142"/>
      <c r="G158" s="142"/>
      <c r="H158" s="142"/>
      <c r="I158" s="142"/>
      <c r="J158" s="142"/>
    </row>
    <row r="159" spans="2:10" x14ac:dyDescent="0.25">
      <c r="B159" s="471" t="s">
        <v>232</v>
      </c>
      <c r="C159" s="142"/>
      <c r="D159" s="142"/>
      <c r="E159" s="142"/>
      <c r="F159" s="142"/>
      <c r="G159" s="142"/>
      <c r="H159" s="142"/>
      <c r="I159" s="142"/>
      <c r="J159" s="142"/>
    </row>
    <row r="160" spans="2:10" x14ac:dyDescent="0.25">
      <c r="B160" s="512" t="s">
        <v>293</v>
      </c>
      <c r="C160" s="512"/>
      <c r="D160" s="512"/>
      <c r="E160" s="512"/>
      <c r="F160" s="512"/>
      <c r="G160" s="512"/>
      <c r="H160" s="512"/>
      <c r="I160" s="512"/>
      <c r="J160" s="512"/>
    </row>
    <row r="161" spans="2:10" x14ac:dyDescent="0.25">
      <c r="B161" s="512"/>
      <c r="C161" s="512"/>
      <c r="D161" s="512"/>
      <c r="E161" s="512"/>
      <c r="F161" s="512"/>
      <c r="G161" s="512"/>
      <c r="H161" s="512"/>
      <c r="I161" s="512"/>
      <c r="J161" s="512"/>
    </row>
    <row r="162" spans="2:10" x14ac:dyDescent="0.25">
      <c r="B162" s="512"/>
      <c r="C162" s="512"/>
      <c r="D162" s="512"/>
      <c r="E162" s="512"/>
      <c r="F162" s="512"/>
      <c r="G162" s="512"/>
      <c r="H162" s="512"/>
      <c r="I162" s="512"/>
      <c r="J162" s="512"/>
    </row>
    <row r="163" spans="2:10" x14ac:dyDescent="0.25">
      <c r="B163" s="512"/>
      <c r="C163" s="512"/>
      <c r="D163" s="512"/>
      <c r="E163" s="512"/>
      <c r="F163" s="512"/>
      <c r="G163" s="512"/>
      <c r="H163" s="512"/>
      <c r="I163" s="512"/>
      <c r="J163" s="512"/>
    </row>
    <row r="164" spans="2:10" x14ac:dyDescent="0.25">
      <c r="B164" s="512"/>
      <c r="C164" s="512"/>
      <c r="D164" s="512"/>
      <c r="E164" s="512"/>
      <c r="F164" s="512"/>
      <c r="G164" s="512"/>
      <c r="H164" s="512"/>
      <c r="I164" s="512"/>
      <c r="J164" s="512"/>
    </row>
    <row r="165" spans="2:10" x14ac:dyDescent="0.25">
      <c r="B165" s="512"/>
      <c r="C165" s="512"/>
      <c r="D165" s="512"/>
      <c r="E165" s="512"/>
      <c r="F165" s="512"/>
      <c r="G165" s="512"/>
      <c r="H165" s="512"/>
      <c r="I165" s="512"/>
      <c r="J165" s="512"/>
    </row>
    <row r="166" spans="2:10" x14ac:dyDescent="0.25">
      <c r="B166" s="512"/>
      <c r="C166" s="512"/>
      <c r="D166" s="512"/>
      <c r="E166" s="512"/>
      <c r="F166" s="512"/>
      <c r="G166" s="512"/>
      <c r="H166" s="512"/>
      <c r="I166" s="512"/>
      <c r="J166" s="512"/>
    </row>
    <row r="167" spans="2:10" x14ac:dyDescent="0.25">
      <c r="B167" s="512"/>
      <c r="C167" s="512"/>
      <c r="D167" s="512"/>
      <c r="E167" s="512"/>
      <c r="F167" s="512"/>
      <c r="G167" s="512"/>
      <c r="H167" s="512"/>
      <c r="I167" s="512"/>
      <c r="J167" s="512"/>
    </row>
    <row r="168" spans="2:10" x14ac:dyDescent="0.25">
      <c r="B168" s="512"/>
      <c r="C168" s="512"/>
      <c r="D168" s="512"/>
      <c r="E168" s="512"/>
      <c r="F168" s="512"/>
      <c r="G168" s="512"/>
      <c r="H168" s="512"/>
      <c r="I168" s="512"/>
      <c r="J168" s="512"/>
    </row>
    <row r="169" spans="2:10" x14ac:dyDescent="0.25">
      <c r="B169" s="142"/>
      <c r="C169" s="142"/>
      <c r="D169" s="142"/>
      <c r="E169" s="142"/>
      <c r="F169" s="142"/>
      <c r="G169" s="142"/>
      <c r="H169" s="142"/>
      <c r="I169" s="142"/>
      <c r="J169" s="142"/>
    </row>
    <row r="170" spans="2:10" x14ac:dyDescent="0.25">
      <c r="B170" s="142"/>
      <c r="C170" s="142"/>
      <c r="D170" s="142"/>
      <c r="E170" s="142"/>
      <c r="F170" s="142"/>
      <c r="G170" s="142"/>
      <c r="H170" s="142"/>
      <c r="I170" s="142"/>
      <c r="J170" s="142"/>
    </row>
    <row r="171" spans="2:10" x14ac:dyDescent="0.25">
      <c r="B171" s="471" t="s">
        <v>220</v>
      </c>
      <c r="C171" s="142"/>
      <c r="D171" s="142"/>
      <c r="E171" s="142"/>
      <c r="F171" s="142"/>
      <c r="G171" s="142"/>
      <c r="H171" s="142"/>
      <c r="I171" s="142"/>
      <c r="J171" s="142"/>
    </row>
    <row r="172" spans="2:10" x14ac:dyDescent="0.25">
      <c r="B172" s="142" t="s">
        <v>601</v>
      </c>
      <c r="C172" s="142"/>
      <c r="D172" s="142"/>
      <c r="E172" s="142"/>
      <c r="F172" s="142"/>
      <c r="G172" s="142"/>
      <c r="H172" s="142"/>
      <c r="I172" s="142"/>
      <c r="J172" s="142"/>
    </row>
    <row r="173" spans="2:10" x14ac:dyDescent="0.25">
      <c r="B173" s="142"/>
      <c r="C173" s="142"/>
      <c r="D173" s="142"/>
      <c r="E173" s="142"/>
      <c r="F173" s="142"/>
      <c r="G173" s="142"/>
      <c r="H173" s="142"/>
      <c r="I173" s="142"/>
      <c r="J173" s="142"/>
    </row>
    <row r="174" spans="2:10" x14ac:dyDescent="0.25">
      <c r="B174" s="471" t="s">
        <v>230</v>
      </c>
      <c r="C174" s="142"/>
      <c r="D174" s="142"/>
      <c r="E174" s="142"/>
      <c r="F174" s="142"/>
      <c r="G174" s="142"/>
      <c r="H174" s="142"/>
      <c r="I174" s="142"/>
      <c r="J174" s="142"/>
    </row>
    <row r="175" spans="2:10" x14ac:dyDescent="0.25">
      <c r="B175" s="512" t="s">
        <v>294</v>
      </c>
      <c r="C175" s="512"/>
      <c r="D175" s="512"/>
      <c r="E175" s="512"/>
      <c r="F175" s="512"/>
      <c r="G175" s="512"/>
      <c r="H175" s="512"/>
      <c r="I175" s="512"/>
      <c r="J175" s="512"/>
    </row>
    <row r="176" spans="2:10" x14ac:dyDescent="0.25">
      <c r="B176" s="512"/>
      <c r="C176" s="512"/>
      <c r="D176" s="512"/>
      <c r="E176" s="512"/>
      <c r="F176" s="512"/>
      <c r="G176" s="512"/>
      <c r="H176" s="512"/>
      <c r="I176" s="512"/>
      <c r="J176" s="512"/>
    </row>
    <row r="177" spans="2:10" x14ac:dyDescent="0.25">
      <c r="B177" s="512"/>
      <c r="C177" s="512"/>
      <c r="D177" s="512"/>
      <c r="E177" s="512"/>
      <c r="F177" s="512"/>
      <c r="G177" s="512"/>
      <c r="H177" s="512"/>
      <c r="I177" s="512"/>
      <c r="J177" s="512"/>
    </row>
    <row r="178" spans="2:10" x14ac:dyDescent="0.25">
      <c r="B178" s="512"/>
      <c r="C178" s="512"/>
      <c r="D178" s="512"/>
      <c r="E178" s="512"/>
      <c r="F178" s="512"/>
      <c r="G178" s="512"/>
      <c r="H178" s="512"/>
      <c r="I178" s="512"/>
      <c r="J178" s="512"/>
    </row>
    <row r="179" spans="2:10" x14ac:dyDescent="0.25">
      <c r="B179" s="512"/>
      <c r="C179" s="512"/>
      <c r="D179" s="512"/>
      <c r="E179" s="512"/>
      <c r="F179" s="512"/>
      <c r="G179" s="512"/>
      <c r="H179" s="512"/>
      <c r="I179" s="512"/>
      <c r="J179" s="512"/>
    </row>
    <row r="180" spans="2:10" x14ac:dyDescent="0.25">
      <c r="B180" s="512"/>
      <c r="C180" s="512"/>
      <c r="D180" s="512"/>
      <c r="E180" s="512"/>
      <c r="F180" s="512"/>
      <c r="G180" s="512"/>
      <c r="H180" s="512"/>
      <c r="I180" s="512"/>
      <c r="J180" s="512"/>
    </row>
    <row r="181" spans="2:10" x14ac:dyDescent="0.25">
      <c r="B181" s="142"/>
      <c r="C181" s="142"/>
      <c r="D181" s="142"/>
      <c r="E181" s="142"/>
      <c r="F181" s="142"/>
      <c r="G181" s="142"/>
      <c r="H181" s="142"/>
      <c r="I181" s="142"/>
      <c r="J181" s="142"/>
    </row>
    <row r="182" spans="2:10" x14ac:dyDescent="0.25">
      <c r="B182" s="471" t="s">
        <v>232</v>
      </c>
      <c r="C182" s="142"/>
      <c r="D182" s="142"/>
      <c r="E182" s="142"/>
      <c r="F182" s="142"/>
      <c r="G182" s="142"/>
      <c r="H182" s="142"/>
      <c r="I182" s="142"/>
      <c r="J182" s="142"/>
    </row>
    <row r="183" spans="2:10" x14ac:dyDescent="0.25">
      <c r="B183" s="512" t="s">
        <v>295</v>
      </c>
      <c r="C183" s="512"/>
      <c r="D183" s="512"/>
      <c r="E183" s="512"/>
      <c r="F183" s="512"/>
      <c r="G183" s="512"/>
      <c r="H183" s="512"/>
      <c r="I183" s="512"/>
      <c r="J183" s="512"/>
    </row>
    <row r="184" spans="2:10" x14ac:dyDescent="0.25">
      <c r="B184" s="512"/>
      <c r="C184" s="512"/>
      <c r="D184" s="512"/>
      <c r="E184" s="512"/>
      <c r="F184" s="512"/>
      <c r="G184" s="512"/>
      <c r="H184" s="512"/>
      <c r="I184" s="512"/>
      <c r="J184" s="512"/>
    </row>
    <row r="185" spans="2:10" x14ac:dyDescent="0.25">
      <c r="B185" s="512"/>
      <c r="C185" s="512"/>
      <c r="D185" s="512"/>
      <c r="E185" s="512"/>
      <c r="F185" s="512"/>
      <c r="G185" s="512"/>
      <c r="H185" s="512"/>
      <c r="I185" s="512"/>
      <c r="J185" s="512"/>
    </row>
    <row r="186" spans="2:10" x14ac:dyDescent="0.25">
      <c r="B186" s="512"/>
      <c r="C186" s="512"/>
      <c r="D186" s="512"/>
      <c r="E186" s="512"/>
      <c r="F186" s="512"/>
      <c r="G186" s="512"/>
      <c r="H186" s="512"/>
      <c r="I186" s="512"/>
      <c r="J186" s="512"/>
    </row>
    <row r="187" spans="2:10" x14ac:dyDescent="0.25">
      <c r="B187" s="512"/>
      <c r="C187" s="512"/>
      <c r="D187" s="512"/>
      <c r="E187" s="512"/>
      <c r="F187" s="512"/>
      <c r="G187" s="512"/>
      <c r="H187" s="512"/>
      <c r="I187" s="512"/>
      <c r="J187" s="512"/>
    </row>
    <row r="188" spans="2:10" x14ac:dyDescent="0.25">
      <c r="B188" s="512"/>
      <c r="C188" s="512"/>
      <c r="D188" s="512"/>
      <c r="E188" s="512"/>
      <c r="F188" s="512"/>
      <c r="G188" s="512"/>
      <c r="H188" s="512"/>
      <c r="I188" s="512"/>
      <c r="J188" s="512"/>
    </row>
    <row r="189" spans="2:10" x14ac:dyDescent="0.25">
      <c r="B189" s="512"/>
      <c r="C189" s="512"/>
      <c r="D189" s="512"/>
      <c r="E189" s="512"/>
      <c r="F189" s="512"/>
      <c r="G189" s="512"/>
      <c r="H189" s="512"/>
      <c r="I189" s="512"/>
      <c r="J189" s="512"/>
    </row>
    <row r="190" spans="2:10" x14ac:dyDescent="0.25">
      <c r="B190" s="512"/>
      <c r="C190" s="512"/>
      <c r="D190" s="512"/>
      <c r="E190" s="512"/>
      <c r="F190" s="512"/>
      <c r="G190" s="512"/>
      <c r="H190" s="512"/>
      <c r="I190" s="512"/>
      <c r="J190" s="512"/>
    </row>
    <row r="191" spans="2:10" x14ac:dyDescent="0.25">
      <c r="B191" s="170"/>
      <c r="C191" s="170"/>
      <c r="D191" s="170"/>
      <c r="E191" s="170"/>
      <c r="F191" s="170"/>
      <c r="G191" s="170"/>
      <c r="H191" s="170"/>
      <c r="I191" s="170"/>
      <c r="J191" s="170"/>
    </row>
    <row r="192" spans="2:10" x14ac:dyDescent="0.25">
      <c r="B192" s="105" t="s">
        <v>257</v>
      </c>
    </row>
  </sheetData>
  <mergeCells count="18">
    <mergeCell ref="B133:J139"/>
    <mergeCell ref="B142:J149"/>
    <mergeCell ref="B160:J168"/>
    <mergeCell ref="B175:J180"/>
    <mergeCell ref="B183:J190"/>
    <mergeCell ref="B156:J157"/>
    <mergeCell ref="B96:J104"/>
    <mergeCell ref="B111:J117"/>
    <mergeCell ref="B120:J125"/>
    <mergeCell ref="B22:J27"/>
    <mergeCell ref="B29:J40"/>
    <mergeCell ref="B73:J78"/>
    <mergeCell ref="B80:J80"/>
    <mergeCell ref="B87:J93"/>
    <mergeCell ref="B47:J50"/>
    <mergeCell ref="B53:J57"/>
    <mergeCell ref="B58:J58"/>
    <mergeCell ref="B65:J70"/>
  </mergeCells>
  <hyperlinks>
    <hyperlink ref="B2" location="Contents!B6" display="Return to Contents Page"/>
    <hyperlink ref="B58" r:id="rId1"/>
    <hyperlink ref="B3" location="'User guidance'!A1" display="Return to user guidance contents page"/>
    <hyperlink ref="B192" location="'User guidance agriculture'!A1" display="Return to top"/>
    <hyperlink ref="B80" r:id="rId2"/>
    <hyperlink ref="B126" r:id="rId3"/>
    <hyperlink ref="B15" location="'User guidance agriculture'!B172" display="5.8 Metabolic energy from grass silage"/>
    <hyperlink ref="B14" location="'User guidance agriculture'!B153" display="5.7 Average daily carcase weight gain of beef cattle"/>
    <hyperlink ref="B13" location="'User guidance agriculture'!B130" display="5.6 Carcase conformation for beef cattle"/>
    <hyperlink ref="B12" location="'User guidance agriculture'!B108" display="5.5 Electricity from on-farm anaerobic digestion"/>
    <hyperlink ref="B11" location="'User guidance agriculture'!B84" display="5.4 Soil nitrogen balance"/>
    <hyperlink ref="B10" location="'User guidance agriculture'!B62" display="5.3 Nitrogen use efficiency for arable crops"/>
    <hyperlink ref="B9" location="'User guidance agriculture'!B44" display="5.2 Area of new forest and woodland planting"/>
    <hyperlink ref="B8" location="'User guidance agriculture'!B19" display="5.1 Emissions intensity of milk production"/>
  </hyperlinks>
  <pageMargins left="0.25" right="0.25" top="0.75" bottom="0.75" header="0.3" footer="0.3"/>
  <pageSetup paperSize="9" fitToHeight="0" orientation="portrait"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46"/>
  <sheetViews>
    <sheetView showGridLines="0" zoomScale="85" zoomScaleNormal="85" workbookViewId="0"/>
  </sheetViews>
  <sheetFormatPr defaultColWidth="9.140625" defaultRowHeight="15" x14ac:dyDescent="0.25"/>
  <cols>
    <col min="1" max="16384" width="9.140625" style="143"/>
  </cols>
  <sheetData>
    <row r="2" spans="2:10" x14ac:dyDescent="0.25">
      <c r="B2" s="105" t="s">
        <v>2</v>
      </c>
    </row>
    <row r="3" spans="2:10" x14ac:dyDescent="0.25">
      <c r="B3" s="105" t="s">
        <v>237</v>
      </c>
    </row>
    <row r="5" spans="2:10" ht="26.25" x14ac:dyDescent="0.4">
      <c r="B5" s="404" t="s">
        <v>296</v>
      </c>
    </row>
    <row r="6" spans="2:10" x14ac:dyDescent="0.25">
      <c r="B6" s="142"/>
    </row>
    <row r="7" spans="2:10" x14ac:dyDescent="0.25">
      <c r="B7" s="471" t="s">
        <v>245</v>
      </c>
    </row>
    <row r="8" spans="2:10" x14ac:dyDescent="0.25">
      <c r="B8" s="145" t="s">
        <v>297</v>
      </c>
    </row>
    <row r="9" spans="2:10" x14ac:dyDescent="0.25">
      <c r="B9" s="145" t="s">
        <v>298</v>
      </c>
    </row>
    <row r="11" spans="2:10" ht="17.25" customHeight="1" x14ac:dyDescent="0.25">
      <c r="B11" s="471" t="s">
        <v>220</v>
      </c>
      <c r="C11" s="142"/>
      <c r="D11" s="142"/>
      <c r="E11" s="142"/>
      <c r="F11" s="142"/>
      <c r="G11" s="142"/>
      <c r="H11" s="142"/>
      <c r="I11" s="142"/>
      <c r="J11" s="142"/>
    </row>
    <row r="12" spans="2:10" ht="17.25" customHeight="1" x14ac:dyDescent="0.25">
      <c r="B12" s="142" t="s">
        <v>297</v>
      </c>
      <c r="C12" s="142"/>
      <c r="D12" s="142"/>
      <c r="E12" s="142"/>
      <c r="F12" s="142"/>
      <c r="G12" s="142"/>
      <c r="H12" s="142"/>
      <c r="I12" s="142"/>
      <c r="J12" s="142"/>
    </row>
    <row r="13" spans="2:10" ht="17.25" customHeight="1" x14ac:dyDescent="0.25">
      <c r="B13" s="142"/>
      <c r="C13" s="142"/>
      <c r="D13" s="142"/>
      <c r="E13" s="142"/>
      <c r="F13" s="142"/>
      <c r="G13" s="142"/>
      <c r="H13" s="142"/>
      <c r="I13" s="142"/>
      <c r="J13" s="142"/>
    </row>
    <row r="14" spans="2:10" ht="17.25" customHeight="1" x14ac:dyDescent="0.25">
      <c r="B14" s="471" t="s">
        <v>230</v>
      </c>
      <c r="C14" s="142"/>
      <c r="D14" s="142"/>
      <c r="E14" s="142"/>
      <c r="F14" s="142"/>
      <c r="G14" s="142"/>
      <c r="H14" s="142"/>
      <c r="I14" s="142"/>
      <c r="J14" s="142"/>
    </row>
    <row r="15" spans="2:10" ht="17.25" customHeight="1" x14ac:dyDescent="0.25">
      <c r="B15" s="512" t="s">
        <v>641</v>
      </c>
      <c r="C15" s="512"/>
      <c r="D15" s="512"/>
      <c r="E15" s="512"/>
      <c r="F15" s="512"/>
      <c r="G15" s="512"/>
      <c r="H15" s="512"/>
      <c r="I15" s="512"/>
      <c r="J15" s="512"/>
    </row>
    <row r="16" spans="2:10" ht="17.25" customHeight="1" x14ac:dyDescent="0.25">
      <c r="B16" s="512"/>
      <c r="C16" s="512"/>
      <c r="D16" s="512"/>
      <c r="E16" s="512"/>
      <c r="F16" s="512"/>
      <c r="G16" s="512"/>
      <c r="H16" s="512"/>
      <c r="I16" s="512"/>
      <c r="J16" s="512"/>
    </row>
    <row r="17" spans="2:10" ht="17.25" customHeight="1" x14ac:dyDescent="0.25">
      <c r="B17" s="512"/>
      <c r="C17" s="512"/>
      <c r="D17" s="512"/>
      <c r="E17" s="512"/>
      <c r="F17" s="512"/>
      <c r="G17" s="512"/>
      <c r="H17" s="512"/>
      <c r="I17" s="512"/>
      <c r="J17" s="512"/>
    </row>
    <row r="18" spans="2:10" ht="17.25" customHeight="1" x14ac:dyDescent="0.25">
      <c r="B18" s="142"/>
      <c r="C18" s="142"/>
      <c r="D18" s="142"/>
      <c r="E18" s="142"/>
      <c r="F18" s="142"/>
      <c r="G18" s="142"/>
      <c r="H18" s="142"/>
      <c r="I18" s="142"/>
      <c r="J18" s="142"/>
    </row>
    <row r="19" spans="2:10" ht="17.25" customHeight="1" x14ac:dyDescent="0.25">
      <c r="B19" s="471" t="s">
        <v>232</v>
      </c>
      <c r="C19" s="142"/>
      <c r="D19" s="142"/>
      <c r="E19" s="142"/>
      <c r="F19" s="142"/>
      <c r="G19" s="142"/>
      <c r="H19" s="142"/>
      <c r="I19" s="142"/>
      <c r="J19" s="142"/>
    </row>
    <row r="20" spans="2:10" ht="17.25" customHeight="1" x14ac:dyDescent="0.25">
      <c r="B20" s="512" t="s">
        <v>460</v>
      </c>
      <c r="C20" s="512"/>
      <c r="D20" s="512"/>
      <c r="E20" s="512"/>
      <c r="F20" s="512"/>
      <c r="G20" s="512"/>
      <c r="H20" s="512"/>
      <c r="I20" s="512"/>
      <c r="J20" s="512"/>
    </row>
    <row r="21" spans="2:10" ht="17.25" customHeight="1" x14ac:dyDescent="0.25">
      <c r="B21" s="512"/>
      <c r="C21" s="512"/>
      <c r="D21" s="512"/>
      <c r="E21" s="512"/>
      <c r="F21" s="512"/>
      <c r="G21" s="512"/>
      <c r="H21" s="512"/>
      <c r="I21" s="512"/>
      <c r="J21" s="512"/>
    </row>
    <row r="22" spans="2:10" ht="17.25" customHeight="1" x14ac:dyDescent="0.25">
      <c r="B22" s="512"/>
      <c r="C22" s="512"/>
      <c r="D22" s="512"/>
      <c r="E22" s="512"/>
      <c r="F22" s="512"/>
      <c r="G22" s="512"/>
      <c r="H22" s="512"/>
      <c r="I22" s="512"/>
      <c r="J22" s="512"/>
    </row>
    <row r="23" spans="2:10" x14ac:dyDescent="0.25">
      <c r="B23" s="511" t="s">
        <v>614</v>
      </c>
      <c r="C23" s="511"/>
      <c r="D23" s="511"/>
      <c r="E23" s="511"/>
      <c r="F23" s="511"/>
      <c r="G23" s="511"/>
      <c r="H23" s="511"/>
      <c r="I23" s="511"/>
      <c r="J23" s="511"/>
    </row>
    <row r="24" spans="2:10" x14ac:dyDescent="0.25">
      <c r="B24" s="511"/>
      <c r="C24" s="511"/>
      <c r="D24" s="511"/>
      <c r="E24" s="511"/>
      <c r="F24" s="511"/>
      <c r="G24" s="511"/>
      <c r="H24" s="511"/>
      <c r="I24" s="511"/>
      <c r="J24" s="511"/>
    </row>
    <row r="25" spans="2:10" x14ac:dyDescent="0.25">
      <c r="B25" s="511" t="s">
        <v>615</v>
      </c>
      <c r="C25" s="511"/>
      <c r="D25" s="511"/>
      <c r="E25" s="511"/>
      <c r="F25" s="511"/>
      <c r="G25" s="511"/>
      <c r="H25" s="511"/>
      <c r="I25" s="511"/>
      <c r="J25" s="511"/>
    </row>
    <row r="26" spans="2:10" x14ac:dyDescent="0.25">
      <c r="B26" s="511"/>
      <c r="C26" s="511"/>
      <c r="D26" s="511"/>
      <c r="E26" s="511"/>
      <c r="F26" s="511"/>
      <c r="G26" s="511"/>
      <c r="H26" s="511"/>
      <c r="I26" s="511"/>
      <c r="J26" s="511"/>
    </row>
    <row r="27" spans="2:10" x14ac:dyDescent="0.25">
      <c r="B27" s="171"/>
      <c r="C27" s="171"/>
      <c r="D27" s="171"/>
      <c r="E27" s="171"/>
      <c r="F27" s="171"/>
      <c r="G27" s="171"/>
      <c r="H27" s="171"/>
      <c r="I27" s="171"/>
      <c r="J27" s="171"/>
    </row>
    <row r="29" spans="2:10" x14ac:dyDescent="0.25">
      <c r="B29" s="471" t="s">
        <v>220</v>
      </c>
      <c r="C29" s="142"/>
      <c r="D29" s="142"/>
      <c r="E29" s="142"/>
      <c r="F29" s="142"/>
      <c r="G29" s="142"/>
      <c r="H29" s="142"/>
      <c r="I29" s="142"/>
      <c r="J29" s="142"/>
    </row>
    <row r="30" spans="2:10" x14ac:dyDescent="0.25">
      <c r="B30" s="142" t="s">
        <v>298</v>
      </c>
      <c r="C30" s="142"/>
      <c r="D30" s="142"/>
      <c r="E30" s="142"/>
      <c r="F30" s="142"/>
      <c r="G30" s="142"/>
      <c r="H30" s="142"/>
      <c r="I30" s="142"/>
      <c r="J30" s="142"/>
    </row>
    <row r="31" spans="2:10" x14ac:dyDescent="0.25">
      <c r="B31" s="142"/>
      <c r="C31" s="142"/>
      <c r="D31" s="142"/>
      <c r="E31" s="142"/>
      <c r="F31" s="142"/>
      <c r="G31" s="142"/>
      <c r="H31" s="142"/>
      <c r="I31" s="142"/>
      <c r="J31" s="142"/>
    </row>
    <row r="32" spans="2:10" x14ac:dyDescent="0.25">
      <c r="B32" s="471" t="s">
        <v>230</v>
      </c>
      <c r="C32" s="142"/>
      <c r="D32" s="142"/>
      <c r="E32" s="142"/>
      <c r="F32" s="142"/>
      <c r="G32" s="142"/>
      <c r="H32" s="142"/>
      <c r="I32" s="142"/>
      <c r="J32" s="142"/>
    </row>
    <row r="33" spans="2:10" ht="15" customHeight="1" x14ac:dyDescent="0.25">
      <c r="B33" s="513" t="s">
        <v>299</v>
      </c>
      <c r="C33" s="513"/>
      <c r="D33" s="513"/>
      <c r="E33" s="513"/>
      <c r="F33" s="513"/>
      <c r="G33" s="513"/>
      <c r="H33" s="513"/>
      <c r="I33" s="513"/>
      <c r="J33" s="513"/>
    </row>
    <row r="34" spans="2:10" x14ac:dyDescent="0.25">
      <c r="B34" s="513"/>
      <c r="C34" s="513"/>
      <c r="D34" s="513"/>
      <c r="E34" s="513"/>
      <c r="F34" s="513"/>
      <c r="G34" s="513"/>
      <c r="H34" s="513"/>
      <c r="I34" s="513"/>
      <c r="J34" s="513"/>
    </row>
    <row r="35" spans="2:10" x14ac:dyDescent="0.25">
      <c r="B35" s="513"/>
      <c r="C35" s="513"/>
      <c r="D35" s="513"/>
      <c r="E35" s="513"/>
      <c r="F35" s="513"/>
      <c r="G35" s="513"/>
      <c r="H35" s="513"/>
      <c r="I35" s="513"/>
      <c r="J35" s="513"/>
    </row>
    <row r="36" spans="2:10" x14ac:dyDescent="0.25">
      <c r="B36" s="142"/>
      <c r="C36" s="142"/>
      <c r="D36" s="142"/>
      <c r="E36" s="142"/>
      <c r="F36" s="142"/>
      <c r="G36" s="142"/>
      <c r="H36" s="142"/>
      <c r="I36" s="142"/>
      <c r="J36" s="142"/>
    </row>
    <row r="37" spans="2:10" x14ac:dyDescent="0.25">
      <c r="B37" s="471" t="s">
        <v>232</v>
      </c>
      <c r="C37" s="142"/>
      <c r="D37" s="142"/>
      <c r="E37" s="142"/>
      <c r="F37" s="142"/>
      <c r="G37" s="142"/>
      <c r="H37" s="142"/>
      <c r="I37" s="142"/>
      <c r="J37" s="142"/>
    </row>
    <row r="38" spans="2:10" x14ac:dyDescent="0.25">
      <c r="B38" s="512" t="s">
        <v>300</v>
      </c>
      <c r="C38" s="512"/>
      <c r="D38" s="512"/>
      <c r="E38" s="512"/>
      <c r="F38" s="512"/>
      <c r="G38" s="512"/>
      <c r="H38" s="512"/>
      <c r="I38" s="512"/>
      <c r="J38" s="512"/>
    </row>
    <row r="39" spans="2:10" x14ac:dyDescent="0.25">
      <c r="B39" s="512"/>
      <c r="C39" s="512"/>
      <c r="D39" s="512"/>
      <c r="E39" s="512"/>
      <c r="F39" s="512"/>
      <c r="G39" s="512"/>
      <c r="H39" s="512"/>
      <c r="I39" s="512"/>
      <c r="J39" s="512"/>
    </row>
    <row r="40" spans="2:10" x14ac:dyDescent="0.25">
      <c r="B40" s="512"/>
      <c r="C40" s="512"/>
      <c r="D40" s="512"/>
      <c r="E40" s="512"/>
      <c r="F40" s="512"/>
      <c r="G40" s="512"/>
      <c r="H40" s="512"/>
      <c r="I40" s="512"/>
      <c r="J40" s="512"/>
    </row>
    <row r="41" spans="2:10" x14ac:dyDescent="0.25">
      <c r="B41" s="168"/>
      <c r="C41" s="168"/>
      <c r="D41" s="168"/>
      <c r="E41" s="168"/>
      <c r="F41" s="168"/>
      <c r="G41" s="168"/>
      <c r="H41" s="168"/>
      <c r="I41" s="168"/>
      <c r="J41" s="168"/>
    </row>
    <row r="42" spans="2:10" ht="15" customHeight="1" x14ac:dyDescent="0.25">
      <c r="B42" s="521" t="s">
        <v>630</v>
      </c>
      <c r="C42" s="521"/>
      <c r="D42" s="521"/>
      <c r="E42" s="521"/>
      <c r="F42" s="521"/>
      <c r="G42" s="521"/>
      <c r="H42" s="521"/>
      <c r="I42" s="521"/>
      <c r="J42" s="521"/>
    </row>
    <row r="43" spans="2:10" x14ac:dyDescent="0.25">
      <c r="B43" s="521"/>
      <c r="C43" s="521"/>
      <c r="D43" s="521"/>
      <c r="E43" s="521"/>
      <c r="F43" s="521"/>
      <c r="G43" s="521"/>
      <c r="H43" s="521"/>
      <c r="I43" s="521"/>
      <c r="J43" s="521"/>
    </row>
    <row r="44" spans="2:10" x14ac:dyDescent="0.25">
      <c r="B44" s="142" t="s">
        <v>301</v>
      </c>
      <c r="C44" s="171"/>
      <c r="D44" s="171"/>
      <c r="E44" s="171"/>
      <c r="F44" s="171"/>
      <c r="G44" s="171"/>
      <c r="H44" s="171"/>
      <c r="I44" s="171"/>
      <c r="J44" s="171"/>
    </row>
    <row r="45" spans="2:10" x14ac:dyDescent="0.25">
      <c r="B45" s="171"/>
      <c r="C45" s="171"/>
      <c r="D45" s="171"/>
      <c r="E45" s="171"/>
      <c r="F45" s="171"/>
      <c r="G45" s="171"/>
      <c r="H45" s="171"/>
      <c r="I45" s="171"/>
      <c r="J45" s="171"/>
    </row>
    <row r="46" spans="2:10" x14ac:dyDescent="0.25">
      <c r="B46" s="145" t="s">
        <v>257</v>
      </c>
    </row>
  </sheetData>
  <mergeCells count="7">
    <mergeCell ref="B42:J43"/>
    <mergeCell ref="B15:J17"/>
    <mergeCell ref="B20:J22"/>
    <mergeCell ref="B33:J35"/>
    <mergeCell ref="B38:J40"/>
    <mergeCell ref="B23:J24"/>
    <mergeCell ref="B25:J26"/>
  </mergeCells>
  <hyperlinks>
    <hyperlink ref="B2" location="Contents!B6" display="Return to Contents Page"/>
    <hyperlink ref="B3" location="'User guidance'!A1" display="Return to user guidance contents page"/>
    <hyperlink ref="B8" location="'User guidance waste'!B12" display="6.1 Emissions from waste management per capita"/>
    <hyperlink ref="B46" location="'User guidance waste'!A1" display="Return to top"/>
    <hyperlink ref="B9" location="'User guidance waste'!B28" display="6.2 Local authority collected municipal waste"/>
    <hyperlink ref="B42" r:id="rId1" location="page=23"/>
    <hyperlink ref="B23" r:id="rId2" location="page=71 "/>
    <hyperlink ref="B25" r:id="rId3" location="page=8"/>
  </hyperlinks>
  <pageMargins left="0.25" right="0.25" top="0.75" bottom="0.75" header="0.3" footer="0.3"/>
  <pageSetup paperSize="9" fitToHeight="0" orientation="portrait"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65"/>
  <sheetViews>
    <sheetView showGridLines="0" zoomScale="85" zoomScaleNormal="85" workbookViewId="0"/>
  </sheetViews>
  <sheetFormatPr defaultColWidth="9.140625" defaultRowHeight="15" x14ac:dyDescent="0.25"/>
  <cols>
    <col min="1" max="16384" width="9.140625" style="143"/>
  </cols>
  <sheetData>
    <row r="2" spans="2:10" x14ac:dyDescent="0.25">
      <c r="B2" s="105" t="s">
        <v>2</v>
      </c>
    </row>
    <row r="3" spans="2:10" x14ac:dyDescent="0.25">
      <c r="B3" s="105" t="s">
        <v>237</v>
      </c>
    </row>
    <row r="5" spans="2:10" ht="26.25" x14ac:dyDescent="0.4">
      <c r="B5" s="404" t="s">
        <v>302</v>
      </c>
    </row>
    <row r="6" spans="2:10" x14ac:dyDescent="0.25">
      <c r="B6" s="142"/>
    </row>
    <row r="7" spans="2:10" x14ac:dyDescent="0.25">
      <c r="B7" s="471" t="s">
        <v>245</v>
      </c>
    </row>
    <row r="8" spans="2:10" x14ac:dyDescent="0.25">
      <c r="B8" s="145" t="s">
        <v>303</v>
      </c>
    </row>
    <row r="9" spans="2:10" x14ac:dyDescent="0.25">
      <c r="B9" s="145" t="s">
        <v>305</v>
      </c>
    </row>
    <row r="11" spans="2:10" ht="17.25" customHeight="1" x14ac:dyDescent="0.25">
      <c r="B11" s="471" t="s">
        <v>220</v>
      </c>
      <c r="C11" s="142"/>
      <c r="D11" s="142"/>
      <c r="E11" s="142"/>
      <c r="F11" s="142"/>
      <c r="G11" s="142"/>
      <c r="H11" s="142"/>
      <c r="I11" s="142"/>
      <c r="J11" s="142"/>
    </row>
    <row r="12" spans="2:10" ht="17.25" customHeight="1" x14ac:dyDescent="0.25">
      <c r="B12" s="142" t="s">
        <v>304</v>
      </c>
      <c r="C12" s="142"/>
      <c r="D12" s="142"/>
      <c r="E12" s="142"/>
      <c r="F12" s="142"/>
      <c r="G12" s="142"/>
      <c r="H12" s="142"/>
      <c r="I12" s="142"/>
      <c r="J12" s="142"/>
    </row>
    <row r="13" spans="2:10" ht="17.25" customHeight="1" x14ac:dyDescent="0.25">
      <c r="B13" s="142"/>
      <c r="C13" s="142"/>
      <c r="D13" s="142"/>
      <c r="E13" s="142"/>
      <c r="F13" s="142"/>
      <c r="G13" s="142"/>
      <c r="H13" s="142"/>
      <c r="I13" s="142"/>
      <c r="J13" s="142"/>
    </row>
    <row r="14" spans="2:10" ht="17.25" customHeight="1" x14ac:dyDescent="0.25">
      <c r="B14" s="471" t="s">
        <v>230</v>
      </c>
      <c r="C14" s="142"/>
      <c r="D14" s="142"/>
      <c r="E14" s="142"/>
      <c r="F14" s="142"/>
      <c r="G14" s="142"/>
      <c r="H14" s="142"/>
      <c r="I14" s="142"/>
      <c r="J14" s="142"/>
    </row>
    <row r="15" spans="2:10" ht="17.25" customHeight="1" x14ac:dyDescent="0.25">
      <c r="B15" s="512" t="s">
        <v>306</v>
      </c>
      <c r="C15" s="512"/>
      <c r="D15" s="512"/>
      <c r="E15" s="512"/>
      <c r="F15" s="512"/>
      <c r="G15" s="512"/>
      <c r="H15" s="512"/>
      <c r="I15" s="512"/>
      <c r="J15" s="512"/>
    </row>
    <row r="16" spans="2:10" ht="17.25" customHeight="1" x14ac:dyDescent="0.25">
      <c r="B16" s="512"/>
      <c r="C16" s="512"/>
      <c r="D16" s="512"/>
      <c r="E16" s="512"/>
      <c r="F16" s="512"/>
      <c r="G16" s="512"/>
      <c r="H16" s="512"/>
      <c r="I16" s="512"/>
      <c r="J16" s="512"/>
    </row>
    <row r="17" spans="2:10" ht="17.25" customHeight="1" x14ac:dyDescent="0.25">
      <c r="B17" s="512"/>
      <c r="C17" s="512"/>
      <c r="D17" s="512"/>
      <c r="E17" s="512"/>
      <c r="F17" s="512"/>
      <c r="G17" s="512"/>
      <c r="H17" s="512"/>
      <c r="I17" s="512"/>
      <c r="J17" s="512"/>
    </row>
    <row r="18" spans="2:10" ht="17.25" customHeight="1" x14ac:dyDescent="0.25">
      <c r="B18" s="512"/>
      <c r="C18" s="512"/>
      <c r="D18" s="512"/>
      <c r="E18" s="512"/>
      <c r="F18" s="512"/>
      <c r="G18" s="512"/>
      <c r="H18" s="512"/>
      <c r="I18" s="512"/>
      <c r="J18" s="512"/>
    </row>
    <row r="19" spans="2:10" ht="17.25" customHeight="1" x14ac:dyDescent="0.25">
      <c r="B19" s="512"/>
      <c r="C19" s="512"/>
      <c r="D19" s="512"/>
      <c r="E19" s="512"/>
      <c r="F19" s="512"/>
      <c r="G19" s="512"/>
      <c r="H19" s="512"/>
      <c r="I19" s="512"/>
      <c r="J19" s="512"/>
    </row>
    <row r="20" spans="2:10" ht="17.25" customHeight="1" x14ac:dyDescent="0.25">
      <c r="B20" s="142"/>
      <c r="C20" s="142"/>
      <c r="D20" s="142"/>
      <c r="E20" s="142"/>
      <c r="F20" s="142"/>
      <c r="G20" s="142"/>
      <c r="H20" s="142"/>
      <c r="I20" s="142"/>
      <c r="J20" s="142"/>
    </row>
    <row r="21" spans="2:10" ht="17.25" customHeight="1" x14ac:dyDescent="0.25">
      <c r="B21" s="471" t="s">
        <v>232</v>
      </c>
      <c r="C21" s="142"/>
      <c r="D21" s="142"/>
      <c r="E21" s="142"/>
      <c r="F21" s="142"/>
      <c r="G21" s="142"/>
      <c r="H21" s="142"/>
      <c r="I21" s="142"/>
      <c r="J21" s="142"/>
    </row>
    <row r="22" spans="2:10" ht="17.25" customHeight="1" x14ac:dyDescent="0.25">
      <c r="B22" s="514" t="s">
        <v>307</v>
      </c>
      <c r="C22" s="514"/>
      <c r="D22" s="514"/>
      <c r="E22" s="514"/>
      <c r="F22" s="514"/>
      <c r="G22" s="514"/>
      <c r="H22" s="514"/>
      <c r="I22" s="514"/>
      <c r="J22" s="514"/>
    </row>
    <row r="23" spans="2:10" ht="17.25" customHeight="1" x14ac:dyDescent="0.25">
      <c r="B23" s="514"/>
      <c r="C23" s="514"/>
      <c r="D23" s="514"/>
      <c r="E23" s="514"/>
      <c r="F23" s="514"/>
      <c r="G23" s="514"/>
      <c r="H23" s="514"/>
      <c r="I23" s="514"/>
      <c r="J23" s="514"/>
    </row>
    <row r="24" spans="2:10" ht="17.25" customHeight="1" x14ac:dyDescent="0.25">
      <c r="B24" s="514"/>
      <c r="C24" s="514"/>
      <c r="D24" s="514"/>
      <c r="E24" s="514"/>
      <c r="F24" s="514"/>
      <c r="G24" s="514"/>
      <c r="H24" s="514"/>
      <c r="I24" s="514"/>
      <c r="J24" s="514"/>
    </row>
    <row r="25" spans="2:10" ht="17.25" customHeight="1" x14ac:dyDescent="0.25">
      <c r="B25" s="514"/>
      <c r="C25" s="514"/>
      <c r="D25" s="514"/>
      <c r="E25" s="514"/>
      <c r="F25" s="514"/>
      <c r="G25" s="514"/>
      <c r="H25" s="514"/>
      <c r="I25" s="514"/>
      <c r="J25" s="514"/>
    </row>
    <row r="26" spans="2:10" ht="15" customHeight="1" x14ac:dyDescent="0.25">
      <c r="B26" s="142"/>
      <c r="C26" s="142"/>
      <c r="D26" s="142"/>
      <c r="E26" s="142"/>
      <c r="F26" s="142"/>
      <c r="G26" s="142"/>
      <c r="H26" s="142"/>
      <c r="I26" s="142"/>
      <c r="J26" s="142"/>
    </row>
    <row r="27" spans="2:10" x14ac:dyDescent="0.25">
      <c r="B27" s="513" t="s">
        <v>234</v>
      </c>
      <c r="C27" s="513"/>
      <c r="D27" s="513"/>
      <c r="E27" s="513"/>
      <c r="F27" s="513"/>
      <c r="G27" s="513"/>
      <c r="H27" s="513"/>
      <c r="I27" s="513"/>
      <c r="J27" s="513"/>
    </row>
    <row r="28" spans="2:10" x14ac:dyDescent="0.25">
      <c r="B28" s="513"/>
      <c r="C28" s="513"/>
      <c r="D28" s="513"/>
      <c r="E28" s="513"/>
      <c r="F28" s="513"/>
      <c r="G28" s="513"/>
      <c r="H28" s="513"/>
      <c r="I28" s="513"/>
      <c r="J28" s="513"/>
    </row>
    <row r="29" spans="2:10" x14ac:dyDescent="0.25">
      <c r="B29" s="511" t="s">
        <v>614</v>
      </c>
      <c r="C29" s="511"/>
      <c r="D29" s="511"/>
      <c r="E29" s="511"/>
      <c r="F29" s="511"/>
      <c r="G29" s="511"/>
      <c r="H29" s="511"/>
      <c r="I29" s="511"/>
      <c r="J29" s="511"/>
    </row>
    <row r="30" spans="2:10" x14ac:dyDescent="0.25">
      <c r="B30" s="511"/>
      <c r="C30" s="511"/>
      <c r="D30" s="511"/>
      <c r="E30" s="511"/>
      <c r="F30" s="511"/>
      <c r="G30" s="511"/>
      <c r="H30" s="511"/>
      <c r="I30" s="511"/>
      <c r="J30" s="511"/>
    </row>
    <row r="31" spans="2:10" x14ac:dyDescent="0.25">
      <c r="C31" s="171"/>
      <c r="D31" s="171"/>
      <c r="E31" s="171"/>
      <c r="F31" s="171"/>
      <c r="G31" s="171"/>
      <c r="H31" s="171"/>
      <c r="I31" s="171"/>
      <c r="J31" s="171"/>
    </row>
    <row r="32" spans="2:10" x14ac:dyDescent="0.25">
      <c r="B32" s="513" t="s">
        <v>308</v>
      </c>
      <c r="C32" s="513"/>
      <c r="D32" s="513"/>
      <c r="E32" s="513"/>
      <c r="F32" s="513"/>
      <c r="G32" s="513"/>
      <c r="H32" s="513"/>
      <c r="I32" s="513"/>
      <c r="J32" s="513"/>
    </row>
    <row r="33" spans="2:10" x14ac:dyDescent="0.25">
      <c r="B33" s="513"/>
      <c r="C33" s="513"/>
      <c r="D33" s="513"/>
      <c r="E33" s="513"/>
      <c r="F33" s="513"/>
      <c r="G33" s="513"/>
      <c r="H33" s="513"/>
      <c r="I33" s="513"/>
      <c r="J33" s="513"/>
    </row>
    <row r="34" spans="2:10" x14ac:dyDescent="0.25">
      <c r="B34" s="513"/>
      <c r="C34" s="513"/>
      <c r="D34" s="513"/>
      <c r="E34" s="513"/>
      <c r="F34" s="513"/>
      <c r="G34" s="513"/>
      <c r="H34" s="513"/>
      <c r="I34" s="513"/>
      <c r="J34" s="513"/>
    </row>
    <row r="35" spans="2:10" x14ac:dyDescent="0.25">
      <c r="B35" s="513"/>
      <c r="C35" s="513"/>
      <c r="D35" s="513"/>
      <c r="E35" s="513"/>
      <c r="F35" s="513"/>
      <c r="G35" s="513"/>
      <c r="H35" s="513"/>
      <c r="I35" s="513"/>
      <c r="J35" s="513"/>
    </row>
    <row r="36" spans="2:10" x14ac:dyDescent="0.25">
      <c r="B36" s="477"/>
      <c r="C36" s="477"/>
      <c r="D36" s="477"/>
      <c r="E36" s="477"/>
      <c r="F36" s="477"/>
      <c r="G36" s="477"/>
      <c r="H36" s="477"/>
      <c r="I36" s="477"/>
      <c r="J36" s="477"/>
    </row>
    <row r="37" spans="2:10" x14ac:dyDescent="0.25">
      <c r="B37" s="142"/>
      <c r="C37" s="142"/>
      <c r="D37" s="142"/>
      <c r="E37" s="142"/>
      <c r="F37" s="142"/>
      <c r="G37" s="142"/>
      <c r="H37" s="142"/>
      <c r="I37" s="142"/>
      <c r="J37" s="142"/>
    </row>
    <row r="38" spans="2:10" x14ac:dyDescent="0.25">
      <c r="B38" s="471" t="s">
        <v>220</v>
      </c>
      <c r="C38" s="142"/>
      <c r="D38" s="142"/>
      <c r="E38" s="142"/>
      <c r="F38" s="142"/>
      <c r="G38" s="142"/>
      <c r="H38" s="142"/>
      <c r="I38" s="142"/>
      <c r="J38" s="142"/>
    </row>
    <row r="39" spans="2:10" x14ac:dyDescent="0.25">
      <c r="B39" s="142" t="s">
        <v>305</v>
      </c>
      <c r="C39" s="142"/>
      <c r="D39" s="142"/>
      <c r="E39" s="142"/>
      <c r="F39" s="142"/>
      <c r="G39" s="142"/>
      <c r="H39" s="142"/>
      <c r="I39" s="142"/>
      <c r="J39" s="142"/>
    </row>
    <row r="40" spans="2:10" x14ac:dyDescent="0.25">
      <c r="B40" s="142"/>
      <c r="C40" s="142"/>
      <c r="D40" s="142"/>
      <c r="E40" s="142"/>
      <c r="F40" s="142"/>
      <c r="G40" s="142"/>
      <c r="H40" s="142"/>
      <c r="I40" s="142"/>
      <c r="J40" s="142"/>
    </row>
    <row r="41" spans="2:10" x14ac:dyDescent="0.25">
      <c r="B41" s="471" t="s">
        <v>230</v>
      </c>
      <c r="C41" s="142"/>
      <c r="D41" s="142"/>
      <c r="E41" s="142"/>
      <c r="F41" s="142"/>
      <c r="G41" s="142"/>
      <c r="H41" s="142"/>
      <c r="I41" s="142"/>
      <c r="J41" s="142"/>
    </row>
    <row r="42" spans="2:10" ht="15" customHeight="1" x14ac:dyDescent="0.25">
      <c r="B42" s="513" t="s">
        <v>631</v>
      </c>
      <c r="C42" s="513"/>
      <c r="D42" s="513"/>
      <c r="E42" s="513"/>
      <c r="F42" s="513"/>
      <c r="G42" s="513"/>
      <c r="H42" s="513"/>
      <c r="I42" s="513"/>
      <c r="J42" s="513"/>
    </row>
    <row r="43" spans="2:10" ht="15" customHeight="1" x14ac:dyDescent="0.25">
      <c r="B43" s="513"/>
      <c r="C43" s="513"/>
      <c r="D43" s="513"/>
      <c r="E43" s="513"/>
      <c r="F43" s="513"/>
      <c r="G43" s="513"/>
      <c r="H43" s="513"/>
      <c r="I43" s="513"/>
      <c r="J43" s="513"/>
    </row>
    <row r="44" spans="2:10" ht="15" customHeight="1" x14ac:dyDescent="0.25">
      <c r="B44" s="513"/>
      <c r="C44" s="513"/>
      <c r="D44" s="513"/>
      <c r="E44" s="513"/>
      <c r="F44" s="513"/>
      <c r="G44" s="513"/>
      <c r="H44" s="513"/>
      <c r="I44" s="513"/>
      <c r="J44" s="513"/>
    </row>
    <row r="45" spans="2:10" x14ac:dyDescent="0.25">
      <c r="B45" s="513"/>
      <c r="C45" s="513"/>
      <c r="D45" s="513"/>
      <c r="E45" s="513"/>
      <c r="F45" s="513"/>
      <c r="G45" s="513"/>
      <c r="H45" s="513"/>
      <c r="I45" s="513"/>
      <c r="J45" s="513"/>
    </row>
    <row r="46" spans="2:10" x14ac:dyDescent="0.25">
      <c r="B46" s="513"/>
      <c r="C46" s="513"/>
      <c r="D46" s="513"/>
      <c r="E46" s="513"/>
      <c r="F46" s="513"/>
      <c r="G46" s="513"/>
      <c r="H46" s="513"/>
      <c r="I46" s="513"/>
      <c r="J46" s="513"/>
    </row>
    <row r="47" spans="2:10" x14ac:dyDescent="0.25">
      <c r="B47" s="142"/>
      <c r="C47" s="142"/>
      <c r="D47" s="142"/>
      <c r="E47" s="142"/>
      <c r="F47" s="142"/>
      <c r="G47" s="142"/>
      <c r="H47" s="142"/>
      <c r="I47" s="142"/>
      <c r="J47" s="142"/>
    </row>
    <row r="48" spans="2:10" x14ac:dyDescent="0.25">
      <c r="B48" s="471" t="s">
        <v>232</v>
      </c>
      <c r="C48" s="142"/>
      <c r="D48" s="142"/>
      <c r="E48" s="142"/>
      <c r="F48" s="142"/>
      <c r="G48" s="142"/>
      <c r="H48" s="142"/>
      <c r="I48" s="142"/>
      <c r="J48" s="142"/>
    </row>
    <row r="49" spans="2:10" x14ac:dyDescent="0.25">
      <c r="B49" s="512" t="s">
        <v>234</v>
      </c>
      <c r="C49" s="512"/>
      <c r="D49" s="512"/>
      <c r="E49" s="512"/>
      <c r="F49" s="512"/>
      <c r="G49" s="512"/>
      <c r="H49" s="512"/>
      <c r="I49" s="512"/>
      <c r="J49" s="512"/>
    </row>
    <row r="50" spans="2:10" x14ac:dyDescent="0.25">
      <c r="B50" s="512"/>
      <c r="C50" s="512"/>
      <c r="D50" s="512"/>
      <c r="E50" s="512"/>
      <c r="F50" s="512"/>
      <c r="G50" s="512"/>
      <c r="H50" s="512"/>
      <c r="I50" s="512"/>
      <c r="J50" s="512"/>
    </row>
    <row r="51" spans="2:10" x14ac:dyDescent="0.25">
      <c r="B51" s="511" t="s">
        <v>614</v>
      </c>
      <c r="C51" s="511"/>
      <c r="D51" s="511"/>
      <c r="E51" s="511"/>
      <c r="F51" s="511"/>
      <c r="G51" s="511"/>
      <c r="H51" s="511"/>
      <c r="I51" s="511"/>
      <c r="J51" s="511"/>
    </row>
    <row r="52" spans="2:10" x14ac:dyDescent="0.25">
      <c r="B52" s="511"/>
      <c r="C52" s="511"/>
      <c r="D52" s="511"/>
      <c r="E52" s="511"/>
      <c r="F52" s="511"/>
      <c r="G52" s="511"/>
      <c r="H52" s="511"/>
      <c r="I52" s="511"/>
      <c r="J52" s="511"/>
    </row>
    <row r="53" spans="2:10" x14ac:dyDescent="0.25">
      <c r="C53" s="171"/>
      <c r="D53" s="171"/>
      <c r="E53" s="171"/>
      <c r="F53" s="171"/>
      <c r="G53" s="171"/>
      <c r="H53" s="171"/>
      <c r="I53" s="171"/>
      <c r="J53" s="171"/>
    </row>
    <row r="54" spans="2:10" x14ac:dyDescent="0.25">
      <c r="B54" s="512" t="s">
        <v>309</v>
      </c>
      <c r="C54" s="512"/>
      <c r="D54" s="512"/>
      <c r="E54" s="512"/>
      <c r="F54" s="512"/>
      <c r="G54" s="512"/>
      <c r="H54" s="512"/>
      <c r="I54" s="512"/>
      <c r="J54" s="512"/>
    </row>
    <row r="55" spans="2:10" x14ac:dyDescent="0.25">
      <c r="B55" s="512"/>
      <c r="C55" s="512"/>
      <c r="D55" s="512"/>
      <c r="E55" s="512"/>
      <c r="F55" s="512"/>
      <c r="G55" s="512"/>
      <c r="H55" s="512"/>
      <c r="I55" s="512"/>
      <c r="J55" s="512"/>
    </row>
    <row r="56" spans="2:10" x14ac:dyDescent="0.25">
      <c r="B56" s="521" t="s">
        <v>632</v>
      </c>
      <c r="C56" s="521"/>
      <c r="D56" s="521"/>
      <c r="E56" s="521"/>
      <c r="F56" s="521"/>
      <c r="G56" s="521"/>
      <c r="H56" s="521"/>
      <c r="I56" s="521"/>
      <c r="J56" s="521"/>
    </row>
    <row r="57" spans="2:10" x14ac:dyDescent="0.25">
      <c r="B57" s="521"/>
      <c r="C57" s="521"/>
      <c r="D57" s="521"/>
      <c r="E57" s="521"/>
      <c r="F57" s="521"/>
      <c r="G57" s="521"/>
      <c r="H57" s="521"/>
      <c r="I57" s="521"/>
      <c r="J57" s="521"/>
    </row>
    <row r="58" spans="2:10" x14ac:dyDescent="0.25">
      <c r="B58" s="168"/>
      <c r="C58" s="168"/>
      <c r="D58" s="168"/>
      <c r="E58" s="168"/>
      <c r="F58" s="168"/>
      <c r="G58" s="168"/>
      <c r="H58" s="168"/>
      <c r="I58" s="168"/>
      <c r="J58" s="168"/>
    </row>
    <row r="59" spans="2:10" x14ac:dyDescent="0.25">
      <c r="B59" s="512" t="s">
        <v>310</v>
      </c>
      <c r="C59" s="512"/>
      <c r="D59" s="512"/>
      <c r="E59" s="512"/>
      <c r="F59" s="512"/>
      <c r="G59" s="512"/>
      <c r="H59" s="512"/>
      <c r="I59" s="512"/>
      <c r="J59" s="512"/>
    </row>
    <row r="60" spans="2:10" x14ac:dyDescent="0.25">
      <c r="B60" s="512"/>
      <c r="C60" s="512"/>
      <c r="D60" s="512"/>
      <c r="E60" s="512"/>
      <c r="F60" s="512"/>
      <c r="G60" s="512"/>
      <c r="H60" s="512"/>
      <c r="I60" s="512"/>
      <c r="J60" s="512"/>
    </row>
    <row r="61" spans="2:10" x14ac:dyDescent="0.25">
      <c r="B61" s="512"/>
      <c r="C61" s="512"/>
      <c r="D61" s="512"/>
      <c r="E61" s="512"/>
      <c r="F61" s="512"/>
      <c r="G61" s="512"/>
      <c r="H61" s="512"/>
      <c r="I61" s="512"/>
      <c r="J61" s="512"/>
    </row>
    <row r="62" spans="2:10" x14ac:dyDescent="0.25">
      <c r="B62" s="512"/>
      <c r="C62" s="512"/>
      <c r="D62" s="512"/>
      <c r="E62" s="512"/>
      <c r="F62" s="512"/>
      <c r="G62" s="512"/>
      <c r="H62" s="512"/>
      <c r="I62" s="512"/>
      <c r="J62" s="512"/>
    </row>
    <row r="63" spans="2:10" x14ac:dyDescent="0.25">
      <c r="B63" s="168"/>
      <c r="C63" s="168"/>
      <c r="D63" s="168"/>
      <c r="E63" s="168"/>
      <c r="F63" s="168"/>
      <c r="G63" s="168"/>
      <c r="H63" s="168"/>
      <c r="I63" s="168"/>
      <c r="J63" s="168"/>
    </row>
    <row r="64" spans="2:10" x14ac:dyDescent="0.25">
      <c r="B64" s="168"/>
      <c r="C64" s="168"/>
      <c r="D64" s="168"/>
      <c r="E64" s="168"/>
      <c r="F64" s="168"/>
      <c r="G64" s="168"/>
      <c r="H64" s="168"/>
      <c r="I64" s="168"/>
      <c r="J64" s="168"/>
    </row>
    <row r="65" spans="2:2" x14ac:dyDescent="0.25">
      <c r="B65" s="145" t="s">
        <v>257</v>
      </c>
    </row>
  </sheetData>
  <mergeCells count="11">
    <mergeCell ref="B59:J62"/>
    <mergeCell ref="B15:J19"/>
    <mergeCell ref="B22:J25"/>
    <mergeCell ref="B42:J46"/>
    <mergeCell ref="B49:J50"/>
    <mergeCell ref="B27:J28"/>
    <mergeCell ref="B32:J35"/>
    <mergeCell ref="B54:J55"/>
    <mergeCell ref="B56:J57"/>
    <mergeCell ref="B29:J30"/>
    <mergeCell ref="B51:J52"/>
  </mergeCells>
  <hyperlinks>
    <hyperlink ref="B2" location="Contents!B6" display="Return to Contents Page"/>
    <hyperlink ref="B3" location="'User guidance'!A1" display="Return to user guidance contents page"/>
    <hyperlink ref="B56" r:id="rId1"/>
    <hyperlink ref="B9" location="'User guidance cross-cutting'!B39" display="7.2 Greenhouse gas emissions per capita"/>
    <hyperlink ref="B8" location="'User guidance cross-cutting'!B12" display="7.1 Ratio of emissions to Gross Value Added"/>
    <hyperlink ref="B65" location="'User guidance cross-cutting'!A1" display="Return to top"/>
    <hyperlink ref="B29" r:id="rId2" location="page=71 "/>
    <hyperlink ref="B51" r:id="rId3" location="page=71 "/>
  </hyperlinks>
  <pageMargins left="0.25" right="0.25" top="0.75" bottom="0.75" header="0.3" footer="0.3"/>
  <pageSetup paperSize="9" fitToHeight="0"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7"/>
  <sheetViews>
    <sheetView showGridLines="0" zoomScale="85" zoomScaleNormal="85" workbookViewId="0"/>
  </sheetViews>
  <sheetFormatPr defaultRowHeight="15" x14ac:dyDescent="0.25"/>
  <cols>
    <col min="1" max="16384" width="9.140625" style="143"/>
  </cols>
  <sheetData>
    <row r="1" spans="2:14" x14ac:dyDescent="0.25">
      <c r="B1" s="133"/>
      <c r="C1" s="373"/>
      <c r="D1" s="373"/>
      <c r="E1" s="373"/>
      <c r="F1" s="373"/>
      <c r="G1" s="373"/>
      <c r="H1" s="373"/>
      <c r="I1" s="373"/>
      <c r="J1" s="373"/>
      <c r="K1" s="373"/>
      <c r="L1" s="373"/>
      <c r="M1" s="373"/>
    </row>
    <row r="2" spans="2:14" x14ac:dyDescent="0.25">
      <c r="B2" s="105" t="s">
        <v>2</v>
      </c>
      <c r="C2" s="373"/>
      <c r="D2" s="373"/>
      <c r="E2" s="373"/>
      <c r="F2" s="373"/>
      <c r="G2" s="373"/>
      <c r="H2" s="373"/>
      <c r="I2" s="373"/>
      <c r="J2" s="373"/>
      <c r="K2" s="373"/>
      <c r="L2" s="373"/>
      <c r="M2" s="373"/>
    </row>
    <row r="3" spans="2:14" x14ac:dyDescent="0.25">
      <c r="B3" s="414"/>
      <c r="C3" s="414"/>
      <c r="D3" s="414"/>
      <c r="E3" s="414"/>
      <c r="F3" s="414"/>
      <c r="G3" s="414"/>
      <c r="H3" s="414"/>
      <c r="I3" s="414"/>
      <c r="J3" s="414"/>
      <c r="K3" s="414"/>
      <c r="L3" s="414"/>
      <c r="M3" s="414"/>
      <c r="N3" s="64"/>
    </row>
    <row r="4" spans="2:14" ht="26.25" x14ac:dyDescent="0.4">
      <c r="B4" s="405" t="s">
        <v>580</v>
      </c>
      <c r="C4" s="414"/>
      <c r="D4" s="414"/>
      <c r="E4" s="414"/>
      <c r="F4" s="414"/>
      <c r="G4" s="414"/>
      <c r="H4" s="414"/>
      <c r="I4" s="414"/>
      <c r="J4" s="414"/>
      <c r="K4" s="414"/>
      <c r="L4" s="414"/>
      <c r="M4" s="414"/>
      <c r="N4" s="64"/>
    </row>
    <row r="5" spans="2:14" x14ac:dyDescent="0.25">
      <c r="B5" s="414"/>
      <c r="C5" s="414"/>
      <c r="D5" s="414"/>
      <c r="E5" s="414"/>
      <c r="F5" s="414"/>
      <c r="G5" s="414"/>
      <c r="H5" s="414"/>
      <c r="I5" s="414"/>
      <c r="J5" s="414"/>
      <c r="K5" s="414"/>
      <c r="L5" s="414"/>
      <c r="M5" s="414"/>
      <c r="N5" s="64"/>
    </row>
    <row r="6" spans="2:14" ht="15" customHeight="1" x14ac:dyDescent="0.25">
      <c r="B6" s="494" t="s">
        <v>593</v>
      </c>
      <c r="C6" s="494"/>
      <c r="D6" s="494"/>
      <c r="E6" s="494"/>
      <c r="F6" s="494"/>
      <c r="G6" s="494"/>
      <c r="H6" s="494"/>
      <c r="I6" s="494"/>
      <c r="J6" s="494"/>
      <c r="K6" s="494"/>
      <c r="L6" s="494"/>
      <c r="M6" s="494"/>
      <c r="N6" s="494"/>
    </row>
    <row r="7" spans="2:14" ht="15" customHeight="1" x14ac:dyDescent="0.25">
      <c r="B7" s="494"/>
      <c r="C7" s="494"/>
      <c r="D7" s="494"/>
      <c r="E7" s="494"/>
      <c r="F7" s="494"/>
      <c r="G7" s="494"/>
      <c r="H7" s="494"/>
      <c r="I7" s="494"/>
      <c r="J7" s="494"/>
      <c r="K7" s="494"/>
      <c r="L7" s="494"/>
      <c r="M7" s="494"/>
      <c r="N7" s="494"/>
    </row>
    <row r="8" spans="2:14" ht="15" customHeight="1" x14ac:dyDescent="0.25">
      <c r="B8" s="494"/>
      <c r="C8" s="494"/>
      <c r="D8" s="494"/>
      <c r="E8" s="494"/>
      <c r="F8" s="494"/>
      <c r="G8" s="494"/>
      <c r="H8" s="494"/>
      <c r="I8" s="494"/>
      <c r="J8" s="494"/>
      <c r="K8" s="494"/>
      <c r="L8" s="494"/>
      <c r="M8" s="494"/>
      <c r="N8" s="494"/>
    </row>
    <row r="9" spans="2:14" ht="15" customHeight="1" x14ac:dyDescent="0.25">
      <c r="B9" s="496" t="s">
        <v>220</v>
      </c>
      <c r="C9" s="496"/>
      <c r="D9" s="496"/>
      <c r="E9" s="496"/>
      <c r="F9" s="496" t="s">
        <v>582</v>
      </c>
      <c r="G9" s="496"/>
      <c r="H9" s="496" t="s">
        <v>583</v>
      </c>
      <c r="I9" s="496"/>
      <c r="J9" s="496"/>
      <c r="K9" s="496"/>
      <c r="L9" s="496"/>
      <c r="M9" s="496"/>
      <c r="N9" s="415"/>
    </row>
    <row r="10" spans="2:14" ht="15" customHeight="1" x14ac:dyDescent="0.25">
      <c r="B10" s="496"/>
      <c r="C10" s="496"/>
      <c r="D10" s="496"/>
      <c r="E10" s="496"/>
      <c r="F10" s="496"/>
      <c r="G10" s="496"/>
      <c r="H10" s="496"/>
      <c r="I10" s="496"/>
      <c r="J10" s="496"/>
      <c r="K10" s="496"/>
      <c r="L10" s="496"/>
      <c r="M10" s="496"/>
      <c r="N10" s="64"/>
    </row>
    <row r="11" spans="2:14" ht="15" customHeight="1" x14ac:dyDescent="0.25">
      <c r="B11" s="497" t="s">
        <v>55</v>
      </c>
      <c r="C11" s="497"/>
      <c r="D11" s="497" t="s">
        <v>605</v>
      </c>
      <c r="E11" s="497"/>
      <c r="F11" s="497">
        <v>5.0999999999999996</v>
      </c>
      <c r="G11" s="497"/>
      <c r="H11" s="495" t="s">
        <v>606</v>
      </c>
      <c r="I11" s="495"/>
      <c r="J11" s="495"/>
      <c r="K11" s="495"/>
      <c r="L11" s="495"/>
      <c r="M11" s="495"/>
      <c r="N11" s="415"/>
    </row>
    <row r="12" spans="2:14" ht="15" customHeight="1" x14ac:dyDescent="0.25">
      <c r="B12" s="497"/>
      <c r="C12" s="497"/>
      <c r="D12" s="497"/>
      <c r="E12" s="497"/>
      <c r="F12" s="497"/>
      <c r="G12" s="497"/>
      <c r="H12" s="495"/>
      <c r="I12" s="495"/>
      <c r="J12" s="495"/>
      <c r="K12" s="495"/>
      <c r="L12" s="495"/>
      <c r="M12" s="495"/>
      <c r="N12" s="415"/>
    </row>
    <row r="13" spans="2:14" ht="15" customHeight="1" x14ac:dyDescent="0.25">
      <c r="B13" s="497"/>
      <c r="C13" s="497"/>
      <c r="D13" s="497"/>
      <c r="E13" s="497"/>
      <c r="F13" s="497"/>
      <c r="G13" s="497"/>
      <c r="H13" s="495"/>
      <c r="I13" s="495"/>
      <c r="J13" s="495"/>
      <c r="K13" s="495"/>
      <c r="L13" s="495"/>
      <c r="M13" s="495"/>
      <c r="N13" s="415"/>
    </row>
    <row r="14" spans="2:14" ht="15" customHeight="1" x14ac:dyDescent="0.25">
      <c r="B14" s="497"/>
      <c r="C14" s="497"/>
      <c r="D14" s="497"/>
      <c r="E14" s="497"/>
      <c r="F14" s="497"/>
      <c r="G14" s="497"/>
      <c r="H14" s="495"/>
      <c r="I14" s="495"/>
      <c r="J14" s="495"/>
      <c r="K14" s="495"/>
      <c r="L14" s="495"/>
      <c r="M14" s="495"/>
      <c r="N14" s="415"/>
    </row>
    <row r="15" spans="2:14" ht="15" customHeight="1" x14ac:dyDescent="0.25">
      <c r="B15" s="497"/>
      <c r="C15" s="497"/>
      <c r="D15" s="497"/>
      <c r="E15" s="497"/>
      <c r="F15" s="497"/>
      <c r="G15" s="497"/>
      <c r="H15" s="495"/>
      <c r="I15" s="495"/>
      <c r="J15" s="495"/>
      <c r="K15" s="495"/>
      <c r="L15" s="495"/>
      <c r="M15" s="495"/>
      <c r="N15" s="415"/>
    </row>
    <row r="16" spans="2:14" ht="15" customHeight="1" x14ac:dyDescent="0.25">
      <c r="B16" s="497"/>
      <c r="C16" s="497"/>
      <c r="D16" s="497"/>
      <c r="E16" s="497"/>
      <c r="F16" s="497"/>
      <c r="G16" s="497"/>
      <c r="H16" s="495"/>
      <c r="I16" s="495"/>
      <c r="J16" s="495"/>
      <c r="K16" s="495"/>
      <c r="L16" s="495"/>
      <c r="M16" s="495"/>
      <c r="N16" s="415"/>
    </row>
    <row r="17" spans="2:14" ht="15" customHeight="1" x14ac:dyDescent="0.25">
      <c r="B17" s="374"/>
      <c r="C17" s="374"/>
      <c r="D17" s="374"/>
      <c r="E17" s="374"/>
      <c r="F17" s="374"/>
      <c r="G17" s="374"/>
      <c r="H17" s="374"/>
      <c r="I17" s="374"/>
      <c r="J17" s="374"/>
      <c r="K17" s="374"/>
      <c r="L17" s="374"/>
      <c r="M17" s="374"/>
      <c r="N17" s="374"/>
    </row>
    <row r="18" spans="2:14" ht="15" customHeight="1" x14ac:dyDescent="0.25">
      <c r="B18" s="374"/>
      <c r="C18" s="374"/>
      <c r="D18" s="374"/>
      <c r="E18" s="374"/>
      <c r="F18" s="374"/>
      <c r="G18" s="374"/>
      <c r="H18" s="374"/>
      <c r="I18" s="374"/>
      <c r="J18" s="374"/>
      <c r="K18" s="374"/>
      <c r="L18" s="374"/>
      <c r="M18" s="374"/>
      <c r="N18" s="374"/>
    </row>
    <row r="19" spans="2:14" ht="15" customHeight="1" x14ac:dyDescent="0.25">
      <c r="B19" s="49"/>
      <c r="C19" s="49"/>
      <c r="D19" s="49"/>
      <c r="E19" s="49"/>
      <c r="F19" s="49"/>
      <c r="G19" s="49"/>
      <c r="H19" s="49"/>
      <c r="I19" s="49"/>
      <c r="J19" s="49"/>
    </row>
    <row r="20" spans="2:14" ht="15" customHeight="1" x14ac:dyDescent="0.25">
      <c r="B20" s="374"/>
      <c r="C20" s="374"/>
      <c r="D20" s="374"/>
      <c r="E20" s="374"/>
      <c r="F20" s="374"/>
      <c r="G20" s="374"/>
      <c r="H20" s="374"/>
      <c r="I20" s="374"/>
      <c r="J20" s="374"/>
      <c r="K20" s="374"/>
      <c r="L20" s="374"/>
      <c r="M20" s="374"/>
      <c r="N20" s="374"/>
    </row>
    <row r="21" spans="2:14" ht="15" customHeight="1" x14ac:dyDescent="0.25">
      <c r="B21" s="374"/>
      <c r="C21" s="374"/>
      <c r="D21" s="374"/>
      <c r="E21" s="374"/>
      <c r="F21" s="374"/>
      <c r="G21" s="374"/>
      <c r="H21" s="374"/>
      <c r="I21" s="374"/>
      <c r="J21" s="374"/>
      <c r="K21" s="374"/>
      <c r="L21" s="374"/>
      <c r="M21" s="374"/>
      <c r="N21" s="374"/>
    </row>
    <row r="22" spans="2:14" ht="15" customHeight="1" x14ac:dyDescent="0.25">
      <c r="B22" s="374"/>
      <c r="C22" s="374"/>
      <c r="D22" s="374"/>
      <c r="E22" s="374"/>
      <c r="F22" s="374"/>
      <c r="G22" s="374"/>
      <c r="H22" s="374"/>
      <c r="I22" s="374"/>
      <c r="J22" s="374"/>
      <c r="K22" s="374"/>
      <c r="L22" s="374"/>
      <c r="M22" s="374"/>
      <c r="N22" s="374"/>
    </row>
    <row r="23" spans="2:14" ht="15" customHeight="1" x14ac:dyDescent="0.25">
      <c r="B23" s="374"/>
      <c r="C23" s="374"/>
      <c r="D23" s="374"/>
      <c r="E23" s="374"/>
      <c r="F23" s="374"/>
      <c r="G23" s="374"/>
      <c r="H23" s="374"/>
      <c r="I23" s="374"/>
      <c r="J23" s="374"/>
      <c r="K23" s="374"/>
      <c r="L23" s="374"/>
      <c r="M23" s="374"/>
      <c r="N23" s="374"/>
    </row>
    <row r="24" spans="2:14" ht="15" customHeight="1" x14ac:dyDescent="0.25">
      <c r="B24" s="374"/>
      <c r="C24" s="374"/>
      <c r="D24" s="374"/>
      <c r="E24" s="374"/>
      <c r="F24" s="374"/>
      <c r="G24" s="374"/>
      <c r="H24" s="374"/>
      <c r="I24" s="374"/>
      <c r="J24" s="374"/>
      <c r="K24" s="374"/>
      <c r="L24" s="374"/>
      <c r="M24" s="374"/>
      <c r="N24" s="374"/>
    </row>
    <row r="25" spans="2:14" ht="15" customHeight="1" x14ac:dyDescent="0.25">
      <c r="B25" s="374"/>
      <c r="C25" s="374"/>
      <c r="D25" s="374"/>
      <c r="E25" s="374"/>
      <c r="F25" s="374"/>
      <c r="G25" s="374"/>
      <c r="H25" s="374"/>
      <c r="I25" s="374"/>
      <c r="J25" s="374"/>
      <c r="K25" s="374"/>
      <c r="L25" s="374"/>
      <c r="M25" s="374"/>
      <c r="N25" s="374"/>
    </row>
    <row r="26" spans="2:14" ht="15" customHeight="1" x14ac:dyDescent="0.25">
      <c r="B26" s="137"/>
      <c r="C26" s="137"/>
      <c r="D26" s="137"/>
      <c r="E26" s="137"/>
      <c r="F26" s="137"/>
      <c r="G26" s="137"/>
      <c r="H26" s="137"/>
      <c r="I26" s="137"/>
      <c r="J26" s="137"/>
    </row>
    <row r="27" spans="2:14" ht="15" customHeight="1" x14ac:dyDescent="0.25">
      <c r="B27" s="137"/>
      <c r="C27" s="137"/>
      <c r="D27" s="137"/>
      <c r="E27" s="137"/>
      <c r="F27" s="137"/>
      <c r="G27" s="137"/>
      <c r="H27" s="137"/>
      <c r="I27" s="137"/>
      <c r="J27" s="137"/>
    </row>
    <row r="28" spans="2:14" ht="15" customHeight="1" x14ac:dyDescent="0.25">
      <c r="B28" s="374"/>
      <c r="C28" s="374"/>
      <c r="D28" s="374"/>
      <c r="E28" s="374"/>
      <c r="F28" s="374"/>
      <c r="G28" s="374"/>
      <c r="H28" s="374"/>
      <c r="I28" s="374"/>
      <c r="J28" s="374"/>
      <c r="K28" s="374"/>
      <c r="L28" s="374"/>
      <c r="M28" s="374"/>
      <c r="N28" s="374"/>
    </row>
    <row r="29" spans="2:14" ht="15" customHeight="1" x14ac:dyDescent="0.25">
      <c r="B29" s="374"/>
      <c r="C29" s="374"/>
      <c r="D29" s="374"/>
      <c r="E29" s="374"/>
      <c r="F29" s="374"/>
      <c r="G29" s="374"/>
      <c r="H29" s="374"/>
      <c r="I29" s="374"/>
      <c r="J29" s="374"/>
      <c r="K29" s="374"/>
      <c r="L29" s="374"/>
      <c r="M29" s="374"/>
      <c r="N29" s="374"/>
    </row>
    <row r="30" spans="2:14" ht="15" customHeight="1" x14ac:dyDescent="0.25">
      <c r="B30" s="374"/>
      <c r="C30" s="374"/>
      <c r="D30" s="374"/>
      <c r="E30" s="374"/>
      <c r="F30" s="374"/>
      <c r="G30" s="374"/>
      <c r="H30" s="374"/>
      <c r="I30" s="374"/>
      <c r="J30" s="374"/>
      <c r="K30" s="374"/>
      <c r="L30" s="374"/>
      <c r="M30" s="374"/>
      <c r="N30" s="374"/>
    </row>
    <row r="31" spans="2:14" ht="15" customHeight="1" x14ac:dyDescent="0.25"/>
    <row r="32" spans="2:14" ht="15" customHeight="1" x14ac:dyDescent="0.25"/>
    <row r="33" spans="2:14" ht="15" customHeight="1" x14ac:dyDescent="0.25">
      <c r="B33" s="374"/>
      <c r="C33" s="374"/>
      <c r="D33" s="374"/>
      <c r="E33" s="374"/>
      <c r="F33" s="374"/>
      <c r="G33" s="374"/>
      <c r="H33" s="374"/>
      <c r="I33" s="374"/>
      <c r="J33" s="374"/>
      <c r="K33" s="374"/>
      <c r="L33" s="374"/>
      <c r="M33" s="374"/>
      <c r="N33" s="374"/>
    </row>
    <row r="34" spans="2:14" ht="15" customHeight="1" x14ac:dyDescent="0.25">
      <c r="B34" s="374"/>
      <c r="C34" s="374"/>
      <c r="D34" s="374"/>
      <c r="E34" s="374"/>
      <c r="F34" s="374"/>
      <c r="G34" s="374"/>
      <c r="H34" s="374"/>
      <c r="I34" s="374"/>
      <c r="J34" s="374"/>
      <c r="K34" s="374"/>
      <c r="L34" s="374"/>
      <c r="M34" s="374"/>
      <c r="N34" s="374"/>
    </row>
    <row r="35" spans="2:14" ht="15" customHeight="1" x14ac:dyDescent="0.25">
      <c r="B35" s="374"/>
      <c r="C35" s="374"/>
      <c r="D35" s="374"/>
      <c r="E35" s="374"/>
      <c r="F35" s="374"/>
      <c r="G35" s="374"/>
      <c r="H35" s="374"/>
      <c r="I35" s="374"/>
      <c r="J35" s="374"/>
      <c r="K35" s="374"/>
      <c r="L35" s="374"/>
      <c r="M35" s="374"/>
      <c r="N35" s="374"/>
    </row>
    <row r="36" spans="2:14" ht="15" customHeight="1" x14ac:dyDescent="0.25">
      <c r="B36" s="374"/>
      <c r="C36" s="374"/>
      <c r="D36" s="374"/>
      <c r="E36" s="374"/>
      <c r="F36" s="374"/>
      <c r="G36" s="374"/>
      <c r="H36" s="374"/>
      <c r="I36" s="374"/>
      <c r="J36" s="374"/>
      <c r="K36" s="374"/>
      <c r="L36" s="374"/>
      <c r="M36" s="374"/>
      <c r="N36" s="374"/>
    </row>
    <row r="37" spans="2:14" ht="15" customHeight="1" x14ac:dyDescent="0.25"/>
    <row r="38" spans="2:14" ht="15" customHeight="1" x14ac:dyDescent="0.25"/>
    <row r="39" spans="2:14" ht="15" customHeight="1" x14ac:dyDescent="0.25">
      <c r="B39" s="374"/>
      <c r="C39" s="374"/>
      <c r="D39" s="374"/>
      <c r="E39" s="374"/>
      <c r="F39" s="374"/>
      <c r="G39" s="374"/>
      <c r="H39" s="374"/>
      <c r="I39" s="374"/>
      <c r="J39" s="374"/>
      <c r="K39" s="374"/>
      <c r="L39" s="374"/>
      <c r="M39" s="374"/>
      <c r="N39" s="374"/>
    </row>
    <row r="40" spans="2:14" ht="15" customHeight="1" x14ac:dyDescent="0.25">
      <c r="B40" s="374"/>
      <c r="C40" s="374"/>
      <c r="D40" s="374"/>
      <c r="E40" s="374"/>
      <c r="F40" s="374"/>
      <c r="G40" s="374"/>
      <c r="H40" s="374"/>
      <c r="I40" s="374"/>
      <c r="J40" s="374"/>
      <c r="K40" s="374"/>
      <c r="L40" s="374"/>
      <c r="M40" s="374"/>
      <c r="N40" s="374"/>
    </row>
    <row r="41" spans="2:14" ht="15" customHeight="1" x14ac:dyDescent="0.25">
      <c r="B41" s="374"/>
      <c r="C41" s="374"/>
      <c r="D41" s="374"/>
      <c r="E41" s="374"/>
      <c r="F41" s="374"/>
      <c r="G41" s="374"/>
      <c r="H41" s="374"/>
      <c r="I41" s="374"/>
      <c r="J41" s="374"/>
      <c r="K41" s="374"/>
      <c r="L41" s="374"/>
      <c r="M41" s="374"/>
      <c r="N41" s="374"/>
    </row>
    <row r="42" spans="2:14" ht="15" customHeight="1" x14ac:dyDescent="0.25">
      <c r="B42" s="374"/>
      <c r="C42" s="374"/>
      <c r="D42" s="374"/>
      <c r="E42" s="374"/>
      <c r="F42" s="374"/>
      <c r="G42" s="374"/>
      <c r="H42" s="374"/>
      <c r="I42" s="374"/>
      <c r="J42" s="374"/>
      <c r="K42" s="374"/>
      <c r="L42" s="374"/>
      <c r="M42" s="374"/>
      <c r="N42" s="374"/>
    </row>
    <row r="43" spans="2:14" ht="15" customHeight="1" x14ac:dyDescent="0.25"/>
    <row r="44" spans="2:14" ht="15" customHeight="1" x14ac:dyDescent="0.25"/>
    <row r="45" spans="2:14" ht="15" customHeight="1" x14ac:dyDescent="0.25">
      <c r="B45" s="374"/>
      <c r="C45" s="374"/>
      <c r="D45" s="374"/>
      <c r="E45" s="374"/>
      <c r="F45" s="374"/>
      <c r="G45" s="374"/>
      <c r="H45" s="374"/>
      <c r="I45" s="374"/>
      <c r="J45" s="374"/>
      <c r="K45" s="374"/>
      <c r="L45" s="374"/>
      <c r="M45" s="374"/>
      <c r="N45" s="374"/>
    </row>
    <row r="46" spans="2:14" ht="15" customHeight="1" x14ac:dyDescent="0.25">
      <c r="B46" s="374"/>
      <c r="C46" s="374"/>
      <c r="D46" s="374"/>
      <c r="E46" s="374"/>
      <c r="F46" s="374"/>
      <c r="G46" s="374"/>
      <c r="H46" s="374"/>
      <c r="I46" s="374"/>
      <c r="J46" s="374"/>
      <c r="K46" s="374"/>
      <c r="L46" s="374"/>
      <c r="M46" s="374"/>
      <c r="N46" s="374"/>
    </row>
    <row r="47" spans="2:14" ht="15" customHeight="1" x14ac:dyDescent="0.25">
      <c r="B47" s="374"/>
      <c r="C47" s="374"/>
      <c r="D47" s="374"/>
      <c r="E47" s="374"/>
      <c r="F47" s="374"/>
      <c r="G47" s="374"/>
      <c r="H47" s="374"/>
      <c r="I47" s="374"/>
      <c r="J47" s="374"/>
      <c r="K47" s="374"/>
      <c r="L47" s="374"/>
      <c r="M47" s="374"/>
      <c r="N47" s="374"/>
    </row>
  </sheetData>
  <mergeCells count="8">
    <mergeCell ref="B6:N8"/>
    <mergeCell ref="H11:M16"/>
    <mergeCell ref="B9:E10"/>
    <mergeCell ref="F9:G10"/>
    <mergeCell ref="H9:M10"/>
    <mergeCell ref="B11:C16"/>
    <mergeCell ref="D11:E16"/>
    <mergeCell ref="F11:G16"/>
  </mergeCells>
  <hyperlinks>
    <hyperlink ref="B2" location="Contents!B6" display="Return to Contents Page"/>
  </hyperlinks>
  <pageMargins left="0.25" right="0.25" top="0.75" bottom="0.75" header="0.3" footer="0.3"/>
  <pageSetup paperSize="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AA59"/>
  <sheetViews>
    <sheetView showGridLines="0" zoomScale="85" zoomScaleNormal="85" workbookViewId="0"/>
  </sheetViews>
  <sheetFormatPr defaultColWidth="11.42578125" defaultRowHeight="15" x14ac:dyDescent="0.25"/>
  <cols>
    <col min="6" max="8" width="11.42578125" style="75"/>
  </cols>
  <sheetData>
    <row r="1" spans="2:15" s="18" customFormat="1" ht="23.25" x14ac:dyDescent="0.35">
      <c r="B1" s="128" t="s">
        <v>125</v>
      </c>
      <c r="C1" s="129"/>
      <c r="D1" s="129"/>
      <c r="E1" s="129"/>
      <c r="F1" s="75"/>
      <c r="G1" s="75"/>
      <c r="H1" s="75"/>
      <c r="I1" s="30"/>
      <c r="J1" s="30"/>
      <c r="K1" s="30"/>
      <c r="L1" s="30"/>
    </row>
    <row r="2" spans="2:15" s="9" customFormat="1" x14ac:dyDescent="0.25">
      <c r="B2" s="105" t="s">
        <v>2</v>
      </c>
      <c r="F2" s="75"/>
      <c r="G2" s="75"/>
      <c r="H2" s="75"/>
    </row>
    <row r="3" spans="2:15" s="27" customFormat="1" x14ac:dyDescent="0.25">
      <c r="B3" s="19"/>
      <c r="F3" s="75"/>
      <c r="G3" s="75"/>
      <c r="H3" s="75"/>
    </row>
    <row r="4" spans="2:15" s="9" customFormat="1" ht="24" x14ac:dyDescent="0.45">
      <c r="B4" s="416" t="s">
        <v>651</v>
      </c>
      <c r="F4" s="75"/>
      <c r="G4" s="75"/>
      <c r="H4" s="75"/>
    </row>
    <row r="8" spans="2:15" x14ac:dyDescent="0.25">
      <c r="J8" s="39" t="s">
        <v>339</v>
      </c>
      <c r="K8" s="39"/>
      <c r="L8" s="39" t="s">
        <v>338</v>
      </c>
      <c r="M8" s="149"/>
      <c r="N8" s="149"/>
    </row>
    <row r="9" spans="2:15" x14ac:dyDescent="0.25">
      <c r="J9" s="149"/>
      <c r="K9" s="149"/>
      <c r="L9" s="149"/>
      <c r="M9" s="149"/>
      <c r="N9" s="149"/>
    </row>
    <row r="10" spans="2:15" x14ac:dyDescent="0.25">
      <c r="J10" s="149"/>
      <c r="K10" s="149"/>
      <c r="L10" s="149"/>
      <c r="M10" s="149"/>
      <c r="N10" s="149"/>
    </row>
    <row r="11" spans="2:15" x14ac:dyDescent="0.25">
      <c r="J11" s="149"/>
      <c r="K11" s="149"/>
      <c r="L11" s="149"/>
      <c r="M11" s="149"/>
      <c r="N11" s="149"/>
      <c r="O11" s="120"/>
    </row>
    <row r="12" spans="2:15" x14ac:dyDescent="0.25">
      <c r="J12" s="149"/>
      <c r="K12" s="149"/>
      <c r="L12" s="149"/>
      <c r="M12" s="149"/>
      <c r="N12" s="149"/>
    </row>
    <row r="13" spans="2:15" x14ac:dyDescent="0.25">
      <c r="J13" s="149"/>
      <c r="K13" s="149"/>
      <c r="L13" s="149"/>
      <c r="M13" s="149"/>
      <c r="N13" s="149"/>
    </row>
    <row r="14" spans="2:15" x14ac:dyDescent="0.25">
      <c r="J14" s="149"/>
      <c r="K14" s="149"/>
      <c r="L14" s="149"/>
      <c r="M14" s="149"/>
      <c r="N14" s="149"/>
    </row>
    <row r="15" spans="2:15" x14ac:dyDescent="0.25">
      <c r="J15" s="149"/>
      <c r="K15" s="149"/>
      <c r="L15" s="149"/>
      <c r="M15" s="149"/>
      <c r="N15" s="149"/>
    </row>
    <row r="16" spans="2:15" x14ac:dyDescent="0.25">
      <c r="J16" s="319" t="s">
        <v>503</v>
      </c>
      <c r="K16" s="149"/>
      <c r="L16" s="319" t="s">
        <v>504</v>
      </c>
      <c r="M16" s="149"/>
      <c r="N16" s="149"/>
    </row>
    <row r="17" spans="2:23" x14ac:dyDescent="0.25">
      <c r="P17" s="4"/>
    </row>
    <row r="25" spans="2:23" x14ac:dyDescent="0.25">
      <c r="W25" s="142"/>
    </row>
    <row r="27" spans="2:23" x14ac:dyDescent="0.25">
      <c r="P27" s="8"/>
    </row>
    <row r="28" spans="2:23" x14ac:dyDescent="0.25">
      <c r="O28" s="12"/>
      <c r="P28" s="4"/>
    </row>
    <row r="29" spans="2:23" x14ac:dyDescent="0.25">
      <c r="P29" s="4"/>
    </row>
    <row r="30" spans="2:23" s="143" customFormat="1" x14ac:dyDescent="0.25"/>
    <row r="31" spans="2:23" s="143" customFormat="1" x14ac:dyDescent="0.25"/>
    <row r="32" spans="2:23" ht="18.75" customHeight="1" x14ac:dyDescent="0.25">
      <c r="B32" s="173" t="s">
        <v>348</v>
      </c>
      <c r="C32" s="88"/>
      <c r="D32" s="88"/>
      <c r="I32" s="88"/>
      <c r="J32" s="88"/>
      <c r="K32" s="88"/>
      <c r="L32" s="88"/>
      <c r="M32" s="88"/>
      <c r="N32" s="88"/>
      <c r="O32" s="88"/>
    </row>
    <row r="33" spans="2:27" s="143" customFormat="1" ht="18.75" customHeight="1" x14ac:dyDescent="0.25">
      <c r="B33" s="185" t="s">
        <v>554</v>
      </c>
      <c r="C33" s="88"/>
      <c r="D33" s="88"/>
      <c r="I33" s="88"/>
      <c r="J33" s="88"/>
      <c r="K33" s="88"/>
      <c r="L33" s="88"/>
      <c r="M33" s="88"/>
      <c r="N33" s="88"/>
      <c r="O33" s="88"/>
    </row>
    <row r="34" spans="2:27" ht="15.75" x14ac:dyDescent="0.25">
      <c r="B34" s="174"/>
      <c r="C34" s="174"/>
      <c r="D34" s="174"/>
      <c r="E34" s="175" t="s">
        <v>24</v>
      </c>
      <c r="F34" s="182">
        <v>2004</v>
      </c>
      <c r="G34" s="182">
        <v>2005</v>
      </c>
      <c r="H34" s="182">
        <v>2006</v>
      </c>
      <c r="I34" s="182">
        <v>2007</v>
      </c>
      <c r="J34" s="182">
        <v>2008</v>
      </c>
      <c r="K34" s="182">
        <v>2009</v>
      </c>
      <c r="L34" s="182">
        <v>2010</v>
      </c>
      <c r="M34" s="182">
        <v>2011</v>
      </c>
      <c r="N34" s="182">
        <v>2012</v>
      </c>
      <c r="O34" s="182">
        <v>2013</v>
      </c>
      <c r="P34" s="182">
        <v>2014</v>
      </c>
      <c r="Q34" s="182">
        <v>2015</v>
      </c>
    </row>
    <row r="35" spans="2:27" ht="18.75" x14ac:dyDescent="0.35">
      <c r="B35" s="157" t="s">
        <v>340</v>
      </c>
      <c r="C35" s="157"/>
      <c r="D35" s="157"/>
      <c r="E35" s="418" t="s">
        <v>652</v>
      </c>
      <c r="F35" s="180">
        <v>4843.7828518908118</v>
      </c>
      <c r="G35" s="180">
        <v>5352.5741278422938</v>
      </c>
      <c r="H35" s="180">
        <v>5739.7936778119511</v>
      </c>
      <c r="I35" s="181">
        <v>4654.8395950836384</v>
      </c>
      <c r="J35" s="181">
        <v>4841.1152422016003</v>
      </c>
      <c r="K35" s="181">
        <v>3687.8592936335976</v>
      </c>
      <c r="L35" s="181">
        <v>3967.7045743905255</v>
      </c>
      <c r="M35" s="181">
        <v>3752.3347743486815</v>
      </c>
      <c r="N35" s="181">
        <v>3879.6601918867286</v>
      </c>
      <c r="O35" s="181">
        <v>4072.4890237930836</v>
      </c>
      <c r="P35" s="181">
        <v>3838.2628095705609</v>
      </c>
      <c r="Q35" s="181">
        <v>3834.3717316134948</v>
      </c>
      <c r="R35" s="120"/>
      <c r="S35" s="120"/>
    </row>
    <row r="36" spans="2:27" ht="15.75" x14ac:dyDescent="0.25">
      <c r="B36" s="157" t="s">
        <v>341</v>
      </c>
      <c r="C36" s="157"/>
      <c r="D36" s="157"/>
      <c r="E36" s="419" t="s">
        <v>1</v>
      </c>
      <c r="F36" s="180">
        <v>7727.1313215297996</v>
      </c>
      <c r="G36" s="180">
        <v>8265.2081455397256</v>
      </c>
      <c r="H36" s="180">
        <v>8373.5048410712534</v>
      </c>
      <c r="I36" s="181">
        <v>8542.52128704594</v>
      </c>
      <c r="J36" s="181">
        <v>8937.8095703916206</v>
      </c>
      <c r="K36" s="181">
        <v>8644.4120619789574</v>
      </c>
      <c r="L36" s="181">
        <v>8769.2132460880293</v>
      </c>
      <c r="M36" s="181">
        <v>8530.472430121923</v>
      </c>
      <c r="N36" s="181">
        <v>8433.5797473564671</v>
      </c>
      <c r="O36" s="181">
        <v>8340.0194821001623</v>
      </c>
      <c r="P36" s="181">
        <v>7962.1370846287418</v>
      </c>
      <c r="Q36" s="181">
        <v>7996.595675089935</v>
      </c>
      <c r="R36" s="120"/>
      <c r="S36" s="143"/>
      <c r="T36" s="143"/>
      <c r="U36" s="143"/>
      <c r="V36" s="143"/>
      <c r="W36" s="143"/>
      <c r="X36" s="143"/>
      <c r="Y36" s="143"/>
      <c r="Z36" s="143"/>
      <c r="AA36" s="143"/>
    </row>
    <row r="37" spans="2:27" ht="18.75" x14ac:dyDescent="0.35">
      <c r="B37" s="297" t="s">
        <v>342</v>
      </c>
      <c r="C37" s="297"/>
      <c r="D37" s="297"/>
      <c r="E37" s="297" t="s">
        <v>449</v>
      </c>
      <c r="F37" s="298">
        <f t="shared" ref="F37:H37" si="0">F35/F36*1000</f>
        <v>626.85395787111463</v>
      </c>
      <c r="G37" s="298">
        <f t="shared" si="0"/>
        <v>647.60306499126477</v>
      </c>
      <c r="H37" s="298">
        <f t="shared" si="0"/>
        <v>685.47087351747894</v>
      </c>
      <c r="I37" s="298">
        <f t="shared" ref="I37:M37" si="1">I35/I36*1000</f>
        <v>544.90231146890267</v>
      </c>
      <c r="J37" s="298">
        <f t="shared" si="1"/>
        <v>541.64448280916793</v>
      </c>
      <c r="K37" s="298">
        <f t="shared" si="1"/>
        <v>426.61771178794771</v>
      </c>
      <c r="L37" s="298">
        <f t="shared" si="1"/>
        <v>452.45844331138022</v>
      </c>
      <c r="M37" s="298">
        <f t="shared" si="1"/>
        <v>439.87420451636706</v>
      </c>
      <c r="N37" s="298">
        <f>N35/N36*1000</f>
        <v>460.02531642661239</v>
      </c>
      <c r="O37" s="298">
        <f t="shared" ref="O37" si="2">O35/O36*1000</f>
        <v>488.30689574930824</v>
      </c>
      <c r="P37" s="298">
        <f>P35/P36*1000</f>
        <v>482.0643966279477</v>
      </c>
      <c r="Q37" s="298">
        <f>Q35/Q36*1000</f>
        <v>479.50051339445406</v>
      </c>
      <c r="R37" s="120"/>
      <c r="S37" s="120"/>
    </row>
    <row r="38" spans="2:27" s="149" customFormat="1" x14ac:dyDescent="0.25">
      <c r="R38" s="307"/>
    </row>
    <row r="39" spans="2:27" x14ac:dyDescent="0.25">
      <c r="B39" s="417" t="s">
        <v>607</v>
      </c>
      <c r="C39" s="6"/>
      <c r="D39" s="6"/>
      <c r="E39" s="6"/>
      <c r="F39" s="6"/>
      <c r="G39" s="6"/>
      <c r="H39" s="6"/>
      <c r="M39" s="10"/>
    </row>
    <row r="40" spans="2:27" x14ac:dyDescent="0.25">
      <c r="B40" s="145" t="s">
        <v>548</v>
      </c>
      <c r="C40" s="6"/>
      <c r="D40" s="6"/>
      <c r="E40" s="6"/>
      <c r="F40" s="6"/>
      <c r="G40" s="6"/>
      <c r="H40" s="6"/>
      <c r="M40" s="3"/>
    </row>
    <row r="41" spans="2:27" x14ac:dyDescent="0.25">
      <c r="B41" s="142" t="s">
        <v>608</v>
      </c>
      <c r="C41" s="7"/>
      <c r="D41" s="6"/>
      <c r="E41" s="7"/>
      <c r="F41" s="7"/>
      <c r="G41" s="7"/>
      <c r="H41" s="7"/>
      <c r="M41" s="11"/>
    </row>
    <row r="42" spans="2:27" x14ac:dyDescent="0.25">
      <c r="B42" s="176" t="s">
        <v>468</v>
      </c>
    </row>
    <row r="43" spans="2:27" s="143" customFormat="1" x14ac:dyDescent="0.25">
      <c r="B43" s="176"/>
    </row>
    <row r="44" spans="2:27" s="143" customFormat="1" x14ac:dyDescent="0.25">
      <c r="B44" s="417" t="s">
        <v>609</v>
      </c>
    </row>
    <row r="45" spans="2:27" s="30" customFormat="1" x14ac:dyDescent="0.25">
      <c r="B45" s="84" t="s">
        <v>337</v>
      </c>
    </row>
    <row r="46" spans="2:27" s="30" customFormat="1" x14ac:dyDescent="0.25">
      <c r="B46" s="83"/>
    </row>
    <row r="47" spans="2:27" s="30" customFormat="1" x14ac:dyDescent="0.25">
      <c r="B47" s="86"/>
      <c r="C47" s="79"/>
    </row>
    <row r="48" spans="2:27" s="30" customFormat="1" x14ac:dyDescent="0.25">
      <c r="B48" s="86"/>
      <c r="C48" s="79"/>
    </row>
    <row r="49" spans="2:15" s="30" customFormat="1" x14ac:dyDescent="0.25">
      <c r="B49" s="87"/>
      <c r="C49" s="79"/>
    </row>
    <row r="50" spans="2:15" s="30" customFormat="1" x14ac:dyDescent="0.25">
      <c r="B50" s="79"/>
      <c r="C50" s="79"/>
    </row>
    <row r="51" spans="2:15" s="30" customFormat="1" x14ac:dyDescent="0.25"/>
    <row r="52" spans="2:15" s="30" customFormat="1" x14ac:dyDescent="0.25">
      <c r="B52" s="84"/>
    </row>
    <row r="53" spans="2:15" s="30" customFormat="1" x14ac:dyDescent="0.25"/>
    <row r="54" spans="2:15" s="30" customFormat="1" x14ac:dyDescent="0.25"/>
    <row r="55" spans="2:15" s="30" customFormat="1" x14ac:dyDescent="0.25">
      <c r="I55" s="85"/>
      <c r="J55" s="85"/>
      <c r="K55" s="85"/>
      <c r="L55" s="85"/>
      <c r="M55" s="85"/>
      <c r="N55" s="85"/>
      <c r="O55" s="85"/>
    </row>
    <row r="56" spans="2:15" s="30" customFormat="1" x14ac:dyDescent="0.25">
      <c r="I56" s="85"/>
      <c r="J56" s="85"/>
      <c r="K56" s="85"/>
      <c r="L56" s="85"/>
      <c r="M56" s="85"/>
      <c r="N56" s="85"/>
    </row>
    <row r="57" spans="2:15" s="30" customFormat="1" x14ac:dyDescent="0.25"/>
    <row r="58" spans="2:15" s="30" customFormat="1" x14ac:dyDescent="0.25">
      <c r="B58" s="84"/>
    </row>
    <row r="59" spans="2:15" s="30" customFormat="1" x14ac:dyDescent="0.25"/>
  </sheetData>
  <hyperlinks>
    <hyperlink ref="B40" r:id="rId1"/>
    <hyperlink ref="B2" location="Contents!B6" display="Return to Contents Page"/>
    <hyperlink ref="B45" location="'User guidance power'!B12" display="Link to user guidance for power sector"/>
  </hyperlinks>
  <pageMargins left="0.25" right="0.25" top="0.75" bottom="0.75" header="0.3" footer="0.3"/>
  <pageSetup paperSize="9" scale="70"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47"/>
  <sheetViews>
    <sheetView showGridLines="0" zoomScale="85" zoomScaleNormal="85" workbookViewId="0"/>
  </sheetViews>
  <sheetFormatPr defaultColWidth="11.42578125" defaultRowHeight="15" x14ac:dyDescent="0.25"/>
  <cols>
    <col min="8" max="8" width="11.42578125" style="27"/>
  </cols>
  <sheetData>
    <row r="1" spans="2:20" s="18" customFormat="1" x14ac:dyDescent="0.25">
      <c r="F1" s="75"/>
      <c r="G1" s="75"/>
      <c r="H1" s="75"/>
      <c r="I1" s="75"/>
      <c r="J1" s="75"/>
      <c r="K1" s="75"/>
      <c r="L1" s="75"/>
      <c r="M1" s="75"/>
      <c r="N1" s="75"/>
      <c r="O1" s="75"/>
      <c r="P1" s="75"/>
      <c r="Q1" s="75"/>
      <c r="R1" s="75"/>
      <c r="S1" s="75"/>
      <c r="T1" s="75"/>
    </row>
    <row r="2" spans="2:20" x14ac:dyDescent="0.25">
      <c r="B2" s="105" t="s">
        <v>2</v>
      </c>
      <c r="L2" s="9"/>
      <c r="M2" s="9"/>
      <c r="N2" s="9"/>
      <c r="O2" s="9"/>
      <c r="P2" s="9"/>
      <c r="Q2" s="9"/>
      <c r="R2" s="9"/>
    </row>
    <row r="3" spans="2:20" s="27" customFormat="1" x14ac:dyDescent="0.25">
      <c r="B3" s="19"/>
      <c r="L3"/>
      <c r="M3"/>
      <c r="N3"/>
      <c r="O3"/>
      <c r="P3" s="143"/>
      <c r="Q3"/>
      <c r="R3"/>
    </row>
    <row r="4" spans="2:20" s="9" customFormat="1" ht="21" x14ac:dyDescent="0.35">
      <c r="B4" s="416" t="s">
        <v>344</v>
      </c>
      <c r="H4" s="27"/>
      <c r="L4" s="39"/>
      <c r="M4" s="39"/>
      <c r="N4" s="39"/>
      <c r="O4" s="39"/>
      <c r="P4" s="39"/>
      <c r="Q4" s="39"/>
      <c r="R4" s="39"/>
    </row>
    <row r="5" spans="2:20" x14ac:dyDescent="0.25">
      <c r="I5" s="149"/>
      <c r="J5" s="149"/>
      <c r="K5" s="149"/>
      <c r="L5" s="149"/>
      <c r="M5" s="149"/>
      <c r="N5" s="149"/>
      <c r="O5" s="149"/>
      <c r="P5" s="149"/>
      <c r="Q5" s="149"/>
      <c r="R5" s="149"/>
    </row>
    <row r="6" spans="2:20" x14ac:dyDescent="0.25">
      <c r="I6" s="149"/>
      <c r="J6" s="39" t="s">
        <v>3</v>
      </c>
      <c r="K6" s="39"/>
      <c r="L6" s="39" t="s">
        <v>4</v>
      </c>
      <c r="M6" s="39"/>
      <c r="N6" s="39" t="s">
        <v>5</v>
      </c>
      <c r="O6" s="39"/>
      <c r="P6" s="39" t="s">
        <v>6</v>
      </c>
      <c r="Q6" s="149"/>
      <c r="R6" s="149"/>
    </row>
    <row r="7" spans="2:20" x14ac:dyDescent="0.25">
      <c r="I7" s="149"/>
      <c r="J7" s="39" t="s">
        <v>346</v>
      </c>
      <c r="K7" s="149"/>
      <c r="L7" s="149"/>
      <c r="M7" s="149"/>
      <c r="N7" s="149"/>
      <c r="O7" s="149"/>
      <c r="P7" s="149"/>
      <c r="Q7" s="149"/>
      <c r="R7" s="149"/>
    </row>
    <row r="8" spans="2:20" x14ac:dyDescent="0.25">
      <c r="I8" s="149"/>
      <c r="J8" s="319" t="s">
        <v>503</v>
      </c>
      <c r="K8" s="149"/>
      <c r="L8" s="321"/>
      <c r="M8" s="322"/>
      <c r="N8" s="149"/>
      <c r="O8" s="321"/>
      <c r="P8" s="149"/>
      <c r="Q8" s="149"/>
      <c r="R8" s="149"/>
    </row>
    <row r="9" spans="2:20" x14ac:dyDescent="0.25">
      <c r="I9" s="149"/>
      <c r="J9" s="149"/>
      <c r="K9" s="149"/>
      <c r="L9" s="149"/>
      <c r="M9" s="149"/>
      <c r="N9" s="149"/>
      <c r="O9" s="149"/>
      <c r="P9" s="149"/>
      <c r="Q9" s="149"/>
      <c r="R9" s="149"/>
    </row>
    <row r="10" spans="2:20" x14ac:dyDescent="0.25">
      <c r="I10" s="149"/>
      <c r="J10" s="149"/>
      <c r="K10" s="149"/>
      <c r="L10" s="149"/>
      <c r="M10" s="149"/>
      <c r="N10" s="149"/>
      <c r="O10" s="149"/>
      <c r="P10" s="149"/>
      <c r="Q10" s="149"/>
      <c r="R10" s="149"/>
    </row>
    <row r="11" spans="2:20" x14ac:dyDescent="0.25">
      <c r="I11" s="149"/>
      <c r="J11" s="149"/>
      <c r="K11" s="149"/>
      <c r="L11" s="149"/>
      <c r="M11" s="149"/>
      <c r="N11" s="149"/>
      <c r="O11" s="149"/>
      <c r="P11" s="149"/>
      <c r="Q11" s="149"/>
      <c r="R11" s="149"/>
    </row>
    <row r="12" spans="2:20" x14ac:dyDescent="0.25">
      <c r="I12" s="149"/>
      <c r="J12" s="149"/>
      <c r="K12" s="149"/>
      <c r="L12" s="149"/>
      <c r="M12" s="149"/>
      <c r="N12" s="149"/>
      <c r="O12" s="149"/>
      <c r="P12" s="149"/>
      <c r="Q12" s="149"/>
      <c r="R12" s="149"/>
    </row>
    <row r="13" spans="2:20" x14ac:dyDescent="0.25">
      <c r="I13" s="149"/>
      <c r="J13" s="149"/>
      <c r="K13" s="149"/>
      <c r="L13" s="149"/>
      <c r="M13" s="149"/>
      <c r="N13" s="149"/>
      <c r="O13" s="149"/>
      <c r="P13" s="149"/>
      <c r="Q13" s="149"/>
      <c r="R13" s="149"/>
    </row>
    <row r="14" spans="2:20" x14ac:dyDescent="0.25">
      <c r="I14" s="149"/>
      <c r="J14" s="319"/>
      <c r="K14" s="149"/>
      <c r="L14" s="149"/>
      <c r="M14" s="149"/>
      <c r="N14" s="149"/>
      <c r="O14" s="149"/>
      <c r="P14" s="149"/>
      <c r="Q14" s="149"/>
      <c r="R14" s="149"/>
    </row>
    <row r="15" spans="2:20" x14ac:dyDescent="0.25">
      <c r="I15" s="149"/>
      <c r="J15" s="149"/>
      <c r="K15" s="149"/>
      <c r="L15" s="149"/>
      <c r="M15" s="149"/>
      <c r="N15" s="149"/>
      <c r="O15" s="149"/>
      <c r="P15" s="149"/>
      <c r="Q15" s="149"/>
      <c r="R15" s="149"/>
    </row>
    <row r="16" spans="2:20" x14ac:dyDescent="0.25">
      <c r="I16" s="149"/>
      <c r="J16" s="39" t="s">
        <v>347</v>
      </c>
      <c r="K16" s="320"/>
      <c r="L16" s="323"/>
      <c r="M16" s="140"/>
      <c r="N16" s="149"/>
      <c r="O16" s="149"/>
      <c r="P16" s="149"/>
      <c r="Q16" s="149"/>
      <c r="R16" s="149"/>
    </row>
    <row r="17" spans="2:31" x14ac:dyDescent="0.25">
      <c r="I17" s="149"/>
      <c r="J17" s="319" t="s">
        <v>504</v>
      </c>
      <c r="K17" s="149"/>
      <c r="L17" s="149"/>
      <c r="M17" s="149"/>
      <c r="N17" s="149"/>
      <c r="O17" s="149"/>
      <c r="P17" s="149"/>
      <c r="Q17" s="149"/>
      <c r="R17" s="149"/>
    </row>
    <row r="18" spans="2:31" x14ac:dyDescent="0.25">
      <c r="I18" s="149"/>
      <c r="J18" s="149"/>
      <c r="K18" s="149"/>
      <c r="L18" s="149"/>
      <c r="M18" s="149"/>
      <c r="N18" s="149"/>
      <c r="O18" s="149"/>
      <c r="P18" s="149"/>
      <c r="Q18" s="149"/>
      <c r="R18" s="149"/>
    </row>
    <row r="19" spans="2:31" x14ac:dyDescent="0.25">
      <c r="I19" s="149"/>
      <c r="J19" s="149"/>
      <c r="K19" s="149"/>
      <c r="L19" s="149"/>
      <c r="M19" s="149"/>
      <c r="N19" s="149"/>
      <c r="O19" s="149"/>
      <c r="P19" s="149"/>
      <c r="Q19" s="149"/>
      <c r="R19" s="149"/>
    </row>
    <row r="20" spans="2:31" x14ac:dyDescent="0.25">
      <c r="I20" s="149"/>
      <c r="J20" s="149"/>
      <c r="K20" s="149"/>
      <c r="L20" s="149"/>
      <c r="M20" s="149"/>
      <c r="N20" s="149"/>
      <c r="O20" s="149"/>
      <c r="P20" s="149"/>
      <c r="Q20" s="149"/>
      <c r="R20" s="149"/>
      <c r="T20" s="110"/>
    </row>
    <row r="21" spans="2:31" x14ac:dyDescent="0.25">
      <c r="I21" s="149"/>
      <c r="J21" s="149"/>
      <c r="K21" s="149"/>
      <c r="L21" s="149"/>
      <c r="M21" s="149"/>
      <c r="N21" s="149"/>
      <c r="O21" s="149"/>
      <c r="P21" s="149"/>
      <c r="Q21" s="149"/>
      <c r="R21" s="149"/>
      <c r="T21" s="110"/>
    </row>
    <row r="22" spans="2:31" x14ac:dyDescent="0.25">
      <c r="I22" s="149"/>
      <c r="J22" s="14"/>
      <c r="K22" s="149"/>
      <c r="L22" s="149"/>
      <c r="M22" s="149"/>
      <c r="N22" s="149"/>
      <c r="O22" s="149"/>
      <c r="P22" s="149"/>
      <c r="Q22" s="149"/>
      <c r="R22" s="149"/>
      <c r="T22" s="110"/>
    </row>
    <row r="23" spans="2:31" x14ac:dyDescent="0.25">
      <c r="I23" s="149"/>
      <c r="J23" s="14"/>
      <c r="K23" s="149"/>
      <c r="L23" s="149"/>
      <c r="M23" s="149"/>
      <c r="N23" s="149"/>
      <c r="O23" s="149"/>
      <c r="P23" s="149"/>
      <c r="Q23" s="149"/>
      <c r="R23" s="149"/>
    </row>
    <row r="24" spans="2:31" s="143" customFormat="1" x14ac:dyDescent="0.25">
      <c r="I24" s="149"/>
      <c r="J24" s="319"/>
      <c r="K24" s="149"/>
      <c r="L24" s="149"/>
      <c r="M24" s="149"/>
      <c r="N24" s="149"/>
      <c r="O24" s="149"/>
      <c r="P24" s="149"/>
      <c r="Q24" s="149"/>
      <c r="R24" s="149"/>
    </row>
    <row r="25" spans="2:31" s="143" customFormat="1" x14ac:dyDescent="0.25">
      <c r="I25" s="149"/>
      <c r="J25" s="149"/>
      <c r="K25" s="149"/>
      <c r="L25" s="319"/>
      <c r="M25" s="149"/>
      <c r="N25" s="149"/>
      <c r="O25" s="149"/>
      <c r="P25" s="149"/>
      <c r="Q25" s="149"/>
      <c r="R25" s="149"/>
    </row>
    <row r="26" spans="2:31" ht="19.5" customHeight="1" x14ac:dyDescent="0.25">
      <c r="B26" s="173" t="s">
        <v>349</v>
      </c>
      <c r="C26" s="146"/>
      <c r="D26" s="177"/>
      <c r="E26" s="177"/>
      <c r="F26" s="177"/>
      <c r="G26" s="177"/>
      <c r="H26" s="177"/>
      <c r="I26" s="177"/>
      <c r="J26" s="177"/>
      <c r="K26" s="177"/>
      <c r="L26" s="177"/>
      <c r="M26" s="149"/>
      <c r="Q26" s="75"/>
    </row>
    <row r="27" spans="2:31" s="143" customFormat="1" x14ac:dyDescent="0.25">
      <c r="B27" s="185" t="s">
        <v>558</v>
      </c>
      <c r="C27" s="146"/>
      <c r="D27" s="177"/>
      <c r="E27" s="177"/>
      <c r="F27" s="177"/>
      <c r="G27" s="177"/>
      <c r="H27" s="177"/>
      <c r="I27" s="177"/>
      <c r="J27" s="177"/>
      <c r="K27" s="177"/>
      <c r="L27" s="177"/>
      <c r="Q27" s="149"/>
      <c r="R27" s="149"/>
      <c r="T27" s="101"/>
      <c r="U27" s="101"/>
      <c r="V27" s="101"/>
      <c r="W27" s="101"/>
      <c r="X27" s="101"/>
      <c r="Y27" s="101"/>
      <c r="Z27" s="101"/>
      <c r="AA27" s="101"/>
      <c r="AB27" s="101"/>
      <c r="AC27" s="101"/>
      <c r="AD27" s="101"/>
      <c r="AE27" s="101"/>
    </row>
    <row r="28" spans="2:31" ht="15.75" x14ac:dyDescent="0.25">
      <c r="B28" s="178" t="s">
        <v>8</v>
      </c>
      <c r="C28" s="178"/>
      <c r="D28" s="178" t="s">
        <v>24</v>
      </c>
      <c r="E28" s="183">
        <v>2004</v>
      </c>
      <c r="F28" s="183">
        <v>2005</v>
      </c>
      <c r="G28" s="183">
        <v>2006</v>
      </c>
      <c r="H28" s="183">
        <v>2007</v>
      </c>
      <c r="I28" s="183">
        <v>2008</v>
      </c>
      <c r="J28" s="183">
        <v>2009</v>
      </c>
      <c r="K28" s="183">
        <v>2010</v>
      </c>
      <c r="L28" s="183">
        <v>2011</v>
      </c>
      <c r="M28" s="183">
        <v>2012</v>
      </c>
      <c r="N28" s="183">
        <v>2013</v>
      </c>
      <c r="O28" s="183">
        <v>2014</v>
      </c>
      <c r="P28" s="183">
        <v>2015</v>
      </c>
      <c r="Q28" s="149"/>
      <c r="R28" s="149"/>
    </row>
    <row r="29" spans="2:31" ht="15.75" x14ac:dyDescent="0.25">
      <c r="B29" s="420" t="s">
        <v>3</v>
      </c>
      <c r="C29" s="420"/>
      <c r="D29" s="420" t="s">
        <v>1</v>
      </c>
      <c r="E29" s="421">
        <v>2752.9495778900005</v>
      </c>
      <c r="F29" s="422">
        <v>2488.10422758</v>
      </c>
      <c r="G29" s="422">
        <v>2736.5897128222687</v>
      </c>
      <c r="H29" s="422">
        <v>1887.1967909375312</v>
      </c>
      <c r="I29" s="422">
        <v>2076.9890490231328</v>
      </c>
      <c r="J29" s="422">
        <v>1401.92614327666</v>
      </c>
      <c r="K29" s="422">
        <v>1858.1764082414038</v>
      </c>
      <c r="L29" s="422">
        <v>1449.7210187636122</v>
      </c>
      <c r="M29" s="422">
        <v>2406.2630305657663</v>
      </c>
      <c r="N29" s="422">
        <v>2645.1431182548063</v>
      </c>
      <c r="O29" s="422">
        <v>2198</v>
      </c>
      <c r="P29" s="422">
        <v>2148</v>
      </c>
      <c r="Q29" s="307"/>
      <c r="R29" s="307"/>
      <c r="S29" s="307"/>
    </row>
    <row r="30" spans="2:31" ht="15.75" x14ac:dyDescent="0.25">
      <c r="B30" s="420" t="s">
        <v>4</v>
      </c>
      <c r="C30" s="420"/>
      <c r="D30" s="420" t="s">
        <v>1</v>
      </c>
      <c r="E30" s="421">
        <v>387.54835857827243</v>
      </c>
      <c r="F30" s="422">
        <v>366.50370562376798</v>
      </c>
      <c r="G30" s="422">
        <v>321.95867024916549</v>
      </c>
      <c r="H30" s="422">
        <v>197.31184274924669</v>
      </c>
      <c r="I30" s="422">
        <v>369.72015212623364</v>
      </c>
      <c r="J30" s="422">
        <v>111.810097799636</v>
      </c>
      <c r="K30" s="422">
        <v>107.81464352563215</v>
      </c>
      <c r="L30" s="422">
        <v>87.492038397739194</v>
      </c>
      <c r="M30" s="422">
        <v>80.162611169635966</v>
      </c>
      <c r="N30" s="422">
        <v>58.0102836725396</v>
      </c>
      <c r="O30" s="422">
        <v>62</v>
      </c>
      <c r="P30" s="422">
        <v>64</v>
      </c>
      <c r="Q30" s="307"/>
      <c r="R30" s="307"/>
      <c r="S30" s="307"/>
    </row>
    <row r="31" spans="2:31" ht="15.75" x14ac:dyDescent="0.25">
      <c r="B31" s="420" t="s">
        <v>197</v>
      </c>
      <c r="C31" s="420"/>
      <c r="D31" s="420" t="s">
        <v>1</v>
      </c>
      <c r="E31" s="421">
        <v>4119.37246074</v>
      </c>
      <c r="F31" s="422">
        <v>6494.327220581361</v>
      </c>
      <c r="G31" s="422">
        <v>6837.3887068329386</v>
      </c>
      <c r="H31" s="422">
        <v>6611.2087025239998</v>
      </c>
      <c r="I31" s="422">
        <v>6568.3521318071043</v>
      </c>
      <c r="J31" s="422">
        <v>5674.3505924160881</v>
      </c>
      <c r="K31" s="422">
        <v>4884.0865721949167</v>
      </c>
      <c r="L31" s="422">
        <v>5396.6907592464777</v>
      </c>
      <c r="M31" s="422">
        <v>3732.4786297964788</v>
      </c>
      <c r="N31" s="422">
        <v>3559.6566407424793</v>
      </c>
      <c r="O31" s="422">
        <v>3783.8248719113699</v>
      </c>
      <c r="P31" s="423">
        <v>4159.8032631172628</v>
      </c>
      <c r="Q31" s="307"/>
      <c r="R31" s="307"/>
      <c r="S31" s="307"/>
    </row>
    <row r="32" spans="2:31" ht="15.75" x14ac:dyDescent="0.25">
      <c r="B32" s="420" t="s">
        <v>6</v>
      </c>
      <c r="C32" s="420"/>
      <c r="D32" s="420" t="s">
        <v>1</v>
      </c>
      <c r="E32" s="421">
        <v>152.6</v>
      </c>
      <c r="F32" s="422">
        <v>271.3</v>
      </c>
      <c r="G32" s="422">
        <v>350.1</v>
      </c>
      <c r="H32" s="422">
        <v>399.64099999999996</v>
      </c>
      <c r="I32" s="422">
        <v>605.99959779999995</v>
      </c>
      <c r="J32" s="422">
        <v>817.73301413192723</v>
      </c>
      <c r="K32" s="422">
        <v>766.27668763149484</v>
      </c>
      <c r="L32" s="422">
        <v>1002.9322084305335</v>
      </c>
      <c r="M32" s="422">
        <v>1176.7277746950567</v>
      </c>
      <c r="N32" s="422">
        <v>1515.1899672125592</v>
      </c>
      <c r="O32" s="422">
        <v>1694.5934575023869</v>
      </c>
      <c r="P32" s="423">
        <v>2236.9066119507011</v>
      </c>
      <c r="Q32" s="307"/>
      <c r="R32" s="307"/>
      <c r="S32" s="307"/>
    </row>
    <row r="33" spans="2:28" ht="15.75" x14ac:dyDescent="0.25">
      <c r="B33" s="178" t="s">
        <v>7</v>
      </c>
      <c r="C33" s="178"/>
      <c r="D33" s="178" t="s">
        <v>1</v>
      </c>
      <c r="E33" s="184">
        <v>7412</v>
      </c>
      <c r="F33" s="184">
        <v>9620</v>
      </c>
      <c r="G33" s="184">
        <v>10246.037089904374</v>
      </c>
      <c r="H33" s="184">
        <v>9095.3583362107784</v>
      </c>
      <c r="I33" s="184">
        <v>9621.06093075647</v>
      </c>
      <c r="J33" s="184">
        <v>8005.8198476243115</v>
      </c>
      <c r="K33" s="184">
        <v>7616.3543115934481</v>
      </c>
      <c r="L33" s="184">
        <v>7936.8360248383633</v>
      </c>
      <c r="M33" s="184">
        <v>7395.6320462269377</v>
      </c>
      <c r="N33" s="184">
        <v>7778.1416898823845</v>
      </c>
      <c r="O33" s="184">
        <v>7617.2389550526577</v>
      </c>
      <c r="P33" s="184">
        <f>SUM(P29:P32)</f>
        <v>8608.7098750679634</v>
      </c>
    </row>
    <row r="34" spans="2:28" s="143" customFormat="1" x14ac:dyDescent="0.25">
      <c r="B34" s="86"/>
    </row>
    <row r="35" spans="2:28" x14ac:dyDescent="0.25">
      <c r="B35" s="142" t="s">
        <v>608</v>
      </c>
      <c r="C35" s="6"/>
      <c r="H35"/>
    </row>
    <row r="36" spans="2:28" x14ac:dyDescent="0.25">
      <c r="B36" s="145" t="s">
        <v>468</v>
      </c>
    </row>
    <row r="37" spans="2:28" x14ac:dyDescent="0.25">
      <c r="B37" s="86"/>
    </row>
    <row r="38" spans="2:28" ht="15.75" x14ac:dyDescent="0.25">
      <c r="B38" s="350" t="s">
        <v>173</v>
      </c>
    </row>
    <row r="39" spans="2:28" ht="15.75" x14ac:dyDescent="0.25">
      <c r="B39" s="350" t="s">
        <v>345</v>
      </c>
    </row>
    <row r="40" spans="2:28" x14ac:dyDescent="0.25">
      <c r="B40" s="84" t="s">
        <v>337</v>
      </c>
    </row>
    <row r="41" spans="2:28" x14ac:dyDescent="0.25">
      <c r="E41" s="101"/>
      <c r="F41" s="101"/>
      <c r="G41" s="101"/>
      <c r="H41" s="101"/>
      <c r="I41" s="101"/>
      <c r="J41" s="101"/>
      <c r="K41" s="101"/>
      <c r="L41" s="101"/>
      <c r="M41" s="101"/>
      <c r="N41" s="101"/>
      <c r="O41" s="101"/>
      <c r="P41" s="101"/>
    </row>
    <row r="46" spans="2:28" x14ac:dyDescent="0.25">
      <c r="B46" s="101"/>
      <c r="H46" s="101"/>
      <c r="N46" s="101"/>
      <c r="T46" s="101"/>
      <c r="U46" s="101"/>
      <c r="V46" s="101"/>
      <c r="W46" s="101"/>
      <c r="X46" s="101"/>
      <c r="Y46" s="101"/>
      <c r="Z46" s="101"/>
      <c r="AA46" s="101"/>
      <c r="AB46" s="101"/>
    </row>
    <row r="47" spans="2:28" x14ac:dyDescent="0.25">
      <c r="B47" s="101"/>
      <c r="H47" s="101"/>
      <c r="N47" s="101"/>
      <c r="T47" s="101"/>
      <c r="U47" s="101"/>
      <c r="V47" s="101"/>
      <c r="W47" s="101"/>
      <c r="X47" s="101"/>
      <c r="Y47" s="101"/>
      <c r="Z47" s="101"/>
      <c r="AA47" s="101"/>
      <c r="AB47" s="101"/>
    </row>
  </sheetData>
  <hyperlinks>
    <hyperlink ref="B36" r:id="rId1"/>
    <hyperlink ref="B2" location="Contents!B6" display="Return to Contents Page"/>
    <hyperlink ref="B40" location="'User guidance power'!B34" display="Link to user guidance for power sector"/>
  </hyperlinks>
  <pageMargins left="0.25" right="0.25" top="0.75" bottom="0.75" header="0.3" footer="0.3"/>
  <pageSetup paperSize="9" scale="73"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T40"/>
  <sheetViews>
    <sheetView showGridLines="0" zoomScale="85" zoomScaleNormal="85" workbookViewId="0"/>
  </sheetViews>
  <sheetFormatPr defaultColWidth="11.42578125" defaultRowHeight="15" x14ac:dyDescent="0.25"/>
  <cols>
    <col min="1" max="1" width="11.42578125" style="9"/>
    <col min="2" max="2" width="11.42578125" customWidth="1"/>
  </cols>
  <sheetData>
    <row r="1" spans="2:20" s="18" customFormat="1" ht="23.25" x14ac:dyDescent="0.35">
      <c r="B1" s="128" t="s">
        <v>125</v>
      </c>
      <c r="C1" s="129"/>
      <c r="D1" s="129"/>
      <c r="E1" s="143"/>
    </row>
    <row r="2" spans="2:20" s="9" customFormat="1" x14ac:dyDescent="0.25">
      <c r="B2" s="105" t="s">
        <v>2</v>
      </c>
    </row>
    <row r="3" spans="2:20" s="27" customFormat="1" x14ac:dyDescent="0.25">
      <c r="B3" s="19"/>
    </row>
    <row r="4" spans="2:20" s="9" customFormat="1" ht="21" x14ac:dyDescent="0.35">
      <c r="B4" s="424" t="s">
        <v>350</v>
      </c>
    </row>
    <row r="5" spans="2:20" s="27" customFormat="1" x14ac:dyDescent="0.25">
      <c r="B5" s="32"/>
    </row>
    <row r="6" spans="2:20" x14ac:dyDescent="0.25">
      <c r="O6" s="39" t="s">
        <v>339</v>
      </c>
    </row>
    <row r="7" spans="2:20" x14ac:dyDescent="0.25">
      <c r="O7" s="39" t="s">
        <v>352</v>
      </c>
      <c r="P7" s="151"/>
    </row>
    <row r="8" spans="2:20" x14ac:dyDescent="0.25">
      <c r="M8" s="143"/>
      <c r="O8" s="143"/>
      <c r="P8" s="143"/>
    </row>
    <row r="9" spans="2:20" x14ac:dyDescent="0.25">
      <c r="L9" s="143"/>
      <c r="M9" s="143"/>
      <c r="O9" s="143"/>
      <c r="P9" s="143"/>
    </row>
    <row r="10" spans="2:20" x14ac:dyDescent="0.25">
      <c r="L10" s="143"/>
      <c r="M10" s="143"/>
      <c r="O10" s="143"/>
      <c r="P10" s="143"/>
      <c r="Q10" s="102"/>
    </row>
    <row r="11" spans="2:20" x14ac:dyDescent="0.25">
      <c r="L11" s="143"/>
      <c r="M11" s="143"/>
      <c r="O11" s="143"/>
      <c r="P11" s="143"/>
      <c r="R11" s="111"/>
      <c r="T11" s="40"/>
    </row>
    <row r="12" spans="2:20" x14ac:dyDescent="0.25">
      <c r="L12" s="143"/>
      <c r="M12" s="143"/>
      <c r="O12" s="143"/>
      <c r="P12" s="143"/>
    </row>
    <row r="13" spans="2:20" x14ac:dyDescent="0.25">
      <c r="L13" s="143"/>
      <c r="M13" s="143"/>
      <c r="O13" s="143"/>
      <c r="P13" s="143"/>
    </row>
    <row r="14" spans="2:20" x14ac:dyDescent="0.25">
      <c r="L14" s="143"/>
      <c r="M14" s="143"/>
      <c r="O14" s="143"/>
      <c r="P14" s="143"/>
    </row>
    <row r="15" spans="2:20" x14ac:dyDescent="0.25">
      <c r="L15" s="143"/>
      <c r="M15" s="143"/>
      <c r="O15" s="148" t="s">
        <v>555</v>
      </c>
      <c r="P15" s="143"/>
    </row>
    <row r="16" spans="2:20" x14ac:dyDescent="0.25">
      <c r="M16" s="143"/>
    </row>
    <row r="17" spans="2:16" x14ac:dyDescent="0.25">
      <c r="O17" s="151" t="s">
        <v>338</v>
      </c>
    </row>
    <row r="18" spans="2:16" x14ac:dyDescent="0.25">
      <c r="O18" s="151" t="s">
        <v>352</v>
      </c>
    </row>
    <row r="20" spans="2:16" x14ac:dyDescent="0.25">
      <c r="P20" s="143"/>
    </row>
    <row r="21" spans="2:16" s="143" customFormat="1" x14ac:dyDescent="0.25"/>
    <row r="22" spans="2:16" s="143" customFormat="1" x14ac:dyDescent="0.25"/>
    <row r="23" spans="2:16" s="143" customFormat="1" x14ac:dyDescent="0.25"/>
    <row r="24" spans="2:16" s="143" customFormat="1" x14ac:dyDescent="0.25"/>
    <row r="25" spans="2:16" s="143" customFormat="1" x14ac:dyDescent="0.25">
      <c r="P25"/>
    </row>
    <row r="26" spans="2:16" ht="15.75" x14ac:dyDescent="0.25">
      <c r="B26" s="186" t="s">
        <v>352</v>
      </c>
      <c r="O26" s="148" t="s">
        <v>504</v>
      </c>
    </row>
    <row r="27" spans="2:16" s="143" customFormat="1" x14ac:dyDescent="0.25">
      <c r="B27" s="41" t="s">
        <v>550</v>
      </c>
    </row>
    <row r="28" spans="2:16" ht="15.75" x14ac:dyDescent="0.25">
      <c r="B28" s="178"/>
      <c r="C28" s="178"/>
      <c r="D28" s="178"/>
      <c r="E28" s="178" t="s">
        <v>24</v>
      </c>
      <c r="F28" s="198">
        <v>2008</v>
      </c>
      <c r="G28" s="198">
        <v>2009</v>
      </c>
      <c r="H28" s="198">
        <v>2010</v>
      </c>
      <c r="I28" s="198">
        <v>2011</v>
      </c>
      <c r="J28" s="198">
        <v>2012</v>
      </c>
      <c r="K28" s="183">
        <v>2013</v>
      </c>
      <c r="L28" s="183">
        <v>2014</v>
      </c>
      <c r="M28" s="183">
        <v>2015</v>
      </c>
    </row>
    <row r="29" spans="2:16" s="27" customFormat="1" ht="18.75" x14ac:dyDescent="0.25">
      <c r="B29" s="187" t="s">
        <v>136</v>
      </c>
      <c r="C29" s="187"/>
      <c r="D29" s="187"/>
      <c r="E29" s="425" t="s">
        <v>652</v>
      </c>
      <c r="F29" s="193">
        <v>2743.9619108780989</v>
      </c>
      <c r="G29" s="193">
        <v>2768.5515907792942</v>
      </c>
      <c r="H29" s="193">
        <v>3152.9342809232248</v>
      </c>
      <c r="I29" s="193">
        <v>2565.0423645528699</v>
      </c>
      <c r="J29" s="193">
        <v>2606.6918007611566</v>
      </c>
      <c r="K29" s="422">
        <v>2822.7016061903914</v>
      </c>
      <c r="L29" s="422">
        <v>2483.1289318926724</v>
      </c>
      <c r="M29" s="426">
        <v>2435.6802413608411</v>
      </c>
      <c r="O29" s="120"/>
    </row>
    <row r="30" spans="2:16" s="27" customFormat="1" ht="15.75" x14ac:dyDescent="0.25">
      <c r="B30" s="197" t="s">
        <v>134</v>
      </c>
      <c r="C30" s="189"/>
      <c r="D30" s="189"/>
      <c r="E30" s="427"/>
      <c r="F30" s="193">
        <v>728341</v>
      </c>
      <c r="G30" s="193">
        <v>740098</v>
      </c>
      <c r="H30" s="193">
        <v>750349</v>
      </c>
      <c r="I30" s="193">
        <v>756647</v>
      </c>
      <c r="J30" s="193">
        <v>758520</v>
      </c>
      <c r="K30" s="422">
        <v>762345</v>
      </c>
      <c r="L30" s="422">
        <v>767378</v>
      </c>
      <c r="M30" s="428">
        <v>771133</v>
      </c>
      <c r="N30" s="149"/>
      <c r="O30" s="307"/>
    </row>
    <row r="31" spans="2:16" ht="18.75" x14ac:dyDescent="0.25">
      <c r="B31" s="195" t="s">
        <v>137</v>
      </c>
      <c r="C31" s="178"/>
      <c r="D31" s="178"/>
      <c r="E31" s="178" t="s">
        <v>450</v>
      </c>
      <c r="F31" s="196">
        <f>1000*F29/F30</f>
        <v>3.767413767559562</v>
      </c>
      <c r="G31" s="196">
        <f t="shared" ref="G31:M31" si="0">1000*G29/G30</f>
        <v>3.7407905314962266</v>
      </c>
      <c r="H31" s="196">
        <f t="shared" si="0"/>
        <v>4.2019570638772423</v>
      </c>
      <c r="I31" s="196">
        <f t="shared" si="0"/>
        <v>3.3900119402480549</v>
      </c>
      <c r="J31" s="196">
        <f t="shared" si="0"/>
        <v>3.4365498612576553</v>
      </c>
      <c r="K31" s="196">
        <f t="shared" si="0"/>
        <v>3.7026564169639617</v>
      </c>
      <c r="L31" s="196">
        <f t="shared" si="0"/>
        <v>3.2358615074874084</v>
      </c>
      <c r="M31" s="196">
        <f t="shared" si="0"/>
        <v>3.1585734774167897</v>
      </c>
      <c r="N31" s="307"/>
      <c r="O31" s="341"/>
      <c r="P31" s="120"/>
    </row>
    <row r="32" spans="2:16" s="143" customFormat="1" ht="15.75" x14ac:dyDescent="0.25">
      <c r="B32" s="190"/>
      <c r="C32" s="188"/>
      <c r="D32" s="194"/>
      <c r="E32" s="194"/>
      <c r="F32" s="194"/>
      <c r="G32" s="194"/>
      <c r="H32" s="194"/>
      <c r="I32" s="194"/>
      <c r="J32" s="28"/>
      <c r="K32" s="147"/>
      <c r="L32" s="147"/>
      <c r="M32" s="121"/>
    </row>
    <row r="33" spans="2:17" s="27" customFormat="1" x14ac:dyDescent="0.25">
      <c r="B33" s="417" t="s">
        <v>549</v>
      </c>
      <c r="C33" s="83"/>
      <c r="D33" s="29"/>
      <c r="E33" s="29"/>
      <c r="F33" s="29"/>
      <c r="G33" s="29"/>
      <c r="H33" s="29"/>
      <c r="I33" s="29"/>
      <c r="J33" s="29"/>
      <c r="K33" s="29"/>
      <c r="L33" s="29"/>
      <c r="M33" s="29"/>
      <c r="N33" s="29"/>
      <c r="O33" s="29"/>
      <c r="P33" s="29"/>
      <c r="Q33" s="28"/>
    </row>
    <row r="34" spans="2:17" s="27" customFormat="1" x14ac:dyDescent="0.25">
      <c r="B34" s="192" t="s">
        <v>548</v>
      </c>
      <c r="C34" s="191"/>
      <c r="D34" s="29"/>
      <c r="E34" s="29"/>
      <c r="F34" s="29"/>
      <c r="G34" s="29"/>
      <c r="H34" s="29"/>
      <c r="I34" s="29"/>
      <c r="J34" s="29"/>
      <c r="K34" s="29"/>
      <c r="L34" s="29"/>
      <c r="M34" s="29"/>
      <c r="N34" s="29"/>
      <c r="O34" s="29"/>
      <c r="P34" s="29"/>
      <c r="Q34" s="28"/>
    </row>
    <row r="35" spans="2:17" x14ac:dyDescent="0.25">
      <c r="B35" s="142" t="s">
        <v>135</v>
      </c>
      <c r="D35" s="13"/>
      <c r="E35" s="13"/>
      <c r="F35" s="13"/>
      <c r="G35" s="13"/>
      <c r="H35" s="13"/>
      <c r="I35" s="13"/>
      <c r="J35" s="13"/>
      <c r="K35" s="13"/>
      <c r="L35" s="13"/>
      <c r="M35" s="370"/>
      <c r="N35" s="13"/>
      <c r="O35" s="13"/>
    </row>
    <row r="36" spans="2:17" x14ac:dyDescent="0.25">
      <c r="B36" s="145" t="s">
        <v>469</v>
      </c>
      <c r="C36" s="176"/>
      <c r="D36" s="13"/>
      <c r="E36" s="13"/>
      <c r="F36" s="13"/>
      <c r="G36" s="13"/>
      <c r="H36" s="13"/>
      <c r="I36" s="13"/>
      <c r="J36" s="13"/>
      <c r="K36" s="13"/>
      <c r="L36" s="13"/>
      <c r="M36" s="13"/>
      <c r="N36" s="13"/>
      <c r="O36" s="13"/>
    </row>
    <row r="38" spans="2:17" x14ac:dyDescent="0.25">
      <c r="B38" s="142" t="s">
        <v>177</v>
      </c>
    </row>
    <row r="39" spans="2:17" x14ac:dyDescent="0.25">
      <c r="B39" s="417" t="s">
        <v>609</v>
      </c>
    </row>
    <row r="40" spans="2:17" x14ac:dyDescent="0.25">
      <c r="B40" s="145" t="s">
        <v>353</v>
      </c>
    </row>
  </sheetData>
  <hyperlinks>
    <hyperlink ref="B2" location="Contents!B6" display="Return to Contents Page"/>
    <hyperlink ref="B34" r:id="rId1"/>
    <hyperlink ref="B36" r:id="rId2"/>
    <hyperlink ref="B40" location="'User guidance buildings'!B16" display="Link to user guidance for buildings sector"/>
  </hyperlinks>
  <pageMargins left="0.25" right="0.25" top="0.75" bottom="0.75" header="0.3" footer="0.3"/>
  <pageSetup paperSize="9" scale="69" orientation="landscape" verticalDpi="90"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9"/>
  <sheetViews>
    <sheetView showGridLines="0" zoomScale="85" zoomScaleNormal="85" workbookViewId="0"/>
  </sheetViews>
  <sheetFormatPr defaultColWidth="11.42578125" defaultRowHeight="15" x14ac:dyDescent="0.25"/>
  <cols>
    <col min="1" max="1" width="11.42578125" style="9"/>
    <col min="4" max="4" width="11.42578125" style="75"/>
    <col min="6" max="6" width="11.42578125" style="75"/>
    <col min="8" max="8" width="11.42578125" style="75"/>
  </cols>
  <sheetData>
    <row r="1" spans="2:15" s="18" customFormat="1" x14ac:dyDescent="0.25">
      <c r="D1" s="75"/>
      <c r="E1" s="130"/>
      <c r="F1" s="130"/>
      <c r="H1" s="75"/>
    </row>
    <row r="2" spans="2:15" s="9" customFormat="1" x14ac:dyDescent="0.25">
      <c r="B2" s="105" t="s">
        <v>2</v>
      </c>
      <c r="D2" s="75"/>
      <c r="F2" s="75"/>
      <c r="H2" s="75"/>
    </row>
    <row r="3" spans="2:15" s="27" customFormat="1" x14ac:dyDescent="0.25">
      <c r="B3" s="31"/>
      <c r="D3" s="75"/>
      <c r="F3" s="75"/>
      <c r="H3" s="75"/>
    </row>
    <row r="4" spans="2:15" s="27" customFormat="1" ht="21" x14ac:dyDescent="0.35">
      <c r="B4" s="424" t="s">
        <v>354</v>
      </c>
      <c r="D4" s="75"/>
      <c r="F4" s="75"/>
      <c r="H4" s="75"/>
    </row>
    <row r="5" spans="2:15" s="9" customFormat="1" x14ac:dyDescent="0.25">
      <c r="B5" s="254" t="s">
        <v>355</v>
      </c>
      <c r="D5" s="75"/>
      <c r="E5" s="57"/>
      <c r="F5" s="57"/>
      <c r="H5" s="75"/>
    </row>
    <row r="6" spans="2:15" x14ac:dyDescent="0.25">
      <c r="J6" s="200" t="s">
        <v>357</v>
      </c>
      <c r="K6" s="43"/>
      <c r="L6" s="201" t="s">
        <v>156</v>
      </c>
      <c r="M6" s="122"/>
      <c r="N6" s="201" t="s">
        <v>157</v>
      </c>
    </row>
    <row r="7" spans="2:15" x14ac:dyDescent="0.25">
      <c r="O7" s="75"/>
    </row>
    <row r="8" spans="2:15" x14ac:dyDescent="0.25">
      <c r="J8" s="39" t="s">
        <v>346</v>
      </c>
    </row>
    <row r="9" spans="2:15" x14ac:dyDescent="0.25">
      <c r="J9" s="148" t="s">
        <v>358</v>
      </c>
    </row>
    <row r="17" spans="2:17" x14ac:dyDescent="0.25">
      <c r="J17" s="151" t="s">
        <v>347</v>
      </c>
    </row>
    <row r="18" spans="2:17" x14ac:dyDescent="0.25">
      <c r="J18" s="148" t="s">
        <v>359</v>
      </c>
    </row>
    <row r="20" spans="2:17" x14ac:dyDescent="0.25">
      <c r="J20" s="9"/>
      <c r="K20" s="9"/>
      <c r="L20" s="9"/>
      <c r="M20" s="9"/>
      <c r="N20" s="9"/>
      <c r="O20" s="9"/>
    </row>
    <row r="21" spans="2:17" s="9" customFormat="1" x14ac:dyDescent="0.25">
      <c r="D21" s="75"/>
      <c r="F21" s="75"/>
      <c r="H21" s="75"/>
      <c r="J21"/>
      <c r="K21"/>
      <c r="L21"/>
      <c r="M21"/>
      <c r="N21"/>
      <c r="O21"/>
    </row>
    <row r="23" spans="2:17" x14ac:dyDescent="0.25">
      <c r="J23" s="75"/>
    </row>
    <row r="24" spans="2:17" s="75" customFormat="1" x14ac:dyDescent="0.25">
      <c r="J24"/>
    </row>
    <row r="25" spans="2:17" x14ac:dyDescent="0.25">
      <c r="K25" s="120"/>
      <c r="L25" s="120"/>
    </row>
    <row r="26" spans="2:17" x14ac:dyDescent="0.25">
      <c r="J26" s="41" t="s">
        <v>175</v>
      </c>
      <c r="P26" s="120"/>
      <c r="Q26" s="30"/>
    </row>
    <row r="27" spans="2:17" x14ac:dyDescent="0.25">
      <c r="J27" s="202" t="s">
        <v>176</v>
      </c>
    </row>
    <row r="28" spans="2:17" s="143" customFormat="1" x14ac:dyDescent="0.25">
      <c r="J28" s="41" t="s">
        <v>184</v>
      </c>
    </row>
    <row r="29" spans="2:17" ht="15.75" x14ac:dyDescent="0.25">
      <c r="B29" s="186" t="s">
        <v>360</v>
      </c>
      <c r="C29" s="143"/>
      <c r="D29" s="143"/>
      <c r="E29" s="143"/>
      <c r="F29" s="143"/>
      <c r="G29" s="143"/>
      <c r="H29" s="143"/>
    </row>
    <row r="30" spans="2:17" x14ac:dyDescent="0.25">
      <c r="B30" s="41" t="s">
        <v>356</v>
      </c>
      <c r="C30" s="143"/>
      <c r="D30" s="143"/>
      <c r="E30" s="143"/>
      <c r="F30" s="143"/>
      <c r="G30" s="143"/>
      <c r="H30" s="143"/>
      <c r="I30" s="143"/>
    </row>
    <row r="31" spans="2:17" ht="15" customHeight="1" x14ac:dyDescent="0.25">
      <c r="B31" s="195" t="s">
        <v>138</v>
      </c>
      <c r="C31" s="195"/>
      <c r="D31" s="195"/>
      <c r="E31" s="183">
        <v>2001</v>
      </c>
      <c r="F31" s="183">
        <v>2004</v>
      </c>
      <c r="G31" s="183">
        <v>2006</v>
      </c>
      <c r="H31" s="183">
        <v>2009</v>
      </c>
      <c r="I31" s="183">
        <v>2011</v>
      </c>
    </row>
    <row r="32" spans="2:17" ht="15.75" x14ac:dyDescent="0.25">
      <c r="B32" s="429" t="s">
        <v>12</v>
      </c>
      <c r="C32" s="142"/>
      <c r="D32" s="142"/>
      <c r="E32" s="430">
        <v>0.5</v>
      </c>
      <c r="F32" s="430">
        <v>0.59799999999999998</v>
      </c>
      <c r="G32" s="430">
        <v>0.61599999999999999</v>
      </c>
      <c r="H32" s="430">
        <v>0.64500000000000002</v>
      </c>
      <c r="I32" s="430">
        <v>0.66200000000000003</v>
      </c>
    </row>
    <row r="33" spans="2:15" s="143" customFormat="1" ht="15.75" x14ac:dyDescent="0.25">
      <c r="B33" s="429" t="s">
        <v>13</v>
      </c>
      <c r="C33" s="142"/>
      <c r="D33" s="142"/>
      <c r="E33" s="430">
        <v>0.94</v>
      </c>
      <c r="F33" s="430">
        <v>0.94699999999999995</v>
      </c>
      <c r="G33" s="430">
        <v>0.94699999999999995</v>
      </c>
      <c r="H33" s="431">
        <v>0.95499999999999996</v>
      </c>
      <c r="I33" s="431">
        <v>0.95899999999999996</v>
      </c>
    </row>
    <row r="34" spans="2:15" ht="15.75" x14ac:dyDescent="0.25">
      <c r="B34" s="429" t="s">
        <v>14</v>
      </c>
      <c r="C34" s="142"/>
      <c r="D34" s="142"/>
      <c r="E34" s="430">
        <v>0.47</v>
      </c>
      <c r="F34" s="430">
        <v>0.61299999999999999</v>
      </c>
      <c r="G34" s="430">
        <v>0.67500000000000004</v>
      </c>
      <c r="H34" s="430">
        <v>0.76600000000000001</v>
      </c>
      <c r="I34" s="430">
        <v>0.80500000000000005</v>
      </c>
    </row>
    <row r="35" spans="2:15" ht="15.75" x14ac:dyDescent="0.25">
      <c r="B35" s="190"/>
      <c r="C35" s="143"/>
      <c r="D35" s="143"/>
      <c r="E35" s="199"/>
      <c r="F35" s="199"/>
      <c r="G35" s="199"/>
      <c r="H35" s="199"/>
      <c r="I35" s="199"/>
    </row>
    <row r="36" spans="2:15" x14ac:dyDescent="0.25">
      <c r="B36" s="142" t="s">
        <v>140</v>
      </c>
      <c r="K36" s="75"/>
      <c r="L36" s="112"/>
      <c r="N36" s="75"/>
      <c r="O36" s="75"/>
    </row>
    <row r="37" spans="2:15" x14ac:dyDescent="0.25">
      <c r="B37" s="176" t="s">
        <v>139</v>
      </c>
      <c r="J37" s="75"/>
      <c r="K37" s="75"/>
      <c r="L37" s="75"/>
      <c r="M37" s="75"/>
      <c r="N37" s="75"/>
      <c r="O37" s="75"/>
    </row>
    <row r="38" spans="2:15" x14ac:dyDescent="0.25">
      <c r="J38" s="75"/>
      <c r="K38" s="75"/>
      <c r="L38" s="75"/>
      <c r="M38" s="75"/>
      <c r="N38" s="75"/>
      <c r="O38" s="75"/>
    </row>
    <row r="39" spans="2:15" x14ac:dyDescent="0.25">
      <c r="B39" s="145" t="s">
        <v>353</v>
      </c>
      <c r="J39" s="75"/>
      <c r="K39" s="75"/>
      <c r="L39" s="75"/>
      <c r="M39" s="75"/>
      <c r="N39" s="75"/>
      <c r="O39" s="75"/>
    </row>
    <row r="40" spans="2:15" x14ac:dyDescent="0.25">
      <c r="J40" s="75"/>
      <c r="K40" s="75"/>
      <c r="L40" s="75"/>
      <c r="M40" s="75"/>
      <c r="N40" s="75"/>
      <c r="O40" s="75"/>
    </row>
    <row r="41" spans="2:15" x14ac:dyDescent="0.25">
      <c r="J41" s="75"/>
      <c r="K41" s="75"/>
      <c r="L41" s="75"/>
      <c r="M41" s="75"/>
      <c r="N41" s="75"/>
      <c r="O41" s="75"/>
    </row>
    <row r="42" spans="2:15" x14ac:dyDescent="0.25">
      <c r="J42" s="75"/>
      <c r="K42" s="75"/>
      <c r="L42" s="75"/>
      <c r="M42" s="75"/>
      <c r="N42" s="75"/>
      <c r="O42" s="75"/>
    </row>
    <row r="43" spans="2:15" x14ac:dyDescent="0.25">
      <c r="J43" s="75"/>
      <c r="K43" s="75"/>
      <c r="L43" s="81"/>
      <c r="N43" s="75"/>
      <c r="O43" s="75"/>
    </row>
    <row r="44" spans="2:15" x14ac:dyDescent="0.25">
      <c r="J44" s="75"/>
      <c r="K44" s="75"/>
      <c r="L44" s="75"/>
      <c r="M44" s="75"/>
      <c r="N44" s="75"/>
      <c r="O44" s="75"/>
    </row>
    <row r="45" spans="2:15" x14ac:dyDescent="0.25">
      <c r="J45" s="75"/>
      <c r="K45" s="75"/>
      <c r="L45" s="75"/>
      <c r="M45" s="75"/>
      <c r="N45" s="75"/>
      <c r="O45" s="75"/>
    </row>
    <row r="46" spans="2:15" x14ac:dyDescent="0.25">
      <c r="J46" s="75"/>
      <c r="K46" s="75"/>
      <c r="L46" s="75"/>
      <c r="M46" s="75"/>
      <c r="N46" s="75"/>
      <c r="O46" s="75"/>
    </row>
    <row r="47" spans="2:15" x14ac:dyDescent="0.25">
      <c r="J47" s="75"/>
      <c r="K47" s="75"/>
      <c r="L47" s="75"/>
      <c r="M47" s="75"/>
      <c r="N47" s="75"/>
      <c r="O47" s="75"/>
    </row>
    <row r="48" spans="2:15" x14ac:dyDescent="0.25">
      <c r="J48" s="75"/>
      <c r="K48" s="75"/>
      <c r="L48" s="75"/>
      <c r="M48" s="75"/>
      <c r="N48" s="75"/>
      <c r="O48" s="75"/>
    </row>
    <row r="49" spans="10:15" x14ac:dyDescent="0.25">
      <c r="J49" s="75"/>
      <c r="K49" s="75"/>
      <c r="L49" s="75"/>
      <c r="M49" s="75"/>
      <c r="N49" s="75"/>
      <c r="O49" s="75"/>
    </row>
  </sheetData>
  <hyperlinks>
    <hyperlink ref="B37" r:id="rId1"/>
    <hyperlink ref="B2" location="Contents!B6" display="Return to Contents Page"/>
    <hyperlink ref="B39" location="'User guidance buildings'!B52" display="Link to user guidance for buildings sector"/>
  </hyperlinks>
  <pageMargins left="0.25" right="0.25" top="0.75" bottom="0.75" header="0.3" footer="0.3"/>
  <pageSetup paperSize="9" scale="83"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vt:i4>
      </vt:variant>
    </vt:vector>
  </HeadingPairs>
  <TitlesOfParts>
    <vt:vector size="44" baseType="lpstr">
      <vt:lpstr>Cover</vt:lpstr>
      <vt:lpstr>Print_Guidance</vt:lpstr>
      <vt:lpstr>Contents</vt:lpstr>
      <vt:lpstr>Introduction</vt:lpstr>
      <vt:lpstr>Summary of Changes</vt:lpstr>
      <vt:lpstr>1.1</vt:lpstr>
      <vt:lpstr>1.2</vt:lpstr>
      <vt:lpstr>2.1</vt:lpstr>
      <vt:lpstr>2.2</vt:lpstr>
      <vt:lpstr>2.3</vt:lpstr>
      <vt:lpstr>2.4</vt:lpstr>
      <vt:lpstr>2.5</vt:lpstr>
      <vt:lpstr>2.6</vt:lpstr>
      <vt:lpstr>3.1</vt:lpstr>
      <vt:lpstr>3.2</vt:lpstr>
      <vt:lpstr>4.1</vt:lpstr>
      <vt:lpstr>4.2</vt:lpstr>
      <vt:lpstr>4.3</vt:lpstr>
      <vt:lpstr>4.4</vt:lpstr>
      <vt:lpstr>4.5</vt:lpstr>
      <vt:lpstr>4.6</vt:lpstr>
      <vt:lpstr>4.7</vt:lpstr>
      <vt:lpstr>4.8</vt:lpstr>
      <vt:lpstr>5.1</vt:lpstr>
      <vt:lpstr>5.2</vt:lpstr>
      <vt:lpstr>5.3</vt:lpstr>
      <vt:lpstr>5.4</vt:lpstr>
      <vt:lpstr>5.5</vt:lpstr>
      <vt:lpstr>5.6</vt:lpstr>
      <vt:lpstr>5.7</vt:lpstr>
      <vt:lpstr>5.8</vt:lpstr>
      <vt:lpstr>6.1</vt:lpstr>
      <vt:lpstr>6.2</vt:lpstr>
      <vt:lpstr>7.1</vt:lpstr>
      <vt:lpstr>7.2</vt:lpstr>
      <vt:lpstr>User guidance</vt:lpstr>
      <vt:lpstr>User guidance power</vt:lpstr>
      <vt:lpstr>User guidance buildings</vt:lpstr>
      <vt:lpstr>User guidance industry</vt:lpstr>
      <vt:lpstr>User guidance transport</vt:lpstr>
      <vt:lpstr>User guidance agriculture</vt:lpstr>
      <vt:lpstr>User guidance waste</vt:lpstr>
      <vt:lpstr>User guidance cross-cutting</vt:lpstr>
      <vt:lpstr>'2.6'!Print_Area</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Kerri Burgess</dc:creator>
  <cp:lastModifiedBy>David Finlay</cp:lastModifiedBy>
  <cp:lastPrinted>2017-08-25T10:02:50Z</cp:lastPrinted>
  <dcterms:created xsi:type="dcterms:W3CDTF">2015-04-15T14:57:28Z</dcterms:created>
  <dcterms:modified xsi:type="dcterms:W3CDTF">2017-08-29T07:20:04Z</dcterms:modified>
</cp:coreProperties>
</file>