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781\Documents\David\Upload\"/>
    </mc:Choice>
  </mc:AlternateContent>
  <bookViews>
    <workbookView xWindow="0" yWindow="0" windowWidth="24000" windowHeight="9135" tabRatio="781"/>
  </bookViews>
  <sheets>
    <sheet name="Cover" sheetId="1" r:id="rId1"/>
    <sheet name="Contents" sheetId="2" r:id="rId2"/>
    <sheet name="Figure1" sheetId="4" r:id="rId3"/>
    <sheet name="Table1" sheetId="3" r:id="rId4"/>
    <sheet name="Figure2" sheetId="15" r:id="rId5"/>
    <sheet name="Figure3" sheetId="5" r:id="rId6"/>
    <sheet name="Figure4" sheetId="6" r:id="rId7"/>
    <sheet name="Table2" sheetId="13" r:id="rId8"/>
    <sheet name="Figure5" sheetId="14" r:id="rId9"/>
    <sheet name="Table3" sheetId="12" r:id="rId10"/>
    <sheet name="Table4" sheetId="10" r:id="rId11"/>
  </sheets>
  <calcPr calcId="152511"/>
</workbook>
</file>

<file path=xl/calcChain.xml><?xml version="1.0" encoding="utf-8"?>
<calcChain xmlns="http://schemas.openxmlformats.org/spreadsheetml/2006/main">
  <c r="C6" i="3" l="1"/>
  <c r="D6" i="3"/>
  <c r="E6" i="3"/>
  <c r="F6" i="3"/>
  <c r="H6" i="10"/>
  <c r="E15" i="10"/>
  <c r="E14" i="10"/>
  <c r="E13" i="10"/>
  <c r="E12" i="10"/>
  <c r="E11" i="10"/>
  <c r="E10" i="10"/>
  <c r="E9" i="10"/>
  <c r="E8" i="10"/>
  <c r="E7" i="10"/>
  <c r="E6" i="10"/>
  <c r="D15" i="10"/>
  <c r="D14" i="10"/>
  <c r="D13" i="10"/>
  <c r="D12" i="10"/>
  <c r="D11" i="10"/>
  <c r="D10" i="10"/>
  <c r="D9" i="10"/>
  <c r="D8" i="10"/>
  <c r="D7" i="10"/>
  <c r="D6" i="10"/>
  <c r="C6" i="10"/>
  <c r="F6" i="10"/>
  <c r="H15" i="3"/>
  <c r="G15" i="3"/>
  <c r="G6" i="10" l="1"/>
  <c r="C34" i="15"/>
  <c r="C33" i="15"/>
  <c r="C32" i="15"/>
  <c r="C31" i="15"/>
  <c r="C30" i="15"/>
  <c r="C29" i="15"/>
  <c r="C28" i="15"/>
  <c r="C35" i="15" l="1"/>
  <c r="D28" i="15" s="1"/>
  <c r="D33" i="15" l="1"/>
  <c r="D31" i="15"/>
  <c r="D29" i="15"/>
  <c r="D35" i="15" s="1"/>
  <c r="D34" i="15"/>
  <c r="D32" i="15"/>
  <c r="D30" i="15"/>
  <c r="X38" i="14"/>
  <c r="C38" i="14"/>
  <c r="C9" i="13" l="1"/>
  <c r="C8" i="13"/>
  <c r="AC38" i="5"/>
  <c r="AD38" i="5"/>
  <c r="AD39" i="5"/>
  <c r="AD40" i="5"/>
  <c r="AD41" i="5"/>
  <c r="AD42" i="5"/>
  <c r="AD43" i="5"/>
  <c r="AD44" i="5"/>
  <c r="AD45" i="5"/>
  <c r="AD46" i="5"/>
  <c r="AD47" i="5"/>
  <c r="H6" i="3" l="1"/>
  <c r="G6" i="3"/>
  <c r="E7" i="3"/>
  <c r="E8" i="3"/>
  <c r="E9" i="3"/>
  <c r="E10" i="3"/>
  <c r="E11" i="3"/>
  <c r="E12" i="3"/>
  <c r="E13" i="3"/>
  <c r="E14" i="3"/>
  <c r="E15" i="3"/>
  <c r="D15" i="3"/>
  <c r="C15" i="3"/>
  <c r="D7" i="3"/>
  <c r="D8" i="3"/>
  <c r="D9" i="3"/>
  <c r="D10" i="3"/>
  <c r="D11" i="3"/>
  <c r="D12" i="3"/>
  <c r="D13" i="3"/>
  <c r="D14" i="3"/>
  <c r="C6" i="13" l="1"/>
  <c r="C7" i="13"/>
  <c r="D7" i="13" s="1"/>
  <c r="D8" i="13" l="1"/>
  <c r="D9" i="13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F7" i="10" l="1"/>
  <c r="F12" i="10"/>
  <c r="F14" i="10"/>
  <c r="AB38" i="5"/>
  <c r="AC39" i="5"/>
  <c r="AC40" i="5"/>
  <c r="AC41" i="5"/>
  <c r="AC42" i="5"/>
  <c r="AC43" i="5"/>
  <c r="AC44" i="5"/>
  <c r="AC45" i="5"/>
  <c r="AC46" i="5"/>
  <c r="AC47" i="5"/>
  <c r="C38" i="5"/>
  <c r="J17" i="12"/>
  <c r="I17" i="12"/>
  <c r="H17" i="12"/>
  <c r="G17" i="12"/>
  <c r="F17" i="12"/>
  <c r="E17" i="12"/>
  <c r="D17" i="12"/>
  <c r="C17" i="12"/>
  <c r="C38" i="4"/>
  <c r="C15" i="10"/>
  <c r="C14" i="10"/>
  <c r="C13" i="10"/>
  <c r="C12" i="10"/>
  <c r="F11" i="10"/>
  <c r="C11" i="10"/>
  <c r="C10" i="10"/>
  <c r="C9" i="10"/>
  <c r="C8" i="10"/>
  <c r="C7" i="10"/>
  <c r="F8" i="10" l="1"/>
  <c r="G13" i="10"/>
  <c r="F13" i="10"/>
  <c r="F9" i="10"/>
  <c r="H10" i="10"/>
  <c r="F10" i="10"/>
  <c r="G7" i="10"/>
  <c r="H13" i="10"/>
  <c r="H11" i="10"/>
  <c r="H12" i="10"/>
  <c r="G15" i="10"/>
  <c r="H8" i="10"/>
  <c r="H9" i="10"/>
  <c r="G9" i="10"/>
  <c r="H7" i="10"/>
  <c r="G11" i="10"/>
  <c r="H15" i="10"/>
  <c r="H14" i="10"/>
  <c r="G8" i="10"/>
  <c r="G10" i="10"/>
  <c r="G12" i="10"/>
  <c r="G14" i="10"/>
  <c r="F15" i="10" l="1"/>
  <c r="AA38" i="5"/>
  <c r="H38" i="5"/>
  <c r="F9" i="3"/>
  <c r="F13" i="3"/>
  <c r="H8" i="3"/>
  <c r="AB39" i="5"/>
  <c r="AB40" i="5"/>
  <c r="AB41" i="5"/>
  <c r="AB42" i="5"/>
  <c r="AB43" i="5"/>
  <c r="AB44" i="5"/>
  <c r="AB45" i="5"/>
  <c r="AB46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H47" i="5"/>
  <c r="C47" i="5"/>
  <c r="C39" i="5"/>
  <c r="H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C40" i="5"/>
  <c r="H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C41" i="5"/>
  <c r="H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C42" i="5"/>
  <c r="H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C43" i="5"/>
  <c r="H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C44" i="5"/>
  <c r="H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C45" i="5"/>
  <c r="H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C46" i="5"/>
  <c r="H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C7" i="3"/>
  <c r="G7" i="3" s="1"/>
  <c r="C8" i="3"/>
  <c r="G8" i="3" s="1"/>
  <c r="C9" i="3"/>
  <c r="G9" i="3" s="1"/>
  <c r="C10" i="3"/>
  <c r="C11" i="3"/>
  <c r="C12" i="3"/>
  <c r="H12" i="3"/>
  <c r="C13" i="3"/>
  <c r="C14" i="3"/>
  <c r="G13" i="3" l="1"/>
  <c r="H9" i="3"/>
  <c r="G10" i="3"/>
  <c r="F10" i="3"/>
  <c r="H10" i="3"/>
  <c r="G14" i="3"/>
  <c r="F14" i="3"/>
  <c r="F12" i="3"/>
  <c r="F8" i="3"/>
  <c r="F11" i="3"/>
  <c r="F7" i="3"/>
  <c r="H11" i="3"/>
  <c r="H7" i="3"/>
  <c r="G11" i="3"/>
  <c r="G12" i="3"/>
  <c r="H14" i="3"/>
  <c r="H13" i="3"/>
  <c r="F15" i="3" l="1"/>
  <c r="D38" i="4" l="1"/>
  <c r="F38" i="4"/>
  <c r="E38" i="4"/>
  <c r="G38" i="4"/>
  <c r="H38" i="4"/>
  <c r="I38" i="4"/>
  <c r="J38" i="4"/>
</calcChain>
</file>

<file path=xl/sharedStrings.xml><?xml version="1.0" encoding="utf-8"?>
<sst xmlns="http://schemas.openxmlformats.org/spreadsheetml/2006/main" count="248" uniqueCount="117">
  <si>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</si>
  <si>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</si>
  <si>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</si>
  <si>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</si>
  <si>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</si>
  <si>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</si>
  <si>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</si>
  <si>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</si>
  <si>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</si>
  <si>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https://www.daera-ni.gov.uk/articles/northern-ireland-greenhouse-gas-inventory</t>
  </si>
  <si>
    <t>statistical bulletin - data and charts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</si>
  <si>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</si>
  <si>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</si>
  <si>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</si>
  <si>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</si>
  <si>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</si>
  <si>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</si>
  <si>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</si>
  <si>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</si>
  <si>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</si>
  <si>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</si>
  <si>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</si>
  <si>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</si>
  <si>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Table1</t>
  </si>
  <si>
    <t>Figure1</t>
  </si>
  <si>
    <t>Figure2</t>
  </si>
  <si>
    <t>Table 1: Greenhouse gas emissions by sector</t>
  </si>
  <si>
    <t>Figure 1: Greenhouse gas emissions by gas</t>
  </si>
  <si>
    <t>Contents</t>
  </si>
  <si>
    <t>Data table</t>
  </si>
  <si>
    <t>Multiple line charts</t>
  </si>
  <si>
    <t>Reference</t>
  </si>
  <si>
    <t>Type</t>
  </si>
  <si>
    <t>Title</t>
  </si>
  <si>
    <t>back to contents</t>
  </si>
  <si>
    <t>HFCs</t>
  </si>
  <si>
    <t>PFCs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</si>
  <si>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</si>
  <si>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</si>
  <si>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</si>
  <si>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</si>
  <si>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</si>
  <si>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</si>
  <si>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</si>
  <si>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</si>
  <si>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</si>
  <si>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</si>
  <si>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</si>
  <si>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All gases</t>
  </si>
  <si>
    <t>% of all gases</t>
  </si>
  <si>
    <r>
      <t>CO</t>
    </r>
    <r>
      <rPr>
        <b/>
        <vertAlign val="subscript"/>
        <sz val="12"/>
        <color theme="1"/>
        <rFont val="Arial"/>
        <family val="2"/>
      </rPr>
      <t>2</t>
    </r>
  </si>
  <si>
    <r>
      <t>CH</t>
    </r>
    <r>
      <rPr>
        <b/>
        <vertAlign val="subscript"/>
        <sz val="12"/>
        <color theme="1"/>
        <rFont val="Arial"/>
        <family val="2"/>
      </rPr>
      <t>4</t>
    </r>
  </si>
  <si>
    <r>
      <t>N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</si>
  <si>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r>
      <t>SF</t>
    </r>
    <r>
      <rPr>
        <b/>
        <vertAlign val="subscript"/>
        <sz val="12"/>
        <color theme="1"/>
        <rFont val="Arial"/>
        <family val="2"/>
      </rPr>
      <t>6</t>
    </r>
  </si>
  <si>
    <r>
      <t>NF</t>
    </r>
    <r>
      <rPr>
        <b/>
        <vertAlign val="subscript"/>
        <sz val="12"/>
        <color theme="1"/>
        <rFont val="Arial"/>
        <family val="2"/>
      </rPr>
      <t>3</t>
    </r>
  </si>
  <si>
    <t>BaseYear</t>
  </si>
  <si>
    <t>base year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</si>
  <si>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</si>
  <si>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</si>
  <si>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</si>
  <si>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</si>
  <si>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</si>
  <si>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table was based on the following table from the National Atmospheric Emissions Inventory.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</si>
  <si>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</si>
  <si>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</si>
  <si>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This doughnut chart was based on the following data table.</t>
  </si>
  <si>
    <t>These line charts were based on the same data table as Figure 2.</t>
  </si>
  <si>
    <t>028 9054 0916</t>
  </si>
  <si>
    <t>Statistics and Analytical Services Branch</t>
  </si>
  <si>
    <t>Figure3</t>
  </si>
  <si>
    <t>Greenhouse gas emissions by gas, Northern Ireland</t>
  </si>
  <si>
    <t>Greenhouse gas emissions by sector, Northern Ireland</t>
  </si>
  <si>
    <t>Greenhouse gas emissions, Northern Ireland</t>
  </si>
  <si>
    <t>Greenhouse gas emissions by gas, United Kingdom</t>
  </si>
  <si>
    <t>Greenhouse gas emissions by sector, United kingdom</t>
  </si>
  <si>
    <t>Table2</t>
  </si>
  <si>
    <t>Table3</t>
  </si>
  <si>
    <t>Doughnut chart and table</t>
  </si>
  <si>
    <t>Line chart and table</t>
  </si>
  <si>
    <t>Table4</t>
  </si>
  <si>
    <t>Table 4: Greenhouse gas emissions by sector</t>
  </si>
  <si>
    <t>Table 3: Greenhouse gas emissions by gas</t>
  </si>
  <si>
    <t>This table was based on the same data table as Figure2.</t>
  </si>
  <si>
    <t>NI GHG emissions 
(in MtCO2e)</t>
  </si>
  <si>
    <t>Table 2: Greenhouse gas emissions - progress against Programme for Government measure</t>
  </si>
  <si>
    <t>Greenhouse gas emissions - NI PfG progress</t>
  </si>
  <si>
    <t>Table and line chart</t>
  </si>
  <si>
    <t>2014 (base year for PfG reporting)</t>
  </si>
  <si>
    <t>% change since base year</t>
  </si>
  <si>
    <t>This line chart was based on the data below (calculated from table 1).</t>
  </si>
  <si>
    <t>Progress to date using criteria for reporting change (+/-1pp per annum)</t>
  </si>
  <si>
    <t>% change from 2014 (base year for PfG reporting)</t>
  </si>
  <si>
    <t>11 June 2019</t>
  </si>
  <si>
    <t>inventory statistical bulletin 1990-2017.</t>
  </si>
  <si>
    <t>1990-2017</t>
  </si>
  <si>
    <t>Pamela McCorry</t>
  </si>
  <si>
    <t>env.stats@daera-ni.gov.uk</t>
  </si>
  <si>
    <t>Northern Ireland, 2017</t>
  </si>
  <si>
    <t>Source: Greenhouse Gas Inventories for England, Scotland, Wales and Northern Ireland: 1990 - 2017</t>
  </si>
  <si>
    <t>Northern Ireland; base year, 2016, 2017</t>
  </si>
  <si>
    <t>% of total emissions 2017</t>
  </si>
  <si>
    <t>% change base year to 2017</t>
  </si>
  <si>
    <t>% change 2016 to 2017</t>
  </si>
  <si>
    <r>
      <t>Northern Ireland, 1990 to 2017,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</si>
  <si>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Northern Ireland; base year, 2014-2017</t>
  </si>
  <si>
    <t>Northern Ireland, 1990 to 2017, % change</t>
  </si>
  <si>
    <t>United Kingdom, 2017</t>
  </si>
  <si>
    <t>United Kingdom; base year, 2016, 2017</t>
  </si>
  <si>
    <t>Northern Ireland greenhouse gas inventory 1990-2017</t>
  </si>
  <si>
    <t>no change</t>
  </si>
  <si>
    <t>Figure 2: Greenhouse gas emissions by sector</t>
  </si>
  <si>
    <t>2017 
(in MtCO2e)</t>
  </si>
  <si>
    <t>Other</t>
  </si>
  <si>
    <t>Figure 3: Greenhouse gas emissions</t>
  </si>
  <si>
    <t>Figure 4: Greenhouse gas emissions by sector</t>
  </si>
  <si>
    <t>Figure 5: Greenhouse gas emissions, % reduction from base year</t>
  </si>
  <si>
    <t>http://naei.beis.gov.uk/reports/reports?section_id=4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</si>
</sst>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#,##0.00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1" applyFont="1" applyAlignment="1" applyProtection="1"/>
    <xf numFmtId="0" fontId="6" fillId="0" borderId="0" xfId="1" applyFont="1" applyAlignment="1" applyProtection="1">
      <alignment horizontal="right"/>
    </xf>
    <xf numFmtId="0" fontId="4" fillId="0" borderId="1" xfId="0" applyFont="1" applyBorder="1"/>
    <xf numFmtId="0" fontId="8" fillId="0" borderId="2" xfId="1" applyFont="1" applyBorder="1" applyAlignment="1" applyProtection="1"/>
    <xf numFmtId="3" fontId="3" fillId="0" borderId="0" xfId="0" applyNumberFormat="1" applyFont="1"/>
    <xf numFmtId="9" fontId="3" fillId="0" borderId="0" xfId="2" applyFont="1"/>
    <xf numFmtId="10" fontId="3" fillId="0" borderId="0" xfId="2" applyNumberFormat="1" applyFont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4" fontId="3" fillId="0" borderId="0" xfId="0" applyNumberFormat="1" applyFont="1"/>
    <xf numFmtId="165" fontId="3" fillId="0" borderId="0" xfId="2" applyNumberFormat="1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5" fontId="3" fillId="0" borderId="1" xfId="2" applyNumberFormat="1" applyFont="1" applyBorder="1"/>
    <xf numFmtId="165" fontId="3" fillId="0" borderId="0" xfId="0" applyNumberFormat="1" applyFont="1"/>
    <xf numFmtId="0" fontId="11" fillId="0" borderId="0" xfId="0" applyFont="1"/>
    <xf numFmtId="1" fontId="3" fillId="0" borderId="0" xfId="2" applyNumberFormat="1" applyFont="1"/>
    <xf numFmtId="1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3" fontId="13" fillId="0" borderId="0" xfId="5" applyNumberFormat="1"/>
    <xf numFmtId="43" fontId="13" fillId="0" borderId="0" xfId="5" applyNumberFormat="1"/>
    <xf numFmtId="166" fontId="3" fillId="0" borderId="0" xfId="2" applyNumberFormat="1" applyFont="1"/>
    <xf numFmtId="166" fontId="3" fillId="0" borderId="0" xfId="0" applyNumberFormat="1" applyFont="1"/>
    <xf numFmtId="49" fontId="3" fillId="0" borderId="0" xfId="0" applyNumberFormat="1" applyFont="1" applyFill="1"/>
    <xf numFmtId="9" fontId="0" fillId="0" borderId="0" xfId="2" applyFont="1"/>
    <xf numFmtId="9" fontId="15" fillId="0" borderId="0" xfId="2" applyFont="1"/>
    <xf numFmtId="0" fontId="16" fillId="0" borderId="0" xfId="0" applyFont="1" applyFill="1" applyAlignment="1">
      <alignment horizontal="left"/>
    </xf>
    <xf numFmtId="0" fontId="8" fillId="0" borderId="0" xfId="0" applyFont="1"/>
    <xf numFmtId="0" fontId="17" fillId="0" borderId="0" xfId="1" applyFont="1" applyAlignment="1" applyProtection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4" fontId="8" fillId="0" borderId="2" xfId="0" applyNumberFormat="1" applyFont="1" applyFill="1" applyBorder="1"/>
    <xf numFmtId="0" fontId="16" fillId="0" borderId="2" xfId="0" applyNumberFormat="1" applyFont="1" applyFill="1" applyBorder="1" applyAlignment="1">
      <alignment horizontal="left"/>
    </xf>
    <xf numFmtId="4" fontId="8" fillId="0" borderId="0" xfId="0" applyNumberFormat="1" applyFont="1" applyFill="1" applyBorder="1"/>
    <xf numFmtId="9" fontId="8" fillId="0" borderId="0" xfId="0" applyNumberFormat="1" applyFont="1" applyFill="1" applyBorder="1" applyAlignment="1">
      <alignment horizontal="right"/>
    </xf>
    <xf numFmtId="9" fontId="8" fillId="0" borderId="2" xfId="0" applyNumberFormat="1" applyFont="1" applyBorder="1" applyAlignment="1">
      <alignment horizontal="right"/>
    </xf>
    <xf numFmtId="4" fontId="8" fillId="0" borderId="0" xfId="0" applyNumberFormat="1" applyFont="1" applyBorder="1"/>
    <xf numFmtId="0" fontId="16" fillId="0" borderId="0" xfId="0" applyNumberFormat="1" applyFont="1" applyFill="1" applyBorder="1" applyAlignment="1">
      <alignment horizontal="left"/>
    </xf>
    <xf numFmtId="166" fontId="8" fillId="0" borderId="2" xfId="2" applyNumberFormat="1" applyFont="1" applyBorder="1"/>
    <xf numFmtId="0" fontId="4" fillId="2" borderId="0" xfId="0" applyFont="1" applyFill="1"/>
    <xf numFmtId="0" fontId="3" fillId="2" borderId="0" xfId="0" applyFont="1" applyFill="1"/>
    <xf numFmtId="0" fontId="6" fillId="2" borderId="0" xfId="1" applyFont="1" applyFill="1" applyAlignment="1" applyProtection="1">
      <alignment horizontal="right"/>
    </xf>
    <xf numFmtId="0" fontId="8" fillId="2" borderId="0" xfId="0" applyFont="1" applyFill="1"/>
    <xf numFmtId="0" fontId="4" fillId="2" borderId="1" xfId="0" applyNumberFormat="1" applyFont="1" applyFill="1" applyBorder="1" applyAlignment="1">
      <alignment horizontal="right"/>
    </xf>
    <xf numFmtId="9" fontId="3" fillId="2" borderId="0" xfId="2" applyFont="1" applyFill="1"/>
    <xf numFmtId="9" fontId="8" fillId="0" borderId="0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6" fillId="0" borderId="1" xfId="0" applyNumberFormat="1" applyFont="1" applyBorder="1" applyAlignment="1">
      <alignment horizontal="right" wrapText="1"/>
    </xf>
    <xf numFmtId="167" fontId="18" fillId="0" borderId="0" xfId="0" applyNumberFormat="1" applyFont="1"/>
    <xf numFmtId="2" fontId="8" fillId="0" borderId="0" xfId="0" applyNumberFormat="1" applyFont="1" applyFill="1" applyBorder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5" fontId="8" fillId="0" borderId="0" xfId="0" applyNumberFormat="1" applyFont="1" applyFill="1" applyBorder="1"/>
    <xf numFmtId="2" fontId="8" fillId="0" borderId="0" xfId="0" applyNumberFormat="1" applyFont="1"/>
    <xf numFmtId="9" fontId="3" fillId="0" borderId="0" xfId="2" applyNumberFormat="1" applyFont="1"/>
    <xf numFmtId="166" fontId="8" fillId="0" borderId="0" xfId="2" applyNumberFormat="1" applyFont="1"/>
    <xf numFmtId="166" fontId="8" fillId="0" borderId="0" xfId="0" applyNumberFormat="1" applyFont="1"/>
    <xf numFmtId="0" fontId="3" fillId="2" borderId="0" xfId="0" applyFont="1" applyFill="1" applyAlignment="1">
      <alignment horizontal="right"/>
    </xf>
    <xf numFmtId="0" fontId="4" fillId="2" borderId="1" xfId="0" applyFont="1" applyFill="1" applyBorder="1"/>
    <xf numFmtId="3" fontId="3" fillId="2" borderId="0" xfId="0" applyNumberFormat="1" applyFont="1" applyFill="1"/>
    <xf numFmtId="0" fontId="3" fillId="2" borderId="1" xfId="0" applyFont="1" applyFill="1" applyBorder="1"/>
    <xf numFmtId="165" fontId="3" fillId="2" borderId="0" xfId="0" applyNumberFormat="1" applyFont="1" applyFill="1"/>
    <xf numFmtId="166" fontId="3" fillId="2" borderId="0" xfId="2" applyNumberFormat="1" applyFont="1" applyFill="1"/>
    <xf numFmtId="0" fontId="6" fillId="2" borderId="0" xfId="1" applyFont="1" applyFill="1" applyAlignment="1" applyProtection="1"/>
    <xf numFmtId="0" fontId="0" fillId="2" borderId="0" xfId="0" applyFill="1"/>
    <xf numFmtId="164" fontId="3" fillId="2" borderId="0" xfId="0" applyNumberFormat="1" applyFont="1" applyFill="1"/>
    <xf numFmtId="0" fontId="4" fillId="2" borderId="1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/>
    <xf numFmtId="9" fontId="3" fillId="2" borderId="0" xfId="2" applyFont="1" applyFill="1" applyBorder="1"/>
    <xf numFmtId="9" fontId="3" fillId="2" borderId="1" xfId="2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8" fillId="0" borderId="0" xfId="1" applyFont="1" applyBorder="1" applyAlignment="1" applyProtection="1"/>
    <xf numFmtId="0" fontId="3" fillId="0" borderId="0" xfId="0" applyFont="1" applyBorder="1" applyAlignment="1">
      <alignment horizontal="left"/>
    </xf>
    <xf numFmtId="0" fontId="6" fillId="0" borderId="0" xfId="1" applyFont="1" applyFill="1" applyAlignment="1" applyProtection="1"/>
    <xf numFmtId="0" fontId="3" fillId="2" borderId="0" xfId="0" applyFont="1" applyFill="1" applyAlignment="1">
      <alignment horizontal="right" vertical="top" wrapText="1"/>
    </xf>
  </cellXfs>
  <cellStyles count="21"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0"/>
  <tableStyles count="0" defaultTableStyle="TableStyleMedium9" defaultPivotStyle="PivotStyleLight16"/>
  <colors>
    <mruColors>
      <color rgb="FF93A9CF"/>
      <color rgb="FFDB843E"/>
      <color rgb="FFDB843D"/>
      <color rgb="FF4198AF"/>
      <color rgb="FF71588F"/>
      <color rgb="FF89A54E"/>
      <color rgb="FFAA4643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MainGases</c:v>
          </c:tx>
          <c:spPr>
            <a:ln w="38100">
              <a:solidFill>
                <a:schemeClr val="bg1"/>
              </a:solidFill>
            </a:ln>
          </c:spPr>
          <c:cat>
            <c:strRef>
              <c:f>Figure1!$C$27:$F$27</c:f>
              <c:strCache>
                <c:ptCount val="4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</c:strCache>
            </c:strRef>
          </c:cat>
          <c:val>
            <c:numRef>
              <c:f>Figure1!$C$38:$F$38</c:f>
              <c:numCache>
                <c:formatCode>0%</c:formatCode>
                <c:ptCount val="4"/>
                <c:pt idx="0">
                  <c:v>0.67882526389399933</c:v>
                </c:pt>
                <c:pt idx="1">
                  <c:v>0.22827411375923021</c:v>
                </c:pt>
                <c:pt idx="2">
                  <c:v>7.4577532843483257E-2</c:v>
                </c:pt>
                <c:pt idx="3">
                  <c:v>1.8036787751824965E-2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87756944444495"/>
          <c:y val="0.26105555555555554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Figure3!$B$44</c:f>
              <c:strCache>
                <c:ptCount val="1"/>
                <c:pt idx="0">
                  <c:v>Residential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Figure3!$C$44:$AD$44</c:f>
              <c:numCache>
                <c:formatCode>#,##0.0</c:formatCode>
                <c:ptCount val="28"/>
                <c:pt idx="0">
                  <c:v>3.6711095647410992</c:v>
                </c:pt>
                <c:pt idx="5">
                  <c:v>2.8500688123470117</c:v>
                </c:pt>
                <c:pt idx="8">
                  <c:v>2.8796127112581593</c:v>
                </c:pt>
                <c:pt idx="9">
                  <c:v>2.8888008731545241</c:v>
                </c:pt>
                <c:pt idx="10">
                  <c:v>2.8606455076821278</c:v>
                </c:pt>
                <c:pt idx="11">
                  <c:v>2.8197023430527879</c:v>
                </c:pt>
                <c:pt idx="12">
                  <c:v>2.8989884566999478</c:v>
                </c:pt>
                <c:pt idx="13">
                  <c:v>2.9346092370621548</c:v>
                </c:pt>
                <c:pt idx="14">
                  <c:v>2.9190080334741042</c:v>
                </c:pt>
                <c:pt idx="15">
                  <c:v>2.6029641777087833</c:v>
                </c:pt>
                <c:pt idx="16">
                  <c:v>2.7772006670389837</c:v>
                </c:pt>
                <c:pt idx="17">
                  <c:v>2.5867126742320652</c:v>
                </c:pt>
                <c:pt idx="18">
                  <c:v>2.7500908770429313</c:v>
                </c:pt>
                <c:pt idx="19">
                  <c:v>2.7764413743559868</c:v>
                </c:pt>
                <c:pt idx="20">
                  <c:v>3.161799970374997</c:v>
                </c:pt>
                <c:pt idx="21">
                  <c:v>2.5732433833932138</c:v>
                </c:pt>
                <c:pt idx="22">
                  <c:v>2.6227087736455674</c:v>
                </c:pt>
                <c:pt idx="23">
                  <c:v>2.8291912666652856</c:v>
                </c:pt>
                <c:pt idx="24">
                  <c:v>2.4885409617533627</c:v>
                </c:pt>
                <c:pt idx="25">
                  <c:v>2.5740976757825766</c:v>
                </c:pt>
                <c:pt idx="26">
                  <c:v>2.700420536303247</c:v>
                </c:pt>
                <c:pt idx="27">
                  <c:v>2.6451368950985068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3008"/>
        <c:axId val="432915360"/>
      </c:lineChart>
      <c:catAx>
        <c:axId val="43291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5360"/>
        <c:crosses val="autoZero"/>
        <c:auto val="1"/>
        <c:lblAlgn val="ctr"/>
        <c:lblOffset val="100"/>
        <c:tickLblSkip val="3"/>
        <c:noMultiLvlLbl val="0"/>
      </c:catAx>
      <c:valAx>
        <c:axId val="432915360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3008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9846319444444449"/>
          <c:y val="0.11288888888888846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Figure3!$B$45</c:f>
              <c:strCache>
                <c:ptCount val="1"/>
                <c:pt idx="0">
                  <c:v>Transport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Figure3!$C$45:$AD$45</c:f>
              <c:numCache>
                <c:formatCode>#,##0.0</c:formatCode>
                <c:ptCount val="28"/>
                <c:pt idx="0">
                  <c:v>3.4653420800975008</c:v>
                </c:pt>
                <c:pt idx="5">
                  <c:v>3.7012218200899158</c:v>
                </c:pt>
                <c:pt idx="8">
                  <c:v>3.9050445508013323</c:v>
                </c:pt>
                <c:pt idx="9">
                  <c:v>4.0551864168853253</c:v>
                </c:pt>
                <c:pt idx="10">
                  <c:v>4.1916970036172057</c:v>
                </c:pt>
                <c:pt idx="11">
                  <c:v>4.2500392024161346</c:v>
                </c:pt>
                <c:pt idx="12">
                  <c:v>4.4181926943827641</c:v>
                </c:pt>
                <c:pt idx="13">
                  <c:v>4.5809868961768032</c:v>
                </c:pt>
                <c:pt idx="14">
                  <c:v>4.6142041480529681</c:v>
                </c:pt>
                <c:pt idx="15">
                  <c:v>4.7197325538756676</c:v>
                </c:pt>
                <c:pt idx="16">
                  <c:v>4.7377685859789196</c:v>
                </c:pt>
                <c:pt idx="17">
                  <c:v>4.8816369700163627</c:v>
                </c:pt>
                <c:pt idx="18">
                  <c:v>4.717352118983114</c:v>
                </c:pt>
                <c:pt idx="19">
                  <c:v>4.6967253733993548</c:v>
                </c:pt>
                <c:pt idx="20">
                  <c:v>4.5798496110967957</c:v>
                </c:pt>
                <c:pt idx="21">
                  <c:v>4.4469682410766627</c:v>
                </c:pt>
                <c:pt idx="22">
                  <c:v>4.4159117095221827</c:v>
                </c:pt>
                <c:pt idx="23">
                  <c:v>4.426820829940576</c:v>
                </c:pt>
                <c:pt idx="24">
                  <c:v>4.3330282846774217</c:v>
                </c:pt>
                <c:pt idx="25">
                  <c:v>4.3969319092809682</c:v>
                </c:pt>
                <c:pt idx="26">
                  <c:v>4.4954990598214621</c:v>
                </c:pt>
                <c:pt idx="27">
                  <c:v>4.5122809862362834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8888"/>
        <c:axId val="432796536"/>
      </c:lineChart>
      <c:catAx>
        <c:axId val="43291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796536"/>
        <c:crosses val="autoZero"/>
        <c:auto val="1"/>
        <c:lblAlgn val="ctr"/>
        <c:lblOffset val="100"/>
        <c:tickLblSkip val="3"/>
        <c:noMultiLvlLbl val="0"/>
      </c:catAx>
      <c:valAx>
        <c:axId val="432796536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8888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782465277777784"/>
          <c:y val="0.2892777777777778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Figure3!$B$46</c:f>
              <c:strCache>
                <c:ptCount val="1"/>
                <c:pt idx="0">
                  <c:v>Waste Management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Figure3!$C$46:$AD$46</c:f>
              <c:numCache>
                <c:formatCode>#,##0.0</c:formatCode>
                <c:ptCount val="28"/>
                <c:pt idx="0">
                  <c:v>1.8601835643064721</c:v>
                </c:pt>
                <c:pt idx="5">
                  <c:v>2.0322894051732834</c:v>
                </c:pt>
                <c:pt idx="8">
                  <c:v>2.1091805506232926</c:v>
                </c:pt>
                <c:pt idx="9">
                  <c:v>2.1063844261470317</c:v>
                </c:pt>
                <c:pt idx="10">
                  <c:v>2.1112913119798988</c:v>
                </c:pt>
                <c:pt idx="11">
                  <c:v>2.0974395035098579</c:v>
                </c:pt>
                <c:pt idx="12">
                  <c:v>2.084293549967394</c:v>
                </c:pt>
                <c:pt idx="13">
                  <c:v>2.0537083237510023</c:v>
                </c:pt>
                <c:pt idx="14">
                  <c:v>2.0387901464713583</c:v>
                </c:pt>
                <c:pt idx="15">
                  <c:v>2.0005534369576385</c:v>
                </c:pt>
                <c:pt idx="16">
                  <c:v>1.960131406601102</c:v>
                </c:pt>
                <c:pt idx="17">
                  <c:v>1.9250654581535487</c:v>
                </c:pt>
                <c:pt idx="18">
                  <c:v>1.8156588573761798</c:v>
                </c:pt>
                <c:pt idx="19">
                  <c:v>1.6038598037228731</c:v>
                </c:pt>
                <c:pt idx="20">
                  <c:v>1.3135494112179324</c:v>
                </c:pt>
                <c:pt idx="21">
                  <c:v>1.255486358788978</c:v>
                </c:pt>
                <c:pt idx="22">
                  <c:v>1.1732166929476131</c:v>
                </c:pt>
                <c:pt idx="23">
                  <c:v>1.0639813082574014</c:v>
                </c:pt>
                <c:pt idx="24">
                  <c:v>0.73092770152501063</c:v>
                </c:pt>
                <c:pt idx="25">
                  <c:v>0.80699438584612349</c:v>
                </c:pt>
                <c:pt idx="26">
                  <c:v>0.79328666124612024</c:v>
                </c:pt>
                <c:pt idx="27">
                  <c:v>0.80439379498109531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94184"/>
        <c:axId val="432793008"/>
      </c:lineChart>
      <c:catAx>
        <c:axId val="43279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793008"/>
        <c:crosses val="autoZero"/>
        <c:auto val="1"/>
        <c:lblAlgn val="ctr"/>
        <c:lblOffset val="100"/>
        <c:tickLblSkip val="3"/>
        <c:noMultiLvlLbl val="0"/>
      </c:catAx>
      <c:valAx>
        <c:axId val="432793008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79418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Figure5!$A$38</c:f>
              <c:strCache>
                <c:ptCount val="1"/>
                <c:pt idx="0">
                  <c:v>% change since base year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Figure5!$C$37:$X$37</c:f>
              <c:numCache>
                <c:formatCode>General</c:formatCode>
                <c:ptCount val="22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Figure5!$C$38:$X$38</c:f>
              <c:numCache>
                <c:formatCode>0%</c:formatCode>
                <c:ptCount val="22"/>
                <c:pt idx="0">
                  <c:v>-1.2508577693559049E-3</c:v>
                </c:pt>
                <c:pt idx="1">
                  <c:v>3.7178478195674824E-2</c:v>
                </c:pt>
                <c:pt idx="2">
                  <c:v>1.5748472143717565E-2</c:v>
                </c:pt>
                <c:pt idx="3">
                  <c:v>3.6106950109968401E-2</c:v>
                </c:pt>
                <c:pt idx="4">
                  <c:v>2.377691101167019E-2</c:v>
                </c:pt>
                <c:pt idx="5">
                  <c:v>3.8504741904522612E-2</c:v>
                </c:pt>
                <c:pt idx="6">
                  <c:v>-5.9016734185972655E-2</c:v>
                </c:pt>
                <c:pt idx="7">
                  <c:v>-5.0264643427386332E-2</c:v>
                </c:pt>
                <c:pt idx="8">
                  <c:v>-5.5114519305370216E-2</c:v>
                </c:pt>
                <c:pt idx="9">
                  <c:v>-2.1013990891540671E-2</c:v>
                </c:pt>
                <c:pt idx="10">
                  <c:v>-8.4333033939285214E-3</c:v>
                </c:pt>
                <c:pt idx="11">
                  <c:v>-5.4835580948741462E-2</c:v>
                </c:pt>
                <c:pt idx="12">
                  <c:v>-7.0639473895695568E-2</c:v>
                </c:pt>
                <c:pt idx="13">
                  <c:v>-0.14171406400338976</c:v>
                </c:pt>
                <c:pt idx="14">
                  <c:v>-0.11849600723537304</c:v>
                </c:pt>
                <c:pt idx="15">
                  <c:v>-0.16951195023952456</c:v>
                </c:pt>
                <c:pt idx="16">
                  <c:v>-0.16042822744666096</c:v>
                </c:pt>
                <c:pt idx="17">
                  <c:v>-0.15222573822146812</c:v>
                </c:pt>
                <c:pt idx="18">
                  <c:v>-0.18444515106222348</c:v>
                </c:pt>
                <c:pt idx="19">
                  <c:v>-0.1660238213448228</c:v>
                </c:pt>
                <c:pt idx="20">
                  <c:v>-0.15041830738256912</c:v>
                </c:pt>
                <c:pt idx="21">
                  <c:v>-0.17870216254619778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98888"/>
        <c:axId val="432796928"/>
      </c:lineChart>
      <c:catAx>
        <c:axId val="43279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796928"/>
        <c:crosses val="autoZero"/>
        <c:auto val="0"/>
        <c:lblAlgn val="ctr"/>
        <c:lblOffset val="100"/>
        <c:noMultiLvlLbl val="0"/>
      </c:catAx>
      <c:valAx>
        <c:axId val="432796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7988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F81BD"/>
              </a:solidFill>
              <a:ln w="38100"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DB843E"/>
              </a:solidFill>
              <a:ln w="38100"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9.2154071831291984E-2"/>
                  <c:y val="-2.8222222222222256E-2"/>
                </c:manualLayout>
              </c:layout>
              <c:tx>
                <c:rich>
                  <a:bodyPr/>
                  <a:lstStyle/>
                  <a:p>
                    <a:fld id="{7A34BD7E-4BEC-473F-96BC-6D2371E18C01}" type="CATEGORYNAME">
                      <a:rPr lang="en-US" sz="1200">
                        <a:solidFill>
                          <a:srgbClr val="4F81BD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4F81BD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D50D630A-568E-4927-B09C-0FF8C29877BA}" type="VALUE">
                      <a:rPr lang="en-US" sz="1200">
                        <a:solidFill>
                          <a:srgbClr val="4F81BD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951393005334913"/>
                  <c:y val="2.8222222222222221E-2"/>
                </c:manualLayout>
              </c:layout>
              <c:tx>
                <c:rich>
                  <a:bodyPr/>
                  <a:lstStyle/>
                  <a:p>
                    <a:fld id="{4D7F47D0-0A54-4D9D-AC16-D4C596222780}" type="CATEGORYNAME">
                      <a:rPr lang="en-US" sz="1200">
                        <a:solidFill>
                          <a:srgbClr val="AA464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AA464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A7A44DE9-89D7-477B-B328-A2F59A4FB1A5}" type="VALUE">
                      <a:rPr lang="en-US" sz="1200">
                        <a:solidFill>
                          <a:srgbClr val="AA464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9.5250000000000001E-2"/>
                </c:manualLayout>
              </c:layout>
              <c:tx>
                <c:rich>
                  <a:bodyPr/>
                  <a:lstStyle/>
                  <a:p>
                    <a:fld id="{14687123-8E1E-45DF-9AAA-2EB234E99D65}" type="CATEGORYNAME">
                      <a:rPr lang="en-US" sz="1200">
                        <a:solidFill>
                          <a:srgbClr val="89A54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89A54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81B2CF31-BE9B-4241-A5E5-8FE8666F32B9}" type="VALUE">
                      <a:rPr lang="en-US" sz="1200">
                        <a:solidFill>
                          <a:srgbClr val="89A54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3.8889218204570905E-2"/>
                  <c:y val="0.10583333333333333"/>
                </c:manualLayout>
              </c:layout>
              <c:tx>
                <c:rich>
                  <a:bodyPr/>
                  <a:lstStyle/>
                  <a:p>
                    <a:fld id="{6285046F-DC51-4958-977F-6CF8ACD32898}" type="CATEGORYNAME">
                      <a:rPr lang="en-US" sz="1200">
                        <a:solidFill>
                          <a:srgbClr val="71588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71588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38FFBE7F-A4EF-41BA-8DBA-87B269CE4E25}" type="VALUE">
                      <a:rPr lang="en-US" sz="1200">
                        <a:solidFill>
                          <a:srgbClr val="71588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2522558124217878"/>
                  <c:y val="7.0555555555555554E-3"/>
                </c:manualLayout>
              </c:layout>
              <c:tx>
                <c:rich>
                  <a:bodyPr/>
                  <a:lstStyle/>
                  <a:p>
                    <a:fld id="{DE572CD3-7852-410E-B4EE-B22C0653E9A8}" type="CATEGORYNAME">
                      <a:rPr lang="en-US" sz="1200">
                        <a:solidFill>
                          <a:srgbClr val="4198A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4198A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7CBDDEB3-0B27-4997-8AB0-8ABCF3302837}" type="VALUE">
                      <a:rPr lang="en-US" sz="1200">
                        <a:solidFill>
                          <a:srgbClr val="4198A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9.1099255746558694E-2"/>
                  <c:y val="-2.4694444444444446E-2"/>
                </c:manualLayout>
              </c:layout>
              <c:tx>
                <c:rich>
                  <a:bodyPr/>
                  <a:lstStyle/>
                  <a:p>
                    <a:fld id="{7C465846-F16A-4B5C-8130-B9BBC29584A4}" type="CATEGORYNAME">
                      <a:rPr lang="en-US" sz="1200">
                        <a:solidFill>
                          <a:srgbClr val="DB843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DB843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218EE331-A3A8-4925-A8CD-34D6053F5AF3}" type="VALUE">
                      <a:rPr lang="en-US" sz="1200">
                        <a:solidFill>
                          <a:srgbClr val="DB843E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845913192386229"/>
                  <c:y val="-7.4824166666666664E-2"/>
                </c:manualLayout>
              </c:layout>
              <c:tx>
                <c:rich>
                  <a:bodyPr/>
                  <a:lstStyle/>
                  <a:p>
                    <a:fld id="{E8D3C302-31F6-4887-B3D5-A95729427D39}" type="CATEGORYNAME">
                      <a:rPr lang="en-US" sz="1200">
                        <a:solidFill>
                          <a:srgbClr val="93A9C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rgbClr val="93A9C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671B6D54-70ED-4F0C-996D-1499804297A0}" type="VALUE">
                      <a:rPr lang="en-US" sz="1200">
                        <a:solidFill>
                          <a:srgbClr val="93A9C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6000" tIns="19050" rIns="38100" bIns="19050" anchor="ctr" anchorCtr="1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Figure2!$B$28:$B$34</c:f>
              <c:strCache>
                <c:ptCount val="7"/>
                <c:pt idx="0">
                  <c:v>Agriculture</c:v>
                </c:pt>
                <c:pt idx="1">
                  <c:v>Energy Supply</c:v>
                </c:pt>
                <c:pt idx="2">
                  <c:v>Business</c:v>
                </c:pt>
                <c:pt idx="3">
                  <c:v>Other</c:v>
                </c:pt>
                <c:pt idx="4">
                  <c:v>Residential</c:v>
                </c:pt>
                <c:pt idx="5">
                  <c:v>Transport</c:v>
                </c:pt>
                <c:pt idx="6">
                  <c:v>Waste Management</c:v>
                </c:pt>
              </c:strCache>
            </c:strRef>
          </c:cat>
          <c:val>
            <c:numRef>
              <c:f>Figure2!$D$28:$D$34</c:f>
              <c:numCache>
                <c:formatCode>0%</c:formatCode>
                <c:ptCount val="7"/>
                <c:pt idx="0">
                  <c:v>0.26968959526814024</c:v>
                </c:pt>
                <c:pt idx="1">
                  <c:v>0.1710267290028806</c:v>
                </c:pt>
                <c:pt idx="2">
                  <c:v>0.11893717360734123</c:v>
                </c:pt>
                <c:pt idx="3">
                  <c:v>4.1632737706654314E-2</c:v>
                </c:pt>
                <c:pt idx="4">
                  <c:v>0.13246388280885579</c:v>
                </c:pt>
                <c:pt idx="5">
                  <c:v>0.22596723098490976</c:v>
                </c:pt>
                <c:pt idx="6">
                  <c:v>4.0282650621218025E-2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Total emissions</c:v>
          </c:tx>
          <c:spPr>
            <a:ln w="38100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w="38100">
                <a:solidFill>
                  <a:schemeClr val="accent1"/>
                </a:solidFill>
              </a:ln>
            </c:spPr>
          </c:marker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Figure3!$C$47:$AD$47</c:f>
              <c:numCache>
                <c:formatCode>#,##0.0</c:formatCode>
                <c:ptCount val="28"/>
                <c:pt idx="0">
                  <c:v>24.283227701992541</c:v>
                </c:pt>
                <c:pt idx="5">
                  <c:v>25.217584765459947</c:v>
                </c:pt>
                <c:pt idx="8">
                  <c:v>24.696543300080062</c:v>
                </c:pt>
                <c:pt idx="9">
                  <c:v>25.191532016682434</c:v>
                </c:pt>
                <c:pt idx="10">
                  <c:v>24.891743877360756</c:v>
                </c:pt>
                <c:pt idx="11">
                  <c:v>25.249831064628633</c:v>
                </c:pt>
                <c:pt idx="12">
                  <c:v>22.878728943378412</c:v>
                </c:pt>
                <c:pt idx="13">
                  <c:v>23.091524132653458</c:v>
                </c:pt>
                <c:pt idx="14">
                  <c:v>22.973605993561542</c:v>
                </c:pt>
                <c:pt idx="15">
                  <c:v>23.802713985966765</c:v>
                </c:pt>
                <c:pt idx="16">
                  <c:v>24.108596300388395</c:v>
                </c:pt>
                <c:pt idx="17">
                  <c:v>22.98038800051647</c:v>
                </c:pt>
                <c:pt idx="18">
                  <c:v>22.59613782719299</c:v>
                </c:pt>
                <c:pt idx="19">
                  <c:v>20.868055786935926</c:v>
                </c:pt>
                <c:pt idx="20">
                  <c:v>21.432571274815402</c:v>
                </c:pt>
                <c:pt idx="21">
                  <c:v>20.192187971321559</c:v>
                </c:pt>
                <c:pt idx="22">
                  <c:v>20.413046342692205</c:v>
                </c:pt>
                <c:pt idx="23">
                  <c:v>20.612478717806574</c:v>
                </c:pt>
                <c:pt idx="24">
                  <c:v>19.829107493387657</c:v>
                </c:pt>
                <c:pt idx="25">
                  <c:v>20.276997083662586</c:v>
                </c:pt>
                <c:pt idx="26">
                  <c:v>20.65642394164783</c:v>
                </c:pt>
                <c:pt idx="27">
                  <c:v>19.968740452183603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54048"/>
        <c:axId val="131954440"/>
      </c:lineChart>
      <c:catAx>
        <c:axId val="1319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954440"/>
        <c:crosses val="autoZero"/>
        <c:auto val="1"/>
        <c:lblAlgn val="ctr"/>
        <c:lblOffset val="100"/>
        <c:noMultiLvlLbl val="0"/>
      </c:catAx>
      <c:valAx>
        <c:axId val="131954440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954048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6898061344348725"/>
          <c:y val="0.10583333333333333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Figure3!$B$38</c:f>
              <c:strCache>
                <c:ptCount val="1"/>
                <c:pt idx="0">
                  <c:v>Agriculture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Figure3!$C$38:$AD$38</c:f>
              <c:numCache>
                <c:formatCode>#,##0.0</c:formatCode>
                <c:ptCount val="28"/>
                <c:pt idx="0">
                  <c:v>5.2793538650790417</c:v>
                </c:pt>
                <c:pt idx="5">
                  <c:v>5.7140216333582652</c:v>
                </c:pt>
                <c:pt idx="8">
                  <c:v>5.7826886281418108</c:v>
                </c:pt>
                <c:pt idx="9">
                  <c:v>5.7156840115338952</c:v>
                </c:pt>
                <c:pt idx="10">
                  <c:v>5.4702105058933874</c:v>
                </c:pt>
                <c:pt idx="11">
                  <c:v>5.4424275180930115</c:v>
                </c:pt>
                <c:pt idx="12">
                  <c:v>5.4036214324695644</c:v>
                </c:pt>
                <c:pt idx="13">
                  <c:v>5.4591734623536734</c:v>
                </c:pt>
                <c:pt idx="14">
                  <c:v>5.3909294085543866</c:v>
                </c:pt>
                <c:pt idx="15">
                  <c:v>5.3808892044691232</c:v>
                </c:pt>
                <c:pt idx="16">
                  <c:v>5.2414453265848602</c:v>
                </c:pt>
                <c:pt idx="17">
                  <c:v>5.1159581399647225</c:v>
                </c:pt>
                <c:pt idx="18">
                  <c:v>4.9849093385667773</c:v>
                </c:pt>
                <c:pt idx="19">
                  <c:v>4.9528120889843796</c:v>
                </c:pt>
                <c:pt idx="20">
                  <c:v>5.0231221601551344</c:v>
                </c:pt>
                <c:pt idx="21">
                  <c:v>5.0457106230243101</c:v>
                </c:pt>
                <c:pt idx="22">
                  <c:v>5.1062474205168344</c:v>
                </c:pt>
                <c:pt idx="23">
                  <c:v>5.1182179507524559</c:v>
                </c:pt>
                <c:pt idx="24">
                  <c:v>5.1340596350636583</c:v>
                </c:pt>
                <c:pt idx="25">
                  <c:v>5.2106262887882338</c:v>
                </c:pt>
                <c:pt idx="26">
                  <c:v>5.3211703713450653</c:v>
                </c:pt>
                <c:pt idx="27">
                  <c:v>5.3853615305639355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50912"/>
        <c:axId val="131951696"/>
      </c:lineChart>
      <c:catAx>
        <c:axId val="13195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951696"/>
        <c:crosses val="autoZero"/>
        <c:auto val="0"/>
        <c:lblAlgn val="ctr"/>
        <c:lblOffset val="100"/>
        <c:tickLblSkip val="3"/>
        <c:noMultiLvlLbl val="0"/>
      </c:catAx>
      <c:valAx>
        <c:axId val="131951696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950912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425833333333365"/>
          <c:y val="0.26105555555555554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Figure3!$B$39</c:f>
              <c:strCache>
                <c:ptCount val="1"/>
                <c:pt idx="0">
                  <c:v>Business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Figure3!$C$39:$AD$39</c:f>
              <c:numCache>
                <c:formatCode>#,##0.0</c:formatCode>
                <c:ptCount val="28"/>
                <c:pt idx="0">
                  <c:v>3.0651708365137149</c:v>
                </c:pt>
                <c:pt idx="5">
                  <c:v>3.0658237534223471</c:v>
                </c:pt>
                <c:pt idx="8">
                  <c:v>2.6323807686462533</c:v>
                </c:pt>
                <c:pt idx="9">
                  <c:v>2.8606037312576018</c:v>
                </c:pt>
                <c:pt idx="10">
                  <c:v>2.9071616414071118</c:v>
                </c:pt>
                <c:pt idx="11">
                  <c:v>2.9672299482902686</c:v>
                </c:pt>
                <c:pt idx="12">
                  <c:v>2.3005378419490432</c:v>
                </c:pt>
                <c:pt idx="13">
                  <c:v>2.4509751802541064</c:v>
                </c:pt>
                <c:pt idx="14">
                  <c:v>2.4910098786691055</c:v>
                </c:pt>
                <c:pt idx="15">
                  <c:v>2.8332305228295747</c:v>
                </c:pt>
                <c:pt idx="16">
                  <c:v>2.7785523733903363</c:v>
                </c:pt>
                <c:pt idx="17">
                  <c:v>2.8270700766842376</c:v>
                </c:pt>
                <c:pt idx="18">
                  <c:v>2.5675740226453154</c:v>
                </c:pt>
                <c:pt idx="19">
                  <c:v>2.4233984195832732</c:v>
                </c:pt>
                <c:pt idx="20">
                  <c:v>2.6703932924272071</c:v>
                </c:pt>
                <c:pt idx="21">
                  <c:v>2.3917551606145468</c:v>
                </c:pt>
                <c:pt idx="22">
                  <c:v>2.3338196381352461</c:v>
                </c:pt>
                <c:pt idx="23">
                  <c:v>2.3514550685250191</c:v>
                </c:pt>
                <c:pt idx="24">
                  <c:v>2.5267695661782241</c:v>
                </c:pt>
                <c:pt idx="25">
                  <c:v>2.6025266210570059</c:v>
                </c:pt>
                <c:pt idx="26">
                  <c:v>2.527480346208113</c:v>
                </c:pt>
                <c:pt idx="27">
                  <c:v>2.3750255498812987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8496"/>
        <c:axId val="432917320"/>
      </c:lineChart>
      <c:catAx>
        <c:axId val="43291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7320"/>
        <c:crosses val="autoZero"/>
        <c:auto val="1"/>
        <c:lblAlgn val="ctr"/>
        <c:lblOffset val="100"/>
        <c:tickLblSkip val="3"/>
        <c:noMultiLvlLbl val="0"/>
      </c:catAx>
      <c:valAx>
        <c:axId val="432917320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849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8524340277777753"/>
          <c:y val="0.10583333333333333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Figure3!$B$40</c:f>
              <c:strCache>
                <c:ptCount val="1"/>
                <c:pt idx="0">
                  <c:v>Energy Supply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Figure3!$C$40:$AD$40</c:f>
              <c:numCache>
                <c:formatCode>#,##0.0</c:formatCode>
                <c:ptCount val="28"/>
                <c:pt idx="0">
                  <c:v>5.3087748320044472</c:v>
                </c:pt>
                <c:pt idx="5">
                  <c:v>6.5314472608245735</c:v>
                </c:pt>
                <c:pt idx="8">
                  <c:v>6.1869139501428627</c:v>
                </c:pt>
                <c:pt idx="9">
                  <c:v>6.2827039397255389</c:v>
                </c:pt>
                <c:pt idx="10">
                  <c:v>6.3372381695569899</c:v>
                </c:pt>
                <c:pt idx="11">
                  <c:v>6.6515733703856448</c:v>
                </c:pt>
                <c:pt idx="12">
                  <c:v>5.2200210245036391</c:v>
                </c:pt>
                <c:pt idx="13">
                  <c:v>5.0278601217456123</c:v>
                </c:pt>
                <c:pt idx="14">
                  <c:v>4.8793826878532753</c:v>
                </c:pt>
                <c:pt idx="15">
                  <c:v>5.3794795769454442</c:v>
                </c:pt>
                <c:pt idx="16">
                  <c:v>5.7089795097794713</c:v>
                </c:pt>
                <c:pt idx="17">
                  <c:v>4.6428529686458067</c:v>
                </c:pt>
                <c:pt idx="18">
                  <c:v>4.8281944354990065</c:v>
                </c:pt>
                <c:pt idx="19">
                  <c:v>3.6853030357186856</c:v>
                </c:pt>
                <c:pt idx="20">
                  <c:v>3.9559175716429866</c:v>
                </c:pt>
                <c:pt idx="21">
                  <c:v>3.7434081508524151</c:v>
                </c:pt>
                <c:pt idx="22">
                  <c:v>3.8728343965989933</c:v>
                </c:pt>
                <c:pt idx="23">
                  <c:v>4.0703251125526103</c:v>
                </c:pt>
                <c:pt idx="24">
                  <c:v>3.8356745655656326</c:v>
                </c:pt>
                <c:pt idx="25">
                  <c:v>3.837065171023152</c:v>
                </c:pt>
                <c:pt idx="26">
                  <c:v>4.0227963073059021</c:v>
                </c:pt>
                <c:pt idx="27">
                  <c:v>3.4151883618444643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8104"/>
        <c:axId val="432913400"/>
      </c:lineChart>
      <c:catAx>
        <c:axId val="432918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3400"/>
        <c:crosses val="autoZero"/>
        <c:auto val="1"/>
        <c:lblAlgn val="ctr"/>
        <c:lblOffset val="100"/>
        <c:tickLblSkip val="3"/>
        <c:noMultiLvlLbl val="0"/>
      </c:catAx>
      <c:valAx>
        <c:axId val="432913400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810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884513888889238"/>
          <c:y val="0.42333333333333334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Figure3!$B$41</c:f>
              <c:strCache>
                <c:ptCount val="1"/>
                <c:pt idx="0">
                  <c:v>Industrial Process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Figure3!$C$41:$AD$41</c:f>
              <c:numCache>
                <c:formatCode>#,##0.0</c:formatCode>
                <c:ptCount val="28"/>
                <c:pt idx="0">
                  <c:v>0.75778281558746996</c:v>
                </c:pt>
                <c:pt idx="5">
                  <c:v>0.76262410788874579</c:v>
                </c:pt>
                <c:pt idx="8">
                  <c:v>0.8137806336813812</c:v>
                </c:pt>
                <c:pt idx="9">
                  <c:v>0.92145543401763119</c:v>
                </c:pt>
                <c:pt idx="10">
                  <c:v>0.66631202997041217</c:v>
                </c:pt>
                <c:pt idx="11">
                  <c:v>0.63326283945492101</c:v>
                </c:pt>
                <c:pt idx="12">
                  <c:v>0.21126923260968239</c:v>
                </c:pt>
                <c:pt idx="13">
                  <c:v>0.2185912080190745</c:v>
                </c:pt>
                <c:pt idx="14">
                  <c:v>0.22282454601799223</c:v>
                </c:pt>
                <c:pt idx="15">
                  <c:v>0.42059285002857238</c:v>
                </c:pt>
                <c:pt idx="16">
                  <c:v>0.43265238001396816</c:v>
                </c:pt>
                <c:pt idx="17">
                  <c:v>0.48899044365156324</c:v>
                </c:pt>
                <c:pt idx="18">
                  <c:v>0.40148176524347773</c:v>
                </c:pt>
                <c:pt idx="19">
                  <c:v>0.17929840683372203</c:v>
                </c:pt>
                <c:pt idx="20">
                  <c:v>0.1720048097873044</c:v>
                </c:pt>
                <c:pt idx="21">
                  <c:v>0.16391965050936863</c:v>
                </c:pt>
                <c:pt idx="22">
                  <c:v>0.16293945285223385</c:v>
                </c:pt>
                <c:pt idx="23">
                  <c:v>0.1492229733709208</c:v>
                </c:pt>
                <c:pt idx="24">
                  <c:v>0.18159367733611753</c:v>
                </c:pt>
                <c:pt idx="25">
                  <c:v>0.23255034180103309</c:v>
                </c:pt>
                <c:pt idx="26">
                  <c:v>0.16890448577374942</c:v>
                </c:pt>
                <c:pt idx="27">
                  <c:v>0.16366759485245899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9280"/>
        <c:axId val="432919672"/>
      </c:lineChart>
      <c:catAx>
        <c:axId val="43291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9672"/>
        <c:crosses val="autoZero"/>
        <c:auto val="1"/>
        <c:lblAlgn val="ctr"/>
        <c:lblOffset val="100"/>
        <c:tickLblSkip val="3"/>
        <c:noMultiLvlLbl val="0"/>
      </c:catAx>
      <c:valAx>
        <c:axId val="432919672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928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002569444444744"/>
          <c:y val="0.42333333333333334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Figure3!$B$42</c:f>
              <c:strCache>
                <c:ptCount val="1"/>
                <c:pt idx="0">
                  <c:v>Land Use Change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Figure3!$C$42:$AD$42</c:f>
              <c:numCache>
                <c:formatCode>#,##0.0</c:formatCode>
                <c:ptCount val="28"/>
                <c:pt idx="0">
                  <c:v>0.38989625299928304</c:v>
                </c:pt>
                <c:pt idx="5">
                  <c:v>0.2390337281824427</c:v>
                </c:pt>
                <c:pt idx="8">
                  <c:v>0.1623248667222715</c:v>
                </c:pt>
                <c:pt idx="9">
                  <c:v>0.13975430368227479</c:v>
                </c:pt>
                <c:pt idx="10">
                  <c:v>0.15999730936994672</c:v>
                </c:pt>
                <c:pt idx="11">
                  <c:v>0.19834340506076772</c:v>
                </c:pt>
                <c:pt idx="12">
                  <c:v>0.2147045485744111</c:v>
                </c:pt>
                <c:pt idx="13">
                  <c:v>0.23475265574217427</c:v>
                </c:pt>
                <c:pt idx="14">
                  <c:v>0.27005209270469199</c:v>
                </c:pt>
                <c:pt idx="15">
                  <c:v>0.28402271281320191</c:v>
                </c:pt>
                <c:pt idx="16">
                  <c:v>0.28897344903969646</c:v>
                </c:pt>
                <c:pt idx="17">
                  <c:v>0.31530505010297188</c:v>
                </c:pt>
                <c:pt idx="18">
                  <c:v>0.32876818926257828</c:v>
                </c:pt>
                <c:pt idx="19">
                  <c:v>0.34960157355467936</c:v>
                </c:pt>
                <c:pt idx="20">
                  <c:v>0.35824649903996453</c:v>
                </c:pt>
                <c:pt idx="21">
                  <c:v>0.38301571245439575</c:v>
                </c:pt>
                <c:pt idx="22">
                  <c:v>0.53428905411934535</c:v>
                </c:pt>
                <c:pt idx="23">
                  <c:v>0.40392315646414101</c:v>
                </c:pt>
                <c:pt idx="24">
                  <c:v>0.41694155556830903</c:v>
                </c:pt>
                <c:pt idx="25">
                  <c:v>0.4316944980992366</c:v>
                </c:pt>
                <c:pt idx="26">
                  <c:v>0.43673542771591278</c:v>
                </c:pt>
                <c:pt idx="27">
                  <c:v>0.47951749384876668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20456"/>
        <c:axId val="432916928"/>
      </c:lineChart>
      <c:catAx>
        <c:axId val="43292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6928"/>
        <c:crosses val="autoZero"/>
        <c:auto val="1"/>
        <c:lblAlgn val="ctr"/>
        <c:lblOffset val="100"/>
        <c:tickLblSkip val="3"/>
        <c:noMultiLvlLbl val="0"/>
      </c:catAx>
      <c:valAx>
        <c:axId val="432916928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2045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7783819444444746"/>
          <c:y val="0.43038888888889276"/>
        </c:manualLayout>
      </c:layout>
      <c:overlay val="1"/>
      <c:txPr>
        <a:bodyPr/>
        <a:lstStyle/>
        <a:p>
          <a:pPr>
            <a:defRPr sz="1200" b="0">
              <a:solidFill>
                <a:schemeClr val="accent1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Figure3!$B$43</c:f>
              <c:strCache>
                <c:ptCount val="1"/>
                <c:pt idx="0">
                  <c:v>Public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cat>
            <c:numRef>
              <c:f>Figure3!$C$37:$AD$37</c:f>
              <c:numCache>
                <c:formatCode>General</c:formatCode>
                <c:ptCount val="28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Figure3!$C$43:$AD$43</c:f>
              <c:numCache>
                <c:formatCode>#,##0.0</c:formatCode>
                <c:ptCount val="28"/>
                <c:pt idx="0">
                  <c:v>0.48561389066351229</c:v>
                </c:pt>
                <c:pt idx="5">
                  <c:v>0.32105424417335776</c:v>
                </c:pt>
                <c:pt idx="8">
                  <c:v>0.22461664006269966</c:v>
                </c:pt>
                <c:pt idx="9">
                  <c:v>0.2209588802786116</c:v>
                </c:pt>
                <c:pt idx="10">
                  <c:v>0.18719039788367717</c:v>
                </c:pt>
                <c:pt idx="11">
                  <c:v>0.18981293436523761</c:v>
                </c:pt>
                <c:pt idx="12">
                  <c:v>0.12710016222196732</c:v>
                </c:pt>
                <c:pt idx="13">
                  <c:v>0.13086704754885609</c:v>
                </c:pt>
                <c:pt idx="14">
                  <c:v>0.14740505176365831</c:v>
                </c:pt>
                <c:pt idx="15">
                  <c:v>0.1812489503387649</c:v>
                </c:pt>
                <c:pt idx="16">
                  <c:v>0.18289260196105706</c:v>
                </c:pt>
                <c:pt idx="17">
                  <c:v>0.19679621906519065</c:v>
                </c:pt>
                <c:pt idx="18">
                  <c:v>0.20210822257360589</c:v>
                </c:pt>
                <c:pt idx="19">
                  <c:v>0.20061571078297014</c:v>
                </c:pt>
                <c:pt idx="20">
                  <c:v>0.19768794907307619</c:v>
                </c:pt>
                <c:pt idx="21">
                  <c:v>0.18868069060767079</c:v>
                </c:pt>
                <c:pt idx="22">
                  <c:v>0.19107920435418987</c:v>
                </c:pt>
                <c:pt idx="23">
                  <c:v>0.1993410512781647</c:v>
                </c:pt>
                <c:pt idx="24">
                  <c:v>0.18157154571991591</c:v>
                </c:pt>
                <c:pt idx="25">
                  <c:v>0.18451019198425803</c:v>
                </c:pt>
                <c:pt idx="26">
                  <c:v>0.19013074592825982</c:v>
                </c:pt>
                <c:pt idx="27">
                  <c:v>0.18816824487679198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14576"/>
        <c:axId val="432914968"/>
      </c:lineChart>
      <c:catAx>
        <c:axId val="43291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4968"/>
        <c:crosses val="autoZero"/>
        <c:auto val="1"/>
        <c:lblAlgn val="ctr"/>
        <c:lblOffset val="100"/>
        <c:tickLblSkip val="3"/>
        <c:noMultiLvlLbl val="0"/>
      </c:catAx>
      <c:valAx>
        <c:axId val="432914968"/>
        <c:scaling>
          <c:orientation val="minMax"/>
          <c:max val="8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91457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40944</xdr:rowOff>
    </xdr:from>
    <xdr:to>
      <xdr:col>3</xdr:col>
      <xdr:colOff>428081</xdr:colOff>
      <xdr:row>30</xdr:row>
      <xdr:rowOff>70514</xdr:rowOff>
    </xdr:to>
    <xdr:pic>
      <xdr:nvPicPr>
        <xdr:cNvPr id="3" name="Picture 2" descr="A4 DAERA Logo process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471" y="5210591"/>
          <a:ext cx="3229551" cy="80651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9</xdr:col>
      <xdr:colOff>0</xdr:colOff>
      <xdr:row>30</xdr:row>
      <xdr:rowOff>111457</xdr:rowOff>
    </xdr:to>
    <xdr:pic>
      <xdr:nvPicPr>
        <xdr:cNvPr id="5" name="Picture 4" descr="C:\Users\1556719\Pictures\nisra logo\NISRA-acronym-bilingual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71353" y="5169647"/>
          <a:ext cx="1927412" cy="888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177</xdr:colOff>
      <xdr:row>22</xdr:row>
      <xdr:rowOff>171000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20.0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0.29182</cdr:x>
      <cdr:y>0.15564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1680883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GB" sz="1200" b="0">
              <a:solidFill>
                <a:srgbClr val="9BBB59"/>
              </a:solidFill>
              <a:latin typeface="Arial" pitchFamily="34" charset="0"/>
              <a:cs typeface="Arial" pitchFamily="34" charset="0"/>
            </a:rPr>
            <a:t>nitrous oxide </a:t>
          </a:r>
          <a:r>
            <a:rPr lang="en-GB" sz="1200" b="0" baseline="0">
              <a:solidFill>
                <a:srgbClr val="9BBB59"/>
              </a:solidFill>
              <a:latin typeface="Arial" pitchFamily="34" charset="0"/>
              <a:cs typeface="Arial" pitchFamily="34" charset="0"/>
            </a:rPr>
            <a:t>(N</a:t>
          </a:r>
          <a:r>
            <a:rPr lang="en-GB" sz="1200" b="0" baseline="-25000">
              <a:solidFill>
                <a:srgbClr val="9BBB59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rgbClr val="9BBB59"/>
              </a:solidFill>
              <a:latin typeface="Arial" pitchFamily="34" charset="0"/>
              <a:cs typeface="Arial" pitchFamily="34" charset="0"/>
            </a:rPr>
            <a:t>O)</a:t>
          </a:r>
        </a:p>
        <a:p xmlns:a="http://schemas.openxmlformats.org/drawingml/2006/main">
          <a:pPr algn="r"/>
          <a:r>
            <a:rPr lang="en-GB" sz="1200" b="0" baseline="0">
              <a:solidFill>
                <a:srgbClr val="9BBB59"/>
              </a:solidFill>
              <a:latin typeface="Arial" pitchFamily="34" charset="0"/>
              <a:cs typeface="Arial" pitchFamily="34" charset="0"/>
            </a:rPr>
            <a:t>7%</a:t>
          </a:r>
          <a:endParaRPr lang="en-GB" sz="1200" b="0">
            <a:solidFill>
              <a:srgbClr val="9BBB59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0.41711</cdr:y>
    </cdr:from>
    <cdr:to>
      <cdr:x>0.20622</cdr:x>
      <cdr:y>0.57275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1501588"/>
          <a:ext cx="1187827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GB" sz="1200" b="0">
              <a:solidFill>
                <a:srgbClr val="C0504D"/>
              </a:solidFill>
              <a:latin typeface="Arial" pitchFamily="34" charset="0"/>
              <a:cs typeface="Arial" pitchFamily="34" charset="0"/>
            </a:rPr>
            <a:t>methane </a:t>
          </a:r>
          <a:r>
            <a:rPr lang="en-GB" sz="1200" b="0" baseline="0">
              <a:solidFill>
                <a:srgbClr val="C0504D"/>
              </a:solidFill>
              <a:latin typeface="Arial" pitchFamily="34" charset="0"/>
              <a:cs typeface="Arial" pitchFamily="34" charset="0"/>
            </a:rPr>
            <a:t>(CH</a:t>
          </a:r>
          <a:r>
            <a:rPr lang="en-GB" sz="1200" b="0" baseline="-25000">
              <a:solidFill>
                <a:srgbClr val="C0504D"/>
              </a:solidFill>
              <a:latin typeface="Arial" pitchFamily="34" charset="0"/>
              <a:cs typeface="Arial" pitchFamily="34" charset="0"/>
            </a:rPr>
            <a:t>4</a:t>
          </a:r>
          <a:r>
            <a:rPr lang="en-GB" sz="1200" b="0" baseline="0">
              <a:solidFill>
                <a:srgbClr val="C0504D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r"/>
          <a:r>
            <a:rPr lang="en-GB" sz="1200" b="0" baseline="0">
              <a:solidFill>
                <a:srgbClr val="C0504D"/>
              </a:solidFill>
              <a:latin typeface="Arial" pitchFamily="34" charset="0"/>
              <a:cs typeface="Arial" pitchFamily="34" charset="0"/>
            </a:rPr>
            <a:t>23%</a:t>
          </a:r>
          <a:endParaRPr lang="en-GB" sz="1200" b="0">
            <a:solidFill>
              <a:srgbClr val="C0504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0.69842</cdr:x>
      <cdr:y>0.8311</cdr:y>
    </cdr:from>
    <cdr:to>
      <cdr:x>0.99024</cdr:x>
      <cdr:y>0.98674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22912" y="2991970"/>
          <a:ext cx="1680883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 b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carbon dioxide</a:t>
          </a:r>
          <a:r>
            <a:rPr lang="en-GB" sz="1200" b="0" baseline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 (CO</a:t>
          </a:r>
          <a:r>
            <a:rPr lang="en-GB" sz="1200" b="0" baseline="-250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r>
            <a:rPr lang="en-GB" sz="1200" b="0" baseline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68%</a:t>
          </a:r>
          <a:endParaRPr lang="en-GB" sz="1200" b="0">
            <a:solidFill>
              <a:srgbClr val="4F81B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0.65371</cdr:x>
      <cdr:y>0</cdr:y>
    </cdr:from>
    <cdr:to>
      <cdr:x>0.94553</cdr:x>
      <cdr:y>0.15564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765351" y="0"/>
          <a:ext cx="1680884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GB" sz="1200" b="0">
              <a:solidFill>
                <a:srgbClr val="8064A2"/>
              </a:solidFill>
              <a:latin typeface="Arial" pitchFamily="34" charset="0"/>
              <a:cs typeface="Arial" pitchFamily="34" charset="0"/>
            </a:rPr>
            <a:t>hydrofluorocarbons </a:t>
          </a:r>
          <a:r>
            <a:rPr lang="en-GB" sz="1200" b="0" baseline="0">
              <a:solidFill>
                <a:srgbClr val="8064A2"/>
              </a:solidFill>
              <a:latin typeface="Arial" pitchFamily="34" charset="0"/>
              <a:cs typeface="Arial" pitchFamily="34" charset="0"/>
            </a:rPr>
            <a:t>(HFCs)</a:t>
          </a:r>
        </a:p>
        <a:p xmlns:a="http://schemas.openxmlformats.org/drawingml/2006/main">
          <a:pPr algn="l"/>
          <a:r>
            <a:rPr lang="en-GB" sz="1200" b="0" baseline="0">
              <a:solidFill>
                <a:srgbClr val="8064A2"/>
              </a:solidFill>
              <a:latin typeface="Arial" pitchFamily="34" charset="0"/>
              <a:cs typeface="Arial" pitchFamily="34" charset="0"/>
            </a:rPr>
            <a:t>2%</a:t>
          </a:r>
          <a:endParaRPr lang="en-GB" sz="1200" b="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0.49769</cdr:x>
      <cdr:y>0.03941</cdr:y>
    </cdr:from>
    <cdr:to>
      <cdr:x>0.65968</cdr:x>
      <cdr:y>0.04053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2878027" y="141861"/>
          <a:ext cx="936733" cy="40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548700</xdr:colOff>
      <xdr:row>22</xdr:row>
      <xdr:rowOff>171000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20.0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0.4373</cdr:x>
      <cdr:y>0.08716</cdr:y>
    </cdr:from>
    <cdr:to>
      <cdr:x>0.4742</cdr:x>
      <cdr:y>0.12451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2655794" y="313765"/>
          <a:ext cx="224117" cy="1344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3A9C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14</xdr:col>
      <xdr:colOff>214589</xdr:colOff>
      <xdr:row>32</xdr:row>
      <xdr:rowOff>66000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0.22977</cdr:x>
      <cdr:y>0.32787</cdr:y>
    </cdr:from>
    <cdr:to>
      <cdr:x>0.4775</cdr:x>
      <cdr:y>0.46276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7926" y="1770519"/>
          <a:ext cx="2229570" cy="728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Ballylumford</a:t>
          </a:r>
          <a:r>
            <a:rPr lang="en-GB" sz="1200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 power station</a:t>
          </a:r>
        </a:p>
        <a:p xmlns:a="http://schemas.openxmlformats.org/drawingml/2006/main">
          <a:r>
            <a:rPr lang="en-GB" sz="1200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re-opened (1996) following </a:t>
          </a:r>
        </a:p>
        <a:p xmlns:a="http://schemas.openxmlformats.org/drawingml/2006/main">
          <a:r>
            <a:rPr lang="en-GB" sz="1200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conversion from oil to gas</a:t>
          </a:r>
          <a:endParaRPr lang="en-GB" sz="1200">
            <a:solidFill>
              <a:schemeClr val="accent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0.3178</cdr:x>
      <cdr:y>0.19922</cdr:y>
    </cdr:from>
    <cdr:to>
      <cdr:x>0.3178</cdr:x>
      <cdr:y>0.33255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V="1">
          <a:off x="2945682" y="1075790"/>
          <a:ext cx="0" cy="719982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0.65627</cdr:x>
      <cdr:y>0.05187</cdr:y>
    </cdr:from>
    <cdr:to>
      <cdr:x>0.8586</cdr:x>
      <cdr:y>0.14525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906453" y="280124"/>
          <a:ext cx="1820970" cy="504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Recession led to lower</a:t>
          </a:r>
        </a:p>
        <a:p xmlns:a="http://schemas.openxmlformats.org/drawingml/2006/main">
          <a:r>
            <a:rPr lang="en-GB" sz="12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demand for electricity</a:t>
          </a:r>
        </a:p>
      </cdr:txBody>
    </cdr:sp>
  </cdr:relSizeAnchor>
  <cdr:relSizeAnchor xmlns:cdr="http://schemas.openxmlformats.org/drawingml/2006/chartDrawing">
    <cdr:from>
      <cdr:x>0.64143</cdr:x>
      <cdr:y>0.49182</cdr:y>
    </cdr:from>
    <cdr:to>
      <cdr:x>0.91639</cdr:x>
      <cdr:y>0.61011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772880" y="2655801"/>
          <a:ext cx="2474640" cy="638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Two successive</a:t>
          </a:r>
          <a:r>
            <a:rPr lang="en-GB" sz="1200" baseline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 cold winters </a:t>
          </a:r>
        </a:p>
        <a:p xmlns:a="http://schemas.openxmlformats.org/drawingml/2006/main">
          <a:r>
            <a:rPr lang="en-GB" sz="1200" baseline="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meant higher demand for heating</a:t>
          </a:r>
          <a:endParaRPr lang="en-GB" sz="1200">
            <a:solidFill>
              <a:srgbClr val="4F81BD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0.7085</cdr:x>
      <cdr:y>0.14112</cdr:y>
    </cdr:from>
    <cdr:to>
      <cdr:x>0.7085</cdr:x>
      <cdr:y>0.27445</cdr:y>
    </cdr:to>
    <cdr:sp macro="" textlink="">
      <cdr:nvSpPr>
        <cdr:cNvPr id="8" name="Straight Arrow Connector 7"/>
        <cdr:cNvSpPr/>
      </cdr:nvSpPr>
      <cdr:spPr>
        <a:xfrm xmlns:a="http://schemas.openxmlformats.org/drawingml/2006/main">
          <a:off x="6567032" y="762022"/>
          <a:ext cx="0" cy="71998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0.73962</cdr:x>
      <cdr:y>0.29988</cdr:y>
    </cdr:from>
    <cdr:to>
      <cdr:x>0.73962</cdr:x>
      <cdr:y>0.49988</cdr:y>
    </cdr:to>
    <cdr:sp macro="" textlink="">
      <cdr:nvSpPr>
        <cdr:cNvPr id="10" name="Straight Arrow Connector 9"/>
        <cdr:cNvSpPr/>
      </cdr:nvSpPr>
      <cdr:spPr>
        <a:xfrm xmlns:a="http://schemas.openxmlformats.org/drawingml/2006/main" flipV="1">
          <a:off x="6855529" y="1619378"/>
          <a:ext cx="0" cy="10800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0.34593</cdr:x>
      <cdr:y>0.61839</cdr:y>
    </cdr:from>
    <cdr:to>
      <cdr:x>0.63905</cdr:x>
      <cdr:y>0.72215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113354" y="3339332"/>
          <a:ext cx="2638080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Moyle Interconnector operational</a:t>
          </a:r>
        </a:p>
        <a:p xmlns:a="http://schemas.openxmlformats.org/drawingml/2006/main">
          <a:r>
            <a:rPr lang="en-GB" sz="1200">
              <a:solidFill>
                <a:srgbClr val="4F81BD"/>
              </a:solidFill>
              <a:latin typeface="Arial" pitchFamily="34" charset="0"/>
              <a:cs typeface="Arial" pitchFamily="34" charset="0"/>
            </a:rPr>
            <a:t>and chemical industry plant closed</a:t>
          </a:r>
        </a:p>
      </cdr:txBody>
    </cdr:sp>
  </cdr:relSizeAnchor>
  <cdr:relSizeAnchor xmlns:cdr="http://schemas.openxmlformats.org/drawingml/2006/chartDrawing">
    <cdr:from>
      <cdr:x>0.45767</cdr:x>
      <cdr:y>0.25524</cdr:y>
    </cdr:from>
    <cdr:to>
      <cdr:x>0.45767</cdr:x>
      <cdr:y>0.62191</cdr:y>
    </cdr:to>
    <cdr:sp macro="" textlink="">
      <cdr:nvSpPr>
        <cdr:cNvPr id="12" name="Straight Arrow Connector 11"/>
        <cdr:cNvSpPr/>
      </cdr:nvSpPr>
      <cdr:spPr>
        <a:xfrm xmlns:a="http://schemas.openxmlformats.org/drawingml/2006/main" flipV="1">
          <a:off x="4242157" y="1378296"/>
          <a:ext cx="0" cy="198001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headEnd type="none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459530</xdr:colOff>
      <xdr:row>13</xdr:row>
      <xdr:rowOff>85500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459443</xdr:colOff>
      <xdr:row>4</xdr:row>
      <xdr:rowOff>0</xdr:rowOff>
    </xdr:from>
    <xdr:to>
      <xdr:col>10</xdr:col>
      <xdr:colOff>313855</xdr:colOff>
      <xdr:row>13</xdr:row>
      <xdr:rowOff>85500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313766</xdr:colOff>
      <xdr:row>4</xdr:row>
      <xdr:rowOff>0</xdr:rowOff>
    </xdr:from>
    <xdr:to>
      <xdr:col>15</xdr:col>
      <xdr:colOff>168177</xdr:colOff>
      <xdr:row>13</xdr:row>
      <xdr:rowOff>85500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</xdr:row>
      <xdr:rowOff>89647</xdr:rowOff>
    </xdr:from>
    <xdr:to>
      <xdr:col>5</xdr:col>
      <xdr:colOff>459530</xdr:colOff>
      <xdr:row>22</xdr:row>
      <xdr:rowOff>175147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459443</xdr:colOff>
      <xdr:row>13</xdr:row>
      <xdr:rowOff>89647</xdr:rowOff>
    </xdr:from>
    <xdr:to>
      <xdr:col>10</xdr:col>
      <xdr:colOff>313855</xdr:colOff>
      <xdr:row>22</xdr:row>
      <xdr:rowOff>175147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313766</xdr:colOff>
      <xdr:row>13</xdr:row>
      <xdr:rowOff>89647</xdr:rowOff>
    </xdr:from>
    <xdr:to>
      <xdr:col>15</xdr:col>
      <xdr:colOff>168177</xdr:colOff>
      <xdr:row>22</xdr:row>
      <xdr:rowOff>175147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22</xdr:row>
      <xdr:rowOff>179294</xdr:rowOff>
    </xdr:from>
    <xdr:to>
      <xdr:col>5</xdr:col>
      <xdr:colOff>459530</xdr:colOff>
      <xdr:row>32</xdr:row>
      <xdr:rowOff>74294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459443</xdr:colOff>
      <xdr:row>22</xdr:row>
      <xdr:rowOff>179294</xdr:rowOff>
    </xdr:from>
    <xdr:to>
      <xdr:col>10</xdr:col>
      <xdr:colOff>313855</xdr:colOff>
      <xdr:row>32</xdr:row>
      <xdr:rowOff>74294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313766</xdr:colOff>
      <xdr:row>22</xdr:row>
      <xdr:rowOff>179294</xdr:rowOff>
    </xdr:from>
    <xdr:to>
      <xdr:col>15</xdr:col>
      <xdr:colOff>168177</xdr:colOff>
      <xdr:row>32</xdr:row>
      <xdr:rowOff>74294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717174</xdr:colOff>
      <xdr:row>3</xdr:row>
      <xdr:rowOff>190498</xdr:rowOff>
    </xdr:from>
    <xdr:to>
      <xdr:col>13</xdr:col>
      <xdr:colOff>393880</xdr:colOff>
      <xdr:row>32</xdr:row>
      <xdr:rowOff>65998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v.stats@daera-ni.gov.uk" TargetMode="External"/><Relationship Id="rId1" Type="http://schemas.openxmlformats.org/officeDocument/2006/relationships/hyperlink" Target="https://www.daera-ni.gov.uk/articles/northern-ireland-greenhouse-gas-inventory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6"/>
  <sheetViews>
    <sheetView showGridLines="0" tabSelected="1" zoomScale="85" zoomScaleNormal="85" workbookViewId="0"/>
  </sheetViews>
  <sheetFormatPr defaultColWidth="9.140625" defaultRowHeight="15" x14ac:dyDescent="0.2"/>
  <cols>
    <col min="1" max="1" width="9.140625" style="1"/>
    <col min="2" max="2" width="30.7109375" style="1" bestFit="1" customWidth="1"/>
    <col min="3" max="3" width="9.42578125" style="2" bestFit="1" customWidth="1"/>
    <col min="4" max="16384" width="9.140625" style="1"/>
  </cols>
  <sheetData>
    <row r="2" spans="2:3" ht="20.25" x14ac:dyDescent="0.3">
      <c r="B2" s="4" t="s">
        <v>108</v>
      </c>
    </row>
    <row r="3" spans="2:3" ht="20.25" x14ac:dyDescent="0.3">
      <c r="B3" s="4" t="s">
        <v>10</v>
      </c>
    </row>
    <row r="4" spans="2:3" ht="15" customHeight="1" x14ac:dyDescent="0.3">
      <c r="B4" s="4"/>
    </row>
    <row r="5" spans="2:3" ht="15" customHeight="1" x14ac:dyDescent="0.2">
      <c r="B5" s="2" t="s">
        <v>22</v>
      </c>
    </row>
    <row r="6" spans="2:3" ht="15" customHeight="1" x14ac:dyDescent="0.2">
      <c r="B6" s="2" t="s">
        <v>93</v>
      </c>
    </row>
    <row r="8" spans="2:3" ht="15.75" x14ac:dyDescent="0.25">
      <c r="B8" s="3" t="s">
        <v>4</v>
      </c>
      <c r="C8" s="37" t="s">
        <v>92</v>
      </c>
    </row>
    <row r="10" spans="2:3" ht="15.75" x14ac:dyDescent="0.25">
      <c r="B10" s="3" t="s">
        <v>0</v>
      </c>
      <c r="C10" s="2" t="s">
        <v>6</v>
      </c>
    </row>
    <row r="11" spans="2:3" ht="15.75" x14ac:dyDescent="0.25">
      <c r="B11" s="3" t="s">
        <v>3</v>
      </c>
      <c r="C11" s="2" t="s">
        <v>7</v>
      </c>
    </row>
    <row r="12" spans="2:3" ht="15.75" x14ac:dyDescent="0.25">
      <c r="B12" s="3" t="s">
        <v>1</v>
      </c>
      <c r="C12" s="2" t="s">
        <v>8</v>
      </c>
    </row>
    <row r="13" spans="2:3" ht="15.75" x14ac:dyDescent="0.25">
      <c r="B13" s="3" t="s">
        <v>2</v>
      </c>
      <c r="C13" s="2" t="s">
        <v>94</v>
      </c>
    </row>
    <row r="14" spans="2:3" ht="15.75" x14ac:dyDescent="0.25">
      <c r="B14" s="3" t="s">
        <v>21</v>
      </c>
      <c r="C14" s="2" t="s">
        <v>20</v>
      </c>
    </row>
    <row r="16" spans="2:3" ht="15.75" x14ac:dyDescent="0.25">
      <c r="B16" s="3" t="s">
        <v>11</v>
      </c>
      <c r="C16" s="2" t="s">
        <v>95</v>
      </c>
    </row>
    <row r="17" spans="2:3" ht="15.75" x14ac:dyDescent="0.25">
      <c r="B17" s="3" t="s">
        <v>12</v>
      </c>
      <c r="C17" s="2" t="s">
        <v>67</v>
      </c>
    </row>
    <row r="18" spans="2:3" ht="15.75" x14ac:dyDescent="0.25">
      <c r="B18" s="3" t="s">
        <v>13</v>
      </c>
      <c r="C18" s="5" t="s">
        <v>96</v>
      </c>
    </row>
    <row r="19" spans="2:3" ht="15.75" x14ac:dyDescent="0.25">
      <c r="B19" s="3" t="s">
        <v>5</v>
      </c>
      <c r="C19" s="5" t="s">
        <v>9</v>
      </c>
    </row>
    <row r="20" spans="2:3" ht="15.75" x14ac:dyDescent="0.25">
      <c r="B20" s="3"/>
      <c r="C20" s="5"/>
    </row>
    <row r="21" spans="2:3" ht="15.75" x14ac:dyDescent="0.25">
      <c r="B21" s="3" t="s">
        <v>14</v>
      </c>
      <c r="C21" s="2" t="s">
        <v>68</v>
      </c>
    </row>
    <row r="22" spans="2:3" x14ac:dyDescent="0.2">
      <c r="C22" s="2" t="s">
        <v>15</v>
      </c>
    </row>
    <row r="23" spans="2:3" x14ac:dyDescent="0.2">
      <c r="C23" s="2" t="s">
        <v>16</v>
      </c>
    </row>
    <row r="24" spans="2:3" x14ac:dyDescent="0.2">
      <c r="C24" s="2" t="s">
        <v>17</v>
      </c>
    </row>
    <row r="25" spans="2:3" x14ac:dyDescent="0.2">
      <c r="C25" s="2" t="s">
        <v>18</v>
      </c>
    </row>
    <row r="26" spans="2:3" x14ac:dyDescent="0.2">
      <c r="C26" s="2" t="s">
        <v>19</v>
      </c>
    </row>
  </sheetData>
  <hyperlinks>
    <hyperlink ref="C19" r:id="rId1"/>
    <hyperlink ref="C18" r:id="rId2"/>
  </hyperlinks>
  <pageMargins left="0.78740157480314965" right="0.78740157480314965" top="0.78740157480314965" bottom="0.78740157480314965" header="0.39370078740157483" footer="0.3937007874015748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3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3" width="14.28515625" style="2" customWidth="1"/>
    <col min="24" max="16384" width="9.140625" style="2"/>
  </cols>
  <sheetData>
    <row r="2" spans="2:23" ht="15.75" x14ac:dyDescent="0.25">
      <c r="B2" s="3" t="s">
        <v>81</v>
      </c>
      <c r="K2" s="34"/>
      <c r="L2" s="10" t="s">
        <v>34</v>
      </c>
    </row>
    <row r="3" spans="2:23" x14ac:dyDescent="0.2">
      <c r="B3" s="2" t="s">
        <v>106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23" x14ac:dyDescent="0.2"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2:23" ht="19.5" x14ac:dyDescent="0.35">
      <c r="J5" s="7" t="s">
        <v>63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2:23" ht="18.75" x14ac:dyDescent="0.35">
      <c r="B6" s="11" t="s">
        <v>46</v>
      </c>
      <c r="C6" s="16" t="s">
        <v>50</v>
      </c>
      <c r="D6" s="16" t="s">
        <v>51</v>
      </c>
      <c r="E6" s="16" t="s">
        <v>52</v>
      </c>
      <c r="F6" s="16" t="s">
        <v>35</v>
      </c>
      <c r="G6" s="16" t="s">
        <v>36</v>
      </c>
      <c r="H6" s="16" t="s">
        <v>53</v>
      </c>
      <c r="I6" s="16" t="s">
        <v>54</v>
      </c>
      <c r="J6" s="16" t="s">
        <v>48</v>
      </c>
    </row>
    <row r="7" spans="2:23" x14ac:dyDescent="0.2">
      <c r="B7" s="2" t="s">
        <v>37</v>
      </c>
      <c r="C7" s="65">
        <v>5562.7719929327441</v>
      </c>
      <c r="D7" s="65">
        <v>25699.719155700772</v>
      </c>
      <c r="E7" s="65">
        <v>14332.368000800023</v>
      </c>
      <c r="F7" s="65"/>
      <c r="G7" s="65"/>
      <c r="H7" s="65"/>
      <c r="I7" s="65"/>
      <c r="J7" s="65">
        <v>45594.859149433541</v>
      </c>
    </row>
    <row r="8" spans="2:23" x14ac:dyDescent="0.2">
      <c r="B8" s="2" t="s">
        <v>38</v>
      </c>
      <c r="C8" s="65">
        <v>66089.340354651024</v>
      </c>
      <c r="D8" s="65">
        <v>153.63470294671009</v>
      </c>
      <c r="E8" s="65">
        <v>857.48974412692576</v>
      </c>
      <c r="F8" s="65">
        <v>12422.722489891563</v>
      </c>
      <c r="G8" s="65">
        <v>0.53050138365104005</v>
      </c>
      <c r="H8" s="65">
        <v>183.51115291402274</v>
      </c>
      <c r="I8" s="65">
        <v>415.65574387631426</v>
      </c>
      <c r="J8" s="65">
        <v>80122.884689790211</v>
      </c>
    </row>
    <row r="9" spans="2:23" x14ac:dyDescent="0.2">
      <c r="B9" s="2" t="s">
        <v>39</v>
      </c>
      <c r="C9" s="65">
        <v>105968.77190913221</v>
      </c>
      <c r="D9" s="65">
        <v>5802.1022509264776</v>
      </c>
      <c r="E9" s="65">
        <v>786.81445893253624</v>
      </c>
      <c r="F9" s="65"/>
      <c r="G9" s="65"/>
      <c r="H9" s="65"/>
      <c r="I9" s="65"/>
      <c r="J9" s="65">
        <v>112557.68861899122</v>
      </c>
    </row>
    <row r="10" spans="2:23" x14ac:dyDescent="0.2">
      <c r="B10" s="2" t="s">
        <v>40</v>
      </c>
      <c r="C10" s="65">
        <v>10171.198019935819</v>
      </c>
      <c r="D10" s="65">
        <v>76.432775313936133</v>
      </c>
      <c r="E10" s="65">
        <v>287.28628456949315</v>
      </c>
      <c r="F10" s="65">
        <v>4.8335999999999997</v>
      </c>
      <c r="G10" s="65"/>
      <c r="H10" s="65">
        <v>187.96295495213278</v>
      </c>
      <c r="I10" s="65">
        <v>109.75121999999999</v>
      </c>
      <c r="J10" s="65">
        <v>10837.46485477138</v>
      </c>
    </row>
    <row r="11" spans="2:23" x14ac:dyDescent="0.2">
      <c r="B11" s="2" t="s">
        <v>41</v>
      </c>
      <c r="C11" s="65">
        <v>-11323.438425931497</v>
      </c>
      <c r="D11" s="65">
        <v>28.367426222335723</v>
      </c>
      <c r="E11" s="65">
        <v>1402.3031721176606</v>
      </c>
      <c r="F11" s="65"/>
      <c r="G11" s="65"/>
      <c r="H11" s="65"/>
      <c r="I11" s="65"/>
      <c r="J11" s="65">
        <v>-9892.7678275915005</v>
      </c>
    </row>
    <row r="12" spans="2:23" x14ac:dyDescent="0.2">
      <c r="B12" s="2" t="s">
        <v>42</v>
      </c>
      <c r="C12" s="65">
        <v>7796.3919533425242</v>
      </c>
      <c r="D12" s="65">
        <v>17.37824280791353</v>
      </c>
      <c r="E12" s="65">
        <v>4.8753274704164777</v>
      </c>
      <c r="F12" s="65"/>
      <c r="G12" s="65"/>
      <c r="H12" s="65"/>
      <c r="I12" s="65"/>
      <c r="J12" s="65">
        <v>7818.6455236208549</v>
      </c>
    </row>
    <row r="13" spans="2:23" x14ac:dyDescent="0.2">
      <c r="B13" s="2" t="s">
        <v>43</v>
      </c>
      <c r="C13" s="65">
        <v>64107.083301398612</v>
      </c>
      <c r="D13" s="65">
        <v>967.18974154408966</v>
      </c>
      <c r="E13" s="65">
        <v>205.83891494211244</v>
      </c>
      <c r="F13" s="65">
        <v>1647.4313885595279</v>
      </c>
      <c r="G13" s="65"/>
      <c r="H13" s="65"/>
      <c r="I13" s="65"/>
      <c r="J13" s="65">
        <v>66927.543346444349</v>
      </c>
    </row>
    <row r="14" spans="2:23" x14ac:dyDescent="0.2">
      <c r="B14" s="2" t="s">
        <v>44</v>
      </c>
      <c r="C14" s="65">
        <v>124604.4838429458</v>
      </c>
      <c r="D14" s="65">
        <v>103.58185567402225</v>
      </c>
      <c r="E14" s="65">
        <v>1225.3318634647512</v>
      </c>
      <c r="F14" s="65"/>
      <c r="G14" s="65"/>
      <c r="H14" s="65"/>
      <c r="I14" s="65"/>
      <c r="J14" s="65">
        <v>125933.39756208457</v>
      </c>
    </row>
    <row r="15" spans="2:23" x14ac:dyDescent="0.2">
      <c r="B15" s="2" t="s">
        <v>45</v>
      </c>
      <c r="C15" s="65">
        <v>258.37808093471455</v>
      </c>
      <c r="D15" s="65">
        <v>18634.847786744431</v>
      </c>
      <c r="E15" s="65">
        <v>1429.8240423398188</v>
      </c>
      <c r="F15" s="65"/>
      <c r="G15" s="65"/>
      <c r="H15" s="65"/>
      <c r="I15" s="65"/>
      <c r="J15" s="65">
        <v>20323.049910018966</v>
      </c>
      <c r="L15" s="36"/>
      <c r="M15" s="36"/>
      <c r="N15" s="36"/>
      <c r="O15" s="36"/>
      <c r="P15" s="36"/>
      <c r="Q15" s="36"/>
      <c r="R15" s="36"/>
      <c r="S15" s="36"/>
    </row>
    <row r="16" spans="2:23" x14ac:dyDescent="0.2">
      <c r="B16" s="29" t="s">
        <v>47</v>
      </c>
      <c r="C16" s="66">
        <v>373234.98102934193</v>
      </c>
      <c r="D16" s="66">
        <v>51483.253937880691</v>
      </c>
      <c r="E16" s="66">
        <v>20532.131808763741</v>
      </c>
      <c r="F16" s="66">
        <v>14074.98747845109</v>
      </c>
      <c r="G16" s="66">
        <v>0.53050138365104005</v>
      </c>
      <c r="H16" s="66">
        <v>371.47410786615552</v>
      </c>
      <c r="I16" s="66">
        <v>525.40696387631419</v>
      </c>
      <c r="J16" s="66">
        <v>460222.76582756365</v>
      </c>
      <c r="L16" s="35"/>
      <c r="M16" s="35"/>
      <c r="N16" s="35"/>
      <c r="O16" s="35"/>
      <c r="P16" s="35"/>
      <c r="Q16" s="35"/>
      <c r="R16" s="35"/>
      <c r="S16" s="35"/>
      <c r="T16" s="14"/>
      <c r="U16" s="14"/>
    </row>
    <row r="17" spans="2:10" ht="24" customHeight="1" x14ac:dyDescent="0.2">
      <c r="B17" s="2" t="s">
        <v>49</v>
      </c>
      <c r="C17" s="14">
        <f>C16/$J$16</f>
        <v>0.81098765368157755</v>
      </c>
      <c r="D17" s="14">
        <f t="shared" ref="D17:J17" si="0">D16/$J$16</f>
        <v>0.11186594353998221</v>
      </c>
      <c r="E17" s="14">
        <f t="shared" si="0"/>
        <v>4.461346402941032E-2</v>
      </c>
      <c r="F17" s="14">
        <f t="shared" si="0"/>
        <v>3.058298833422923E-2</v>
      </c>
      <c r="G17" s="14">
        <f t="shared" si="0"/>
        <v>1.1527056526573663E-6</v>
      </c>
      <c r="H17" s="14">
        <f t="shared" si="0"/>
        <v>8.0716152143881447E-4</v>
      </c>
      <c r="I17" s="14">
        <f t="shared" si="0"/>
        <v>1.1416361877090925E-3</v>
      </c>
      <c r="J17" s="14">
        <f t="shared" si="0"/>
        <v>1</v>
      </c>
    </row>
    <row r="19" spans="2:10" x14ac:dyDescent="0.2">
      <c r="B19" s="2" t="s">
        <v>98</v>
      </c>
    </row>
    <row r="20" spans="2:10" x14ac:dyDescent="0.2">
      <c r="B20" s="90" t="s">
        <v>116</v>
      </c>
    </row>
    <row r="22" spans="2:10" ht="15.75" x14ac:dyDescent="0.25">
      <c r="C22"/>
      <c r="D22"/>
      <c r="E22"/>
      <c r="F22"/>
      <c r="G22"/>
      <c r="H22"/>
      <c r="I22"/>
      <c r="J22"/>
    </row>
    <row r="23" spans="2:10" ht="15.75" x14ac:dyDescent="0.25">
      <c r="C23"/>
      <c r="D23"/>
      <c r="E23"/>
      <c r="F23"/>
      <c r="G23"/>
      <c r="H23"/>
      <c r="I23"/>
      <c r="J23"/>
    </row>
    <row r="24" spans="2:10" ht="15.75" x14ac:dyDescent="0.25">
      <c r="C24"/>
      <c r="D24"/>
      <c r="E24"/>
      <c r="F24"/>
      <c r="G24"/>
      <c r="H24"/>
      <c r="I24"/>
      <c r="J24"/>
    </row>
    <row r="25" spans="2:10" ht="15.75" x14ac:dyDescent="0.25">
      <c r="C25"/>
      <c r="D25"/>
      <c r="E25"/>
      <c r="F25"/>
      <c r="G25"/>
      <c r="H25"/>
      <c r="I25"/>
      <c r="J25"/>
    </row>
    <row r="26" spans="2:10" ht="15.75" x14ac:dyDescent="0.25">
      <c r="C26"/>
      <c r="D26"/>
      <c r="E26"/>
      <c r="F26"/>
      <c r="G26"/>
      <c r="H26"/>
      <c r="I26"/>
      <c r="J26"/>
    </row>
    <row r="27" spans="2:10" ht="15.75" x14ac:dyDescent="0.25">
      <c r="C27"/>
      <c r="D27"/>
      <c r="E27"/>
      <c r="F27"/>
      <c r="G27"/>
      <c r="H27"/>
      <c r="I27"/>
      <c r="J27"/>
    </row>
    <row r="28" spans="2:10" ht="15.75" x14ac:dyDescent="0.25">
      <c r="C28"/>
      <c r="D28"/>
      <c r="E28"/>
      <c r="F28"/>
      <c r="G28"/>
      <c r="H28"/>
      <c r="I28"/>
      <c r="J28"/>
    </row>
    <row r="29" spans="2:10" ht="15.75" x14ac:dyDescent="0.25">
      <c r="C29"/>
      <c r="D29"/>
      <c r="E29"/>
      <c r="F29"/>
      <c r="G29"/>
      <c r="H29"/>
      <c r="I29"/>
      <c r="J29"/>
    </row>
    <row r="30" spans="2:10" ht="15.75" x14ac:dyDescent="0.25">
      <c r="C30"/>
      <c r="D30"/>
      <c r="E30"/>
      <c r="F30"/>
      <c r="G30"/>
      <c r="H30"/>
      <c r="I30"/>
      <c r="J30"/>
    </row>
    <row r="31" spans="2:10" ht="15.75" x14ac:dyDescent="0.25">
      <c r="C31"/>
      <c r="D31"/>
      <c r="E31"/>
      <c r="F31"/>
      <c r="G31"/>
      <c r="H31"/>
      <c r="I31"/>
      <c r="J31"/>
    </row>
    <row r="32" spans="2:10" ht="15.75" x14ac:dyDescent="0.25">
      <c r="C32"/>
      <c r="D32"/>
      <c r="E32"/>
      <c r="F32"/>
      <c r="G32"/>
      <c r="H32"/>
      <c r="I32"/>
      <c r="J32"/>
    </row>
    <row r="33" spans="3:10" ht="15.75" x14ac:dyDescent="0.25">
      <c r="C33"/>
      <c r="D33"/>
      <c r="E33"/>
      <c r="F33"/>
      <c r="G33"/>
      <c r="H33"/>
      <c r="I33"/>
      <c r="J33"/>
    </row>
  </sheetData>
  <hyperlinks>
    <hyperlink ref="L2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47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5" width="14.28515625" style="2" customWidth="1"/>
    <col min="26" max="16384" width="9.140625" style="2"/>
  </cols>
  <sheetData>
    <row r="2" spans="2:13" ht="15.75" x14ac:dyDescent="0.25">
      <c r="B2" s="6" t="s">
        <v>80</v>
      </c>
      <c r="J2" s="10" t="s">
        <v>34</v>
      </c>
    </row>
    <row r="3" spans="2:13" x14ac:dyDescent="0.2">
      <c r="B3" s="2" t="s">
        <v>107</v>
      </c>
    </row>
    <row r="4" spans="2:13" ht="19.5" x14ac:dyDescent="0.35">
      <c r="H4" s="7" t="s">
        <v>61</v>
      </c>
    </row>
    <row r="5" spans="2:13" ht="47.25" x14ac:dyDescent="0.25">
      <c r="B5" s="18" t="s">
        <v>46</v>
      </c>
      <c r="C5" s="19" t="s">
        <v>56</v>
      </c>
      <c r="D5" s="19">
        <v>2016</v>
      </c>
      <c r="E5" s="19">
        <v>2017</v>
      </c>
      <c r="F5" s="19" t="s">
        <v>100</v>
      </c>
      <c r="G5" s="19" t="s">
        <v>101</v>
      </c>
      <c r="H5" s="19" t="s">
        <v>102</v>
      </c>
      <c r="J5"/>
      <c r="K5"/>
      <c r="L5"/>
      <c r="M5"/>
    </row>
    <row r="6" spans="2:13" ht="15.75" x14ac:dyDescent="0.25">
      <c r="B6" s="8" t="s">
        <v>37</v>
      </c>
      <c r="C6" s="20">
        <f>C20/1000</f>
        <v>53.972070538750287</v>
      </c>
      <c r="D6" s="20">
        <f>X20/1000</f>
        <v>45.195097912232058</v>
      </c>
      <c r="E6" s="20">
        <f>Y20/1000</f>
        <v>45.594859149433574</v>
      </c>
      <c r="F6" s="27">
        <f>(E6/$E$15%)</f>
        <v>9.9071281420522084</v>
      </c>
      <c r="G6" s="21">
        <f>(E6-C6)/C6%</f>
        <v>-15.521382273637498</v>
      </c>
      <c r="H6" s="21">
        <f>(E6-D6)/D6%</f>
        <v>0.88452344539189831</v>
      </c>
      <c r="J6"/>
      <c r="K6"/>
      <c r="L6"/>
      <c r="M6"/>
    </row>
    <row r="7" spans="2:13" ht="15.75" x14ac:dyDescent="0.25">
      <c r="B7" s="8" t="s">
        <v>38</v>
      </c>
      <c r="C7" s="20">
        <f t="shared" ref="C7:C15" si="0">C21/1000</f>
        <v>114.78191386521348</v>
      </c>
      <c r="D7" s="20">
        <f t="shared" ref="D7:D14" si="1">X21/1000</f>
        <v>81.365633139197939</v>
      </c>
      <c r="E7" s="20">
        <f t="shared" ref="E7:E14" si="2">Y21/1000</f>
        <v>80.12288468979007</v>
      </c>
      <c r="F7" s="27">
        <f t="shared" ref="F7:F14" si="3">(E7/$E$15%)</f>
        <v>17.409587408331415</v>
      </c>
      <c r="G7" s="21">
        <f t="shared" ref="G7:G14" si="4">(E7-C7)/C7%</f>
        <v>-30.195549114229742</v>
      </c>
      <c r="H7" s="21">
        <f t="shared" ref="H7:H14" si="5">(E7-D7)/D7%</f>
        <v>-1.5273628452958907</v>
      </c>
      <c r="J7"/>
      <c r="K7"/>
      <c r="L7"/>
      <c r="M7"/>
    </row>
    <row r="8" spans="2:13" ht="15.75" x14ac:dyDescent="0.25">
      <c r="B8" s="8" t="s">
        <v>57</v>
      </c>
      <c r="C8" s="20">
        <f t="shared" si="0"/>
        <v>277.92292111459761</v>
      </c>
      <c r="D8" s="20">
        <f t="shared" si="1"/>
        <v>121.77986984918137</v>
      </c>
      <c r="E8" s="20">
        <f t="shared" si="2"/>
        <v>112.55768861899116</v>
      </c>
      <c r="F8" s="27">
        <f t="shared" si="3"/>
        <v>24.457218759396255</v>
      </c>
      <c r="G8" s="21">
        <f t="shared" si="4"/>
        <v>-59.500393789909978</v>
      </c>
      <c r="H8" s="21">
        <f t="shared" si="5"/>
        <v>-7.5728289425924329</v>
      </c>
      <c r="J8"/>
      <c r="K8"/>
      <c r="L8"/>
      <c r="M8"/>
    </row>
    <row r="9" spans="2:13" ht="15.75" x14ac:dyDescent="0.25">
      <c r="B9" s="8" t="s">
        <v>58</v>
      </c>
      <c r="C9" s="20">
        <f t="shared" si="0"/>
        <v>62.098540400353457</v>
      </c>
      <c r="D9" s="20">
        <f t="shared" si="1"/>
        <v>10.578988842338331</v>
      </c>
      <c r="E9" s="20">
        <f t="shared" si="2"/>
        <v>10.83746485477138</v>
      </c>
      <c r="F9" s="27">
        <f t="shared" si="3"/>
        <v>2.3548302386309952</v>
      </c>
      <c r="G9" s="21">
        <f t="shared" si="4"/>
        <v>-82.547955580112642</v>
      </c>
      <c r="H9" s="21">
        <f t="shared" si="5"/>
        <v>2.4432960114164932</v>
      </c>
      <c r="J9"/>
      <c r="K9"/>
      <c r="L9"/>
      <c r="M9"/>
    </row>
    <row r="10" spans="2:13" ht="15.75" x14ac:dyDescent="0.25">
      <c r="B10" s="8" t="s">
        <v>59</v>
      </c>
      <c r="C10" s="20">
        <f t="shared" si="0"/>
        <v>0.27000832024721239</v>
      </c>
      <c r="D10" s="20">
        <f t="shared" si="1"/>
        <v>-9.8025096502595677</v>
      </c>
      <c r="E10" s="20">
        <f t="shared" si="2"/>
        <v>-9.8927678275915021</v>
      </c>
      <c r="F10" s="27">
        <f t="shared" si="3"/>
        <v>-2.1495607262718788</v>
      </c>
      <c r="G10" s="21">
        <f t="shared" si="4"/>
        <v>-3763.8751793033448</v>
      </c>
      <c r="H10" s="21">
        <f>(E10-D10)/D10%</f>
        <v>0.92076601352332677</v>
      </c>
      <c r="J10"/>
      <c r="K10"/>
      <c r="L10"/>
      <c r="M10"/>
    </row>
    <row r="11" spans="2:13" ht="15.75" x14ac:dyDescent="0.25">
      <c r="B11" s="8" t="s">
        <v>42</v>
      </c>
      <c r="C11" s="20">
        <f t="shared" si="0"/>
        <v>13.497538065823942</v>
      </c>
      <c r="D11" s="20">
        <f t="shared" si="1"/>
        <v>8.1549062917493131</v>
      </c>
      <c r="E11" s="20">
        <f t="shared" si="2"/>
        <v>7.8186455236208561</v>
      </c>
      <c r="F11" s="27">
        <f t="shared" si="3"/>
        <v>1.6988828246167966</v>
      </c>
      <c r="G11" s="21">
        <f t="shared" si="4"/>
        <v>-42.073543445542597</v>
      </c>
      <c r="H11" s="21">
        <f t="shared" si="5"/>
        <v>-4.1234167027604878</v>
      </c>
      <c r="J11"/>
      <c r="K11"/>
      <c r="L11"/>
      <c r="M11"/>
    </row>
    <row r="12" spans="2:13" ht="15.75" x14ac:dyDescent="0.25">
      <c r="B12" s="8" t="s">
        <v>43</v>
      </c>
      <c r="C12" s="20">
        <f t="shared" si="0"/>
        <v>80.717619484714959</v>
      </c>
      <c r="D12" s="20">
        <f t="shared" si="1"/>
        <v>69.837632731756628</v>
      </c>
      <c r="E12" s="20">
        <f t="shared" si="2"/>
        <v>66.927543346444338</v>
      </c>
      <c r="F12" s="27">
        <f t="shared" si="3"/>
        <v>14.542423434029073</v>
      </c>
      <c r="G12" s="21">
        <f t="shared" si="4"/>
        <v>-17.08434444214744</v>
      </c>
      <c r="H12" s="21">
        <f t="shared" si="5"/>
        <v>-4.166935893273787</v>
      </c>
      <c r="J12"/>
      <c r="K12"/>
      <c r="L12"/>
      <c r="M12"/>
    </row>
    <row r="13" spans="2:13" ht="15.75" x14ac:dyDescent="0.25">
      <c r="B13" s="8" t="s">
        <v>44</v>
      </c>
      <c r="C13" s="20">
        <f t="shared" si="0"/>
        <v>128.12252652701468</v>
      </c>
      <c r="D13" s="20">
        <f t="shared" si="1"/>
        <v>125.9213903719864</v>
      </c>
      <c r="E13" s="20">
        <f t="shared" si="2"/>
        <v>125.93339756208459</v>
      </c>
      <c r="F13" s="27">
        <f t="shared" si="3"/>
        <v>27.363574102127181</v>
      </c>
      <c r="G13" s="21">
        <f t="shared" si="4"/>
        <v>-1.7086214456350992</v>
      </c>
      <c r="H13" s="21">
        <f t="shared" si="5"/>
        <v>9.5354649934516842E-3</v>
      </c>
      <c r="J13"/>
      <c r="K13"/>
      <c r="L13"/>
      <c r="M13"/>
    </row>
    <row r="14" spans="2:13" ht="15.75" x14ac:dyDescent="0.25">
      <c r="B14" s="8" t="s">
        <v>60</v>
      </c>
      <c r="C14" s="20">
        <f t="shared" si="0"/>
        <v>66.61372231545603</v>
      </c>
      <c r="D14" s="20">
        <f t="shared" si="1"/>
        <v>20.026752153522324</v>
      </c>
      <c r="E14" s="20">
        <f t="shared" si="2"/>
        <v>20.323049910018963</v>
      </c>
      <c r="F14" s="27">
        <f t="shared" si="3"/>
        <v>4.4159158170879387</v>
      </c>
      <c r="G14" s="21">
        <f t="shared" si="4"/>
        <v>-69.4911961025431</v>
      </c>
      <c r="H14" s="21">
        <f t="shared" si="5"/>
        <v>1.47950977884612</v>
      </c>
      <c r="J14"/>
      <c r="K14"/>
      <c r="L14"/>
      <c r="M14"/>
    </row>
    <row r="15" spans="2:13" ht="15.75" x14ac:dyDescent="0.25">
      <c r="B15" s="22" t="s">
        <v>47</v>
      </c>
      <c r="C15" s="23">
        <f t="shared" si="0"/>
        <v>797.99686063217166</v>
      </c>
      <c r="D15" s="23">
        <f>X29/1000</f>
        <v>473.05776164170481</v>
      </c>
      <c r="E15" s="23">
        <f>Y29/1000</f>
        <v>460.22276582756348</v>
      </c>
      <c r="F15" s="28">
        <f>SUM(F6:F14)</f>
        <v>99.999999999999986</v>
      </c>
      <c r="G15" s="24">
        <f>(E15-C15)/C15%</f>
        <v>-42.32774732184086</v>
      </c>
      <c r="H15" s="24">
        <f>(E15-D15)/D15%</f>
        <v>-2.7131984410526586</v>
      </c>
      <c r="I15" s="35"/>
      <c r="J15"/>
      <c r="K15"/>
      <c r="L15"/>
      <c r="M15"/>
    </row>
    <row r="17" spans="2:25" x14ac:dyDescent="0.2">
      <c r="B17" s="2" t="s">
        <v>62</v>
      </c>
    </row>
    <row r="18" spans="2:25" ht="19.5" x14ac:dyDescent="0.35">
      <c r="Y18" s="7" t="s">
        <v>63</v>
      </c>
    </row>
    <row r="19" spans="2:25" ht="15.75" x14ac:dyDescent="0.25">
      <c r="B19" s="11" t="s">
        <v>46</v>
      </c>
      <c r="C19" s="16" t="s">
        <v>55</v>
      </c>
      <c r="D19" s="17">
        <v>1990</v>
      </c>
      <c r="E19" s="17">
        <v>1995</v>
      </c>
      <c r="F19" s="17">
        <v>1998</v>
      </c>
      <c r="G19" s="17">
        <v>1999</v>
      </c>
      <c r="H19" s="17">
        <v>2000</v>
      </c>
      <c r="I19" s="17">
        <v>2001</v>
      </c>
      <c r="J19" s="17">
        <v>2002</v>
      </c>
      <c r="K19" s="17">
        <v>2003</v>
      </c>
      <c r="L19" s="17">
        <v>2004</v>
      </c>
      <c r="M19" s="17">
        <v>2005</v>
      </c>
      <c r="N19" s="17">
        <v>2006</v>
      </c>
      <c r="O19" s="17">
        <v>2007</v>
      </c>
      <c r="P19" s="17">
        <v>2008</v>
      </c>
      <c r="Q19" s="17">
        <v>2009</v>
      </c>
      <c r="R19" s="17">
        <v>2010</v>
      </c>
      <c r="S19" s="17">
        <v>2011</v>
      </c>
      <c r="T19" s="17">
        <v>2012</v>
      </c>
      <c r="U19" s="17">
        <v>2013</v>
      </c>
      <c r="V19" s="17">
        <v>2014</v>
      </c>
      <c r="W19" s="17">
        <v>2015</v>
      </c>
      <c r="X19" s="17">
        <v>2016</v>
      </c>
      <c r="Y19" s="17">
        <v>2017</v>
      </c>
    </row>
    <row r="20" spans="2:25" x14ac:dyDescent="0.2">
      <c r="B20" s="2" t="s">
        <v>37</v>
      </c>
      <c r="C20" s="13">
        <v>53972.070538750289</v>
      </c>
      <c r="D20" s="13">
        <v>53972.070538750362</v>
      </c>
      <c r="E20" s="13">
        <v>52894.571146916489</v>
      </c>
      <c r="F20" s="13">
        <v>52783.549581108193</v>
      </c>
      <c r="G20" s="13">
        <v>52847.541220304629</v>
      </c>
      <c r="H20" s="13">
        <v>50303.680909569848</v>
      </c>
      <c r="I20" s="13">
        <v>47927.712216262495</v>
      </c>
      <c r="J20" s="13">
        <v>47625.229205720963</v>
      </c>
      <c r="K20" s="13">
        <v>48493.996994159381</v>
      </c>
      <c r="L20" s="13">
        <v>48446.11157724131</v>
      </c>
      <c r="M20" s="13">
        <v>47866.564223479538</v>
      </c>
      <c r="N20" s="13">
        <v>46588.163612755576</v>
      </c>
      <c r="O20" s="13">
        <v>45873.926454061329</v>
      </c>
      <c r="P20" s="13">
        <v>44708.16057194693</v>
      </c>
      <c r="Q20" s="13">
        <v>44426.894814435553</v>
      </c>
      <c r="R20" s="13">
        <v>44610.353378066815</v>
      </c>
      <c r="S20" s="13">
        <v>44761.777487843239</v>
      </c>
      <c r="T20" s="13">
        <v>44464.900366086011</v>
      </c>
      <c r="U20" s="13">
        <v>44203.428906967485</v>
      </c>
      <c r="V20" s="13">
        <v>45600.06686223713</v>
      </c>
      <c r="W20" s="13">
        <v>45135.140334773612</v>
      </c>
      <c r="X20" s="13">
        <v>45195.097912232057</v>
      </c>
      <c r="Y20" s="13">
        <v>45594.859149433578</v>
      </c>
    </row>
    <row r="21" spans="2:25" x14ac:dyDescent="0.2">
      <c r="B21" s="2" t="s">
        <v>38</v>
      </c>
      <c r="C21" s="13">
        <v>114781.91386521349</v>
      </c>
      <c r="D21" s="13">
        <v>113964.68464424163</v>
      </c>
      <c r="E21" s="13">
        <v>111757.96100553975</v>
      </c>
      <c r="F21" s="13">
        <v>111635.0146718566</v>
      </c>
      <c r="G21" s="13">
        <v>114943.50478529626</v>
      </c>
      <c r="H21" s="13">
        <v>115407.88071445581</v>
      </c>
      <c r="I21" s="13">
        <v>113770.46791723371</v>
      </c>
      <c r="J21" s="13">
        <v>104245.93407522983</v>
      </c>
      <c r="K21" s="13">
        <v>108104.67987322362</v>
      </c>
      <c r="L21" s="13">
        <v>108618.47968778032</v>
      </c>
      <c r="M21" s="13">
        <v>108925.75460294061</v>
      </c>
      <c r="N21" s="13">
        <v>106735.09296353105</v>
      </c>
      <c r="O21" s="13">
        <v>105665.33621189244</v>
      </c>
      <c r="P21" s="13">
        <v>103622.7656096407</v>
      </c>
      <c r="Q21" s="13">
        <v>91232.921688240996</v>
      </c>
      <c r="R21" s="13">
        <v>94077.230449342213</v>
      </c>
      <c r="S21" s="13">
        <v>85845.570181652947</v>
      </c>
      <c r="T21" s="13">
        <v>87808.466406641033</v>
      </c>
      <c r="U21" s="13">
        <v>88599.915151365654</v>
      </c>
      <c r="V21" s="13">
        <v>86569.446496470482</v>
      </c>
      <c r="W21" s="13">
        <v>85054.541661800482</v>
      </c>
      <c r="X21" s="13">
        <v>81365.633139197933</v>
      </c>
      <c r="Y21" s="13">
        <v>80122.884689790066</v>
      </c>
    </row>
    <row r="22" spans="2:25" x14ac:dyDescent="0.2">
      <c r="B22" s="2" t="s">
        <v>39</v>
      </c>
      <c r="C22" s="13">
        <v>277922.92111459759</v>
      </c>
      <c r="D22" s="13">
        <v>277922.92111459759</v>
      </c>
      <c r="E22" s="13">
        <v>238024.51531821149</v>
      </c>
      <c r="F22" s="13">
        <v>225562.06766496421</v>
      </c>
      <c r="G22" s="13">
        <v>212574.50686913694</v>
      </c>
      <c r="H22" s="13">
        <v>221605.01426180959</v>
      </c>
      <c r="I22" s="13">
        <v>231361.45683803171</v>
      </c>
      <c r="J22" s="13">
        <v>228852.62502156181</v>
      </c>
      <c r="K22" s="13">
        <v>234718.65385843601</v>
      </c>
      <c r="L22" s="13">
        <v>232423.44285600443</v>
      </c>
      <c r="M22" s="13">
        <v>231516.00246603123</v>
      </c>
      <c r="N22" s="13">
        <v>235938.69661623158</v>
      </c>
      <c r="O22" s="13">
        <v>230380.22392607213</v>
      </c>
      <c r="P22" s="13">
        <v>223586.08952205276</v>
      </c>
      <c r="Q22" s="13">
        <v>200415.46159763989</v>
      </c>
      <c r="R22" s="13">
        <v>207406.17625749091</v>
      </c>
      <c r="S22" s="13">
        <v>192710.31433977696</v>
      </c>
      <c r="T22" s="13">
        <v>203287.92497481182</v>
      </c>
      <c r="U22" s="13">
        <v>190144.25857696263</v>
      </c>
      <c r="V22" s="13">
        <v>165199.10573449943</v>
      </c>
      <c r="W22" s="13">
        <v>145277.25938781208</v>
      </c>
      <c r="X22" s="13">
        <v>121779.86984918137</v>
      </c>
      <c r="Y22" s="13">
        <v>112557.68861899116</v>
      </c>
    </row>
    <row r="23" spans="2:25" x14ac:dyDescent="0.2">
      <c r="B23" s="2" t="s">
        <v>40</v>
      </c>
      <c r="C23" s="13">
        <v>62098.540400353457</v>
      </c>
      <c r="D23" s="13">
        <v>59937.828812421823</v>
      </c>
      <c r="E23" s="13">
        <v>50825.089708202191</v>
      </c>
      <c r="F23" s="13">
        <v>48322.641704251328</v>
      </c>
      <c r="G23" s="13">
        <v>29859.533381730114</v>
      </c>
      <c r="H23" s="13">
        <v>27094.515042348092</v>
      </c>
      <c r="I23" s="13">
        <v>24507.402839807059</v>
      </c>
      <c r="J23" s="13">
        <v>21595.273352997483</v>
      </c>
      <c r="K23" s="13">
        <v>21930.827265053005</v>
      </c>
      <c r="L23" s="13">
        <v>21101.639000731404</v>
      </c>
      <c r="M23" s="13">
        <v>20568.322896435147</v>
      </c>
      <c r="N23" s="13">
        <v>19145.252323467426</v>
      </c>
      <c r="O23" s="13">
        <v>20525.517456676585</v>
      </c>
      <c r="P23" s="13">
        <v>18546.916942275289</v>
      </c>
      <c r="Q23" s="13">
        <v>11833.254818245205</v>
      </c>
      <c r="R23" s="13">
        <v>12643.082263096094</v>
      </c>
      <c r="S23" s="13">
        <v>11268.337143536188</v>
      </c>
      <c r="T23" s="13">
        <v>10711.627301185681</v>
      </c>
      <c r="U23" s="13">
        <v>12928.895298209765</v>
      </c>
      <c r="V23" s="13">
        <v>12956.262330299291</v>
      </c>
      <c r="W23" s="13">
        <v>12718.633014278023</v>
      </c>
      <c r="X23" s="13">
        <v>10578.988842338331</v>
      </c>
      <c r="Y23" s="13">
        <v>10837.46485477138</v>
      </c>
    </row>
    <row r="24" spans="2:25" x14ac:dyDescent="0.2">
      <c r="B24" s="2" t="s">
        <v>41</v>
      </c>
      <c r="C24" s="13">
        <v>270.0083202472124</v>
      </c>
      <c r="D24" s="13">
        <v>270.00832024721603</v>
      </c>
      <c r="E24" s="13">
        <v>-1688.3990180952403</v>
      </c>
      <c r="F24" s="13">
        <v>-3830.409325081579</v>
      </c>
      <c r="G24" s="13">
        <v>-3423.0291806322812</v>
      </c>
      <c r="H24" s="13">
        <v>-3853.4718362276767</v>
      </c>
      <c r="I24" s="13">
        <v>-4597.4823011286189</v>
      </c>
      <c r="J24" s="13">
        <v>-5527.1547987953199</v>
      </c>
      <c r="K24" s="13">
        <v>-5852.9898192887777</v>
      </c>
      <c r="L24" s="13">
        <v>-6656.7171678786981</v>
      </c>
      <c r="M24" s="13">
        <v>-7100.4894684991968</v>
      </c>
      <c r="N24" s="13">
        <v>-7669.3308763334808</v>
      </c>
      <c r="O24" s="13">
        <v>-8285.5906653585862</v>
      </c>
      <c r="P24" s="13">
        <v>-8800.4270210191189</v>
      </c>
      <c r="Q24" s="13">
        <v>-8797.4979383412938</v>
      </c>
      <c r="R24" s="13">
        <v>-9113.7692204598497</v>
      </c>
      <c r="S24" s="13">
        <v>-9580.2371781198108</v>
      </c>
      <c r="T24" s="13">
        <v>-9012.1884081634162</v>
      </c>
      <c r="U24" s="13">
        <v>-9350.2467764111479</v>
      </c>
      <c r="V24" s="13">
        <v>-9570.1207769250541</v>
      </c>
      <c r="W24" s="13">
        <v>-9733.9555897995451</v>
      </c>
      <c r="X24" s="13">
        <v>-9802.5096502595679</v>
      </c>
      <c r="Y24" s="13">
        <v>-9892.7678275915023</v>
      </c>
    </row>
    <row r="25" spans="2:25" x14ac:dyDescent="0.2">
      <c r="B25" s="2" t="s">
        <v>42</v>
      </c>
      <c r="C25" s="13">
        <v>13497.538065823943</v>
      </c>
      <c r="D25" s="13">
        <v>13497.538065823941</v>
      </c>
      <c r="E25" s="13">
        <v>13277.377388850675</v>
      </c>
      <c r="F25" s="13">
        <v>12933.874372142287</v>
      </c>
      <c r="G25" s="13">
        <v>12760.146345657158</v>
      </c>
      <c r="H25" s="13">
        <v>12104.547971322094</v>
      </c>
      <c r="I25" s="13">
        <v>12223.817449247517</v>
      </c>
      <c r="J25" s="13">
        <v>10327.203633525034</v>
      </c>
      <c r="K25" s="13">
        <v>10261.714396519432</v>
      </c>
      <c r="L25" s="13">
        <v>11195.943338152945</v>
      </c>
      <c r="M25" s="13">
        <v>11174.301646164711</v>
      </c>
      <c r="N25" s="13">
        <v>10106.656533102148</v>
      </c>
      <c r="O25" s="13">
        <v>9423.8271758797055</v>
      </c>
      <c r="P25" s="13">
        <v>9744.0142802292867</v>
      </c>
      <c r="Q25" s="13">
        <v>8840.1167877147018</v>
      </c>
      <c r="R25" s="13">
        <v>9469.3945626004152</v>
      </c>
      <c r="S25" s="13">
        <v>7981.5421614577381</v>
      </c>
      <c r="T25" s="13">
        <v>8915.2802447864542</v>
      </c>
      <c r="U25" s="13">
        <v>9103.2806261615679</v>
      </c>
      <c r="V25" s="13">
        <v>7764.666034388677</v>
      </c>
      <c r="W25" s="13">
        <v>7972.435038001624</v>
      </c>
      <c r="X25" s="13">
        <v>8154.9062917493129</v>
      </c>
      <c r="Y25" s="13">
        <v>7818.6455236208558</v>
      </c>
    </row>
    <row r="26" spans="2:25" x14ac:dyDescent="0.2">
      <c r="B26" s="2" t="s">
        <v>43</v>
      </c>
      <c r="C26" s="13">
        <v>80717.61948471496</v>
      </c>
      <c r="D26" s="13">
        <v>80058.426383309168</v>
      </c>
      <c r="E26" s="13">
        <v>81641.626015126749</v>
      </c>
      <c r="F26" s="13">
        <v>88849.131867308737</v>
      </c>
      <c r="G26" s="13">
        <v>88356.354317887468</v>
      </c>
      <c r="H26" s="13">
        <v>88668.505899791475</v>
      </c>
      <c r="I26" s="13">
        <v>91114.980267836872</v>
      </c>
      <c r="J26" s="13">
        <v>87364.14673236433</v>
      </c>
      <c r="K26" s="13">
        <v>88366.987706958957</v>
      </c>
      <c r="L26" s="13">
        <v>89997.943006624308</v>
      </c>
      <c r="M26" s="13">
        <v>85697.367565550652</v>
      </c>
      <c r="N26" s="13">
        <v>83074.519009143289</v>
      </c>
      <c r="O26" s="13">
        <v>79327.749133902005</v>
      </c>
      <c r="P26" s="13">
        <v>81348.477009012175</v>
      </c>
      <c r="Q26" s="13">
        <v>78041.21992994973</v>
      </c>
      <c r="R26" s="13">
        <v>87525.456852872638</v>
      </c>
      <c r="S26" s="13">
        <v>70145.220557298104</v>
      </c>
      <c r="T26" s="13">
        <v>76615.417431368143</v>
      </c>
      <c r="U26" s="13">
        <v>77480.589629191425</v>
      </c>
      <c r="V26" s="13">
        <v>64840.766383680253</v>
      </c>
      <c r="W26" s="13">
        <v>67372.015101153011</v>
      </c>
      <c r="X26" s="13">
        <v>69837.632731756632</v>
      </c>
      <c r="Y26" s="13">
        <v>66927.543346444334</v>
      </c>
    </row>
    <row r="27" spans="2:25" x14ac:dyDescent="0.2">
      <c r="B27" s="2" t="s">
        <v>44</v>
      </c>
      <c r="C27" s="13">
        <v>128122.52652701469</v>
      </c>
      <c r="D27" s="13">
        <v>128122.52652701481</v>
      </c>
      <c r="E27" s="13">
        <v>129708.85620836807</v>
      </c>
      <c r="F27" s="13">
        <v>133997.69767325796</v>
      </c>
      <c r="G27" s="13">
        <v>135101.1639105762</v>
      </c>
      <c r="H27" s="13">
        <v>133317.74009633384</v>
      </c>
      <c r="I27" s="13">
        <v>132821.08286965062</v>
      </c>
      <c r="J27" s="13">
        <v>135338.0457620321</v>
      </c>
      <c r="K27" s="13">
        <v>134425.30275751834</v>
      </c>
      <c r="L27" s="13">
        <v>135351.50188853272</v>
      </c>
      <c r="M27" s="13">
        <v>136002.55930327982</v>
      </c>
      <c r="N27" s="13">
        <v>136007.90672136768</v>
      </c>
      <c r="O27" s="13">
        <v>137511.10611553679</v>
      </c>
      <c r="P27" s="13">
        <v>131412.48865738019</v>
      </c>
      <c r="Q27" s="13">
        <v>126382.9134763598</v>
      </c>
      <c r="R27" s="13">
        <v>124530.41101649954</v>
      </c>
      <c r="S27" s="13">
        <v>122394.92314205463</v>
      </c>
      <c r="T27" s="13">
        <v>121424.32139849081</v>
      </c>
      <c r="U27" s="13">
        <v>119990.98997205135</v>
      </c>
      <c r="V27" s="13">
        <v>121346.47080928169</v>
      </c>
      <c r="W27" s="13">
        <v>123510.93461503669</v>
      </c>
      <c r="X27" s="13">
        <v>125921.3903719864</v>
      </c>
      <c r="Y27" s="13">
        <v>125933.39756208459</v>
      </c>
    </row>
    <row r="28" spans="2:25" x14ac:dyDescent="0.2">
      <c r="B28" s="2" t="s">
        <v>45</v>
      </c>
      <c r="C28" s="13">
        <v>66613.722315456034</v>
      </c>
      <c r="D28" s="13">
        <v>66613.72231545602</v>
      </c>
      <c r="E28" s="13">
        <v>69136.457110995631</v>
      </c>
      <c r="F28" s="13">
        <v>67931.070137366376</v>
      </c>
      <c r="G28" s="13">
        <v>65195.595706646818</v>
      </c>
      <c r="H28" s="13">
        <v>62855.694598355643</v>
      </c>
      <c r="I28" s="13">
        <v>60851.588951011305</v>
      </c>
      <c r="J28" s="13">
        <v>59623.935632489593</v>
      </c>
      <c r="K28" s="13">
        <v>55827.942864704986</v>
      </c>
      <c r="L28" s="13">
        <v>51636.862771587388</v>
      </c>
      <c r="M28" s="13">
        <v>49038.584328636971</v>
      </c>
      <c r="N28" s="13">
        <v>45873.33374672872</v>
      </c>
      <c r="O28" s="13">
        <v>42816.473985140183</v>
      </c>
      <c r="P28" s="13">
        <v>38337.78821779984</v>
      </c>
      <c r="Q28" s="13">
        <v>34294.081412192303</v>
      </c>
      <c r="R28" s="13">
        <v>29733.477027552122</v>
      </c>
      <c r="S28" s="13">
        <v>27711.687843382439</v>
      </c>
      <c r="T28" s="13">
        <v>26145.286097957844</v>
      </c>
      <c r="U28" s="13">
        <v>23100.845740145647</v>
      </c>
      <c r="V28" s="13">
        <v>20870.381531903629</v>
      </c>
      <c r="W28" s="13">
        <v>20643.112053524972</v>
      </c>
      <c r="X28" s="13">
        <v>20026.752153522324</v>
      </c>
      <c r="Y28" s="13">
        <v>20323.049910018963</v>
      </c>
    </row>
    <row r="29" spans="2:25" x14ac:dyDescent="0.2">
      <c r="B29" s="29" t="s">
        <v>47</v>
      </c>
      <c r="C29" s="30">
        <v>797996.86063217162</v>
      </c>
      <c r="D29" s="30">
        <v>794359.72672186256</v>
      </c>
      <c r="E29" s="30">
        <v>745578.05488411582</v>
      </c>
      <c r="F29" s="30">
        <v>738184.63834717427</v>
      </c>
      <c r="G29" s="30">
        <v>708215.31735660334</v>
      </c>
      <c r="H29" s="30">
        <v>707504.10765775864</v>
      </c>
      <c r="I29" s="30">
        <v>709981.02704795275</v>
      </c>
      <c r="J29" s="30">
        <v>689445.2386171259</v>
      </c>
      <c r="K29" s="30">
        <v>696277.11589728494</v>
      </c>
      <c r="L29" s="30">
        <v>692115.20695877611</v>
      </c>
      <c r="M29" s="30">
        <v>683688.96756401949</v>
      </c>
      <c r="N29" s="30">
        <v>675800.29064999404</v>
      </c>
      <c r="O29" s="30">
        <v>663238.56979380257</v>
      </c>
      <c r="P29" s="30">
        <v>642506.27378931816</v>
      </c>
      <c r="Q29" s="30">
        <v>586669.36658643687</v>
      </c>
      <c r="R29" s="30">
        <v>600881.81258706085</v>
      </c>
      <c r="S29" s="30">
        <v>553239.13567888248</v>
      </c>
      <c r="T29" s="30">
        <v>570361.03581316432</v>
      </c>
      <c r="U29" s="30">
        <v>556201.95712464431</v>
      </c>
      <c r="V29" s="30">
        <v>515577.04540583561</v>
      </c>
      <c r="W29" s="30">
        <v>497950.11561658094</v>
      </c>
      <c r="X29" s="30">
        <v>473057.76164170483</v>
      </c>
      <c r="Y29" s="30">
        <v>460222.76582756347</v>
      </c>
    </row>
    <row r="30" spans="2:25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</row>
    <row r="31" spans="2:25" x14ac:dyDescent="0.2">
      <c r="B31" s="2" t="s">
        <v>98</v>
      </c>
    </row>
    <row r="32" spans="2:25" x14ac:dyDescent="0.2">
      <c r="B32" s="90" t="s">
        <v>116</v>
      </c>
    </row>
    <row r="34" spans="3:23" x14ac:dyDescent="0.2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6" spans="3:23" ht="15.75" x14ac:dyDescent="0.25">
      <c r="C36"/>
      <c r="D36"/>
      <c r="E36"/>
      <c r="F36"/>
      <c r="G36"/>
      <c r="H36"/>
      <c r="I36"/>
      <c r="J36"/>
    </row>
    <row r="37" spans="3:23" ht="15.75" x14ac:dyDescent="0.25">
      <c r="C37"/>
      <c r="D37"/>
      <c r="E37"/>
      <c r="F37"/>
      <c r="G37"/>
      <c r="H37"/>
      <c r="I37"/>
      <c r="J37"/>
    </row>
    <row r="38" spans="3:23" ht="15.75" x14ac:dyDescent="0.25">
      <c r="C38"/>
      <c r="D38"/>
      <c r="E38"/>
      <c r="F38"/>
      <c r="G38"/>
      <c r="H38"/>
      <c r="I38"/>
      <c r="J38"/>
    </row>
    <row r="39" spans="3:23" ht="15.75" x14ac:dyDescent="0.25">
      <c r="C39"/>
      <c r="D39"/>
      <c r="E39"/>
      <c r="F39"/>
      <c r="G39"/>
      <c r="H39"/>
      <c r="I39"/>
      <c r="J39"/>
    </row>
    <row r="40" spans="3:23" ht="15.75" x14ac:dyDescent="0.25">
      <c r="C40"/>
      <c r="D40"/>
      <c r="E40"/>
      <c r="F40"/>
      <c r="G40"/>
      <c r="H40"/>
      <c r="I40"/>
      <c r="J40"/>
    </row>
    <row r="41" spans="3:23" ht="15.75" x14ac:dyDescent="0.25">
      <c r="C41"/>
      <c r="D41"/>
      <c r="E41"/>
      <c r="F41"/>
      <c r="G41"/>
      <c r="H41"/>
      <c r="I41"/>
      <c r="J41"/>
    </row>
    <row r="42" spans="3:23" ht="15.75" x14ac:dyDescent="0.25">
      <c r="C42"/>
      <c r="D42"/>
      <c r="E42"/>
      <c r="F42"/>
      <c r="G42"/>
      <c r="H42"/>
      <c r="I42"/>
      <c r="J42"/>
    </row>
    <row r="43" spans="3:23" ht="15.75" x14ac:dyDescent="0.25">
      <c r="C43"/>
      <c r="D43"/>
      <c r="E43"/>
      <c r="F43"/>
      <c r="G43"/>
      <c r="H43"/>
      <c r="I43"/>
      <c r="J43"/>
    </row>
    <row r="44" spans="3:23" ht="15.75" x14ac:dyDescent="0.25">
      <c r="C44"/>
      <c r="D44"/>
      <c r="E44"/>
      <c r="F44"/>
      <c r="G44"/>
      <c r="H44"/>
      <c r="I44"/>
      <c r="J44"/>
    </row>
    <row r="45" spans="3:23" ht="15.75" x14ac:dyDescent="0.25">
      <c r="C45"/>
      <c r="D45"/>
      <c r="E45"/>
      <c r="F45"/>
      <c r="G45"/>
      <c r="H45"/>
      <c r="I45"/>
      <c r="J45"/>
    </row>
    <row r="46" spans="3:23" ht="15.75" x14ac:dyDescent="0.25">
      <c r="C46"/>
      <c r="D46"/>
      <c r="E46"/>
      <c r="F46"/>
      <c r="G46"/>
      <c r="H46"/>
      <c r="I46"/>
      <c r="J46"/>
    </row>
    <row r="47" spans="3:23" ht="15.75" x14ac:dyDescent="0.25">
      <c r="C47"/>
      <c r="D47"/>
      <c r="E47"/>
      <c r="F47"/>
      <c r="G47"/>
      <c r="H47"/>
      <c r="I47"/>
      <c r="J47"/>
    </row>
  </sheetData>
  <hyperlinks>
    <hyperlink ref="J2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2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13.7109375" style="2" bestFit="1" customWidth="1"/>
    <col min="3" max="3" width="61" style="2" bestFit="1" customWidth="1"/>
    <col min="4" max="4" width="28.85546875" style="2" bestFit="1" customWidth="1"/>
    <col min="5" max="16384" width="9.140625" style="2"/>
  </cols>
  <sheetData>
    <row r="2" spans="2:4" ht="20.25" x14ac:dyDescent="0.3">
      <c r="B2" s="4" t="s">
        <v>28</v>
      </c>
      <c r="D2" s="4"/>
    </row>
    <row r="4" spans="2:4" ht="24" customHeight="1" x14ac:dyDescent="0.2">
      <c r="B4" s="85" t="s">
        <v>31</v>
      </c>
      <c r="C4" s="86" t="s">
        <v>33</v>
      </c>
      <c r="D4" s="86" t="s">
        <v>32</v>
      </c>
    </row>
    <row r="5" spans="2:4" ht="27.75" customHeight="1" x14ac:dyDescent="0.25">
      <c r="B5" s="6" t="s">
        <v>24</v>
      </c>
      <c r="C5" s="9" t="s">
        <v>70</v>
      </c>
      <c r="D5" s="8" t="s">
        <v>77</v>
      </c>
    </row>
    <row r="6" spans="2:4" ht="19.5" customHeight="1" x14ac:dyDescent="0.25">
      <c r="B6" s="6" t="s">
        <v>23</v>
      </c>
      <c r="C6" s="9" t="s">
        <v>71</v>
      </c>
      <c r="D6" s="8" t="s">
        <v>29</v>
      </c>
    </row>
    <row r="7" spans="2:4" ht="19.5" customHeight="1" x14ac:dyDescent="0.25">
      <c r="B7" s="6" t="s">
        <v>25</v>
      </c>
      <c r="C7" s="9" t="s">
        <v>72</v>
      </c>
      <c r="D7" s="8" t="s">
        <v>78</v>
      </c>
    </row>
    <row r="8" spans="2:4" ht="19.5" customHeight="1" x14ac:dyDescent="0.25">
      <c r="B8" s="6" t="s">
        <v>69</v>
      </c>
      <c r="C8" s="9" t="s">
        <v>71</v>
      </c>
      <c r="D8" s="8" t="s">
        <v>30</v>
      </c>
    </row>
    <row r="9" spans="2:4" ht="19.5" customHeight="1" x14ac:dyDescent="0.25">
      <c r="B9" s="6" t="s">
        <v>75</v>
      </c>
      <c r="C9" s="9" t="s">
        <v>85</v>
      </c>
      <c r="D9" s="8" t="s">
        <v>86</v>
      </c>
    </row>
    <row r="10" spans="2:4" ht="19.5" customHeight="1" x14ac:dyDescent="0.25">
      <c r="B10" s="6" t="s">
        <v>76</v>
      </c>
      <c r="C10" s="9" t="s">
        <v>73</v>
      </c>
      <c r="D10" s="8" t="s">
        <v>29</v>
      </c>
    </row>
    <row r="11" spans="2:4" ht="19.5" customHeight="1" x14ac:dyDescent="0.25">
      <c r="B11" s="87" t="s">
        <v>79</v>
      </c>
      <c r="C11" s="88" t="s">
        <v>74</v>
      </c>
      <c r="D11" s="89" t="s">
        <v>29</v>
      </c>
    </row>
    <row r="12" spans="2:4" ht="11.25" customHeight="1" x14ac:dyDescent="0.25">
      <c r="B12" s="32"/>
      <c r="C12" s="12"/>
      <c r="D12" s="31"/>
    </row>
  </sheetData>
  <hyperlinks>
    <hyperlink ref="B5:D5" location="Figure1!A1" display="Figure1"/>
    <hyperlink ref="B6:D6" location="Table1!A1" display="Table1"/>
    <hyperlink ref="B7:D7" location="Figure2!A1" display="Figure2"/>
    <hyperlink ref="B11" location="Table4!A1" display="Table4"/>
    <hyperlink ref="C11" location="Table3!A1" display="Greenhouse gas emissions by sector, United kingdom"/>
    <hyperlink ref="B8:D8" location="Figure3!A1" display="Figure 3"/>
    <hyperlink ref="D10" location="Table2!A1" display="Data table"/>
    <hyperlink ref="D11" location="Table3!A1" display="Data table"/>
    <hyperlink ref="B10" location="Table3!A1" display="Table3"/>
    <hyperlink ref="C10" location="Table2!A1" display="Greenhouse gas emissions by gas, United Kingdom"/>
    <hyperlink ref="B9:D9" location="Figure3!A1" display="Figure 3"/>
    <hyperlink ref="B9" location="Table2!A1" display="Table2"/>
  </hyperlinks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9" width="9.7109375" style="2" customWidth="1"/>
    <col min="10" max="10" width="11.7109375" style="2" customWidth="1"/>
    <col min="11" max="11" width="9.140625" style="2"/>
    <col min="12" max="12" width="9.85546875" style="2" bestFit="1" customWidth="1"/>
    <col min="13" max="16384" width="9.140625" style="2"/>
  </cols>
  <sheetData>
    <row r="2" spans="2:13" ht="15.75" x14ac:dyDescent="0.25">
      <c r="B2" s="3" t="s">
        <v>27</v>
      </c>
      <c r="L2" s="7"/>
      <c r="M2" s="10" t="s">
        <v>34</v>
      </c>
    </row>
    <row r="3" spans="2:13" x14ac:dyDescent="0.2">
      <c r="B3" s="2" t="s">
        <v>97</v>
      </c>
    </row>
    <row r="25" spans="2:11" x14ac:dyDescent="0.2">
      <c r="B25" s="2" t="s">
        <v>65</v>
      </c>
    </row>
    <row r="26" spans="2:11" ht="19.5" x14ac:dyDescent="0.35">
      <c r="J26" s="7" t="s">
        <v>63</v>
      </c>
    </row>
    <row r="27" spans="2:11" ht="18.75" x14ac:dyDescent="0.35">
      <c r="B27" s="11" t="s">
        <v>46</v>
      </c>
      <c r="C27" s="16" t="s">
        <v>50</v>
      </c>
      <c r="D27" s="16" t="s">
        <v>51</v>
      </c>
      <c r="E27" s="16" t="s">
        <v>52</v>
      </c>
      <c r="F27" s="16" t="s">
        <v>35</v>
      </c>
      <c r="G27" s="16" t="s">
        <v>36</v>
      </c>
      <c r="H27" s="16" t="s">
        <v>53</v>
      </c>
      <c r="I27" s="16" t="s">
        <v>54</v>
      </c>
      <c r="J27" s="16" t="s">
        <v>48</v>
      </c>
    </row>
    <row r="28" spans="2:11" x14ac:dyDescent="0.2">
      <c r="B28" s="2" t="s">
        <v>37</v>
      </c>
      <c r="C28" s="65">
        <v>505.54394245805383</v>
      </c>
      <c r="D28" s="65">
        <v>3715.2525602562264</v>
      </c>
      <c r="E28" s="65">
        <v>1164.5650278496555</v>
      </c>
      <c r="F28" s="65"/>
      <c r="G28" s="65"/>
      <c r="H28" s="65"/>
      <c r="I28" s="65"/>
      <c r="J28" s="65">
        <v>5385.361530563936</v>
      </c>
      <c r="K28" s="13"/>
    </row>
    <row r="29" spans="2:11" x14ac:dyDescent="0.2">
      <c r="B29" s="2" t="s">
        <v>38</v>
      </c>
      <c r="C29" s="65">
        <v>2009.5968068740365</v>
      </c>
      <c r="D29" s="65">
        <v>8.6681679944413546</v>
      </c>
      <c r="E29" s="65">
        <v>32.659386599273368</v>
      </c>
      <c r="F29" s="65">
        <v>318.38410304759122</v>
      </c>
      <c r="G29" s="65">
        <v>0</v>
      </c>
      <c r="H29" s="65">
        <v>5.7170853659562351</v>
      </c>
      <c r="I29" s="65">
        <v>0</v>
      </c>
      <c r="J29" s="65">
        <v>2375.0255498812985</v>
      </c>
      <c r="K29" s="13"/>
    </row>
    <row r="30" spans="2:11" x14ac:dyDescent="0.2">
      <c r="B30" s="2" t="s">
        <v>39</v>
      </c>
      <c r="C30" s="65">
        <v>3399.6877440604062</v>
      </c>
      <c r="D30" s="65">
        <v>4.0945556229965767</v>
      </c>
      <c r="E30" s="65">
        <v>11.406062161061545</v>
      </c>
      <c r="F30" s="65"/>
      <c r="G30" s="65"/>
      <c r="H30" s="65"/>
      <c r="I30" s="65"/>
      <c r="J30" s="65">
        <v>3415.1883618444645</v>
      </c>
      <c r="K30" s="13"/>
    </row>
    <row r="31" spans="2:11" x14ac:dyDescent="0.2">
      <c r="B31" s="2" t="s">
        <v>40</v>
      </c>
      <c r="C31" s="65">
        <v>162.38208825840684</v>
      </c>
      <c r="D31" s="65">
        <v>0</v>
      </c>
      <c r="E31" s="65">
        <v>1.2855065940521291</v>
      </c>
      <c r="F31" s="65">
        <v>0</v>
      </c>
      <c r="G31" s="65">
        <v>0</v>
      </c>
      <c r="H31" s="65">
        <v>0</v>
      </c>
      <c r="I31" s="65"/>
      <c r="J31" s="65">
        <v>163.66759485245896</v>
      </c>
      <c r="K31" s="13"/>
    </row>
    <row r="32" spans="2:11" x14ac:dyDescent="0.2">
      <c r="B32" s="2" t="s">
        <v>41</v>
      </c>
      <c r="C32" s="65">
        <v>299.35652107721251</v>
      </c>
      <c r="D32" s="65">
        <v>0.99990938859091905</v>
      </c>
      <c r="E32" s="65">
        <v>179.16106338296362</v>
      </c>
      <c r="F32" s="65"/>
      <c r="G32" s="65"/>
      <c r="H32" s="65"/>
      <c r="I32" s="65"/>
      <c r="J32" s="65">
        <v>479.51749384876706</v>
      </c>
      <c r="K32" s="13"/>
    </row>
    <row r="33" spans="2:12" x14ac:dyDescent="0.2">
      <c r="B33" s="2" t="s">
        <v>42</v>
      </c>
      <c r="C33" s="65">
        <v>187.61164685741051</v>
      </c>
      <c r="D33" s="65">
        <v>0.42997626487709328</v>
      </c>
      <c r="E33" s="65">
        <v>0.12662175450438831</v>
      </c>
      <c r="F33" s="65"/>
      <c r="G33" s="65"/>
      <c r="H33" s="65"/>
      <c r="I33" s="65"/>
      <c r="J33" s="65">
        <v>188.16824487679199</v>
      </c>
      <c r="K33" s="13"/>
    </row>
    <row r="34" spans="2:12" x14ac:dyDescent="0.2">
      <c r="B34" s="2" t="s">
        <v>43</v>
      </c>
      <c r="C34" s="65">
        <v>2524.066626372819</v>
      </c>
      <c r="D34" s="65">
        <v>64.362903430215624</v>
      </c>
      <c r="E34" s="65">
        <v>14.919535135746624</v>
      </c>
      <c r="F34" s="65">
        <v>41.787830159725701</v>
      </c>
      <c r="G34" s="65"/>
      <c r="H34" s="65"/>
      <c r="I34" s="65"/>
      <c r="J34" s="65">
        <v>2645.136895098507</v>
      </c>
      <c r="K34" s="13"/>
    </row>
    <row r="35" spans="2:12" x14ac:dyDescent="0.2">
      <c r="B35" s="2" t="s">
        <v>44</v>
      </c>
      <c r="C35" s="65">
        <v>4464.662722535767</v>
      </c>
      <c r="D35" s="65">
        <v>2.9091742172903126</v>
      </c>
      <c r="E35" s="65">
        <v>44.709089483226109</v>
      </c>
      <c r="F35" s="65"/>
      <c r="G35" s="65"/>
      <c r="H35" s="65"/>
      <c r="I35" s="65"/>
      <c r="J35" s="65">
        <v>4512.2809862362838</v>
      </c>
      <c r="K35" s="13"/>
    </row>
    <row r="36" spans="2:12" x14ac:dyDescent="0.2">
      <c r="B36" s="2" t="s">
        <v>45</v>
      </c>
      <c r="C36" s="65">
        <v>2.37740859020052</v>
      </c>
      <c r="D36" s="65">
        <v>761.62928243566284</v>
      </c>
      <c r="E36" s="65">
        <v>40.387103955231908</v>
      </c>
      <c r="F36" s="65"/>
      <c r="G36" s="65"/>
      <c r="H36" s="65"/>
      <c r="I36" s="65"/>
      <c r="J36" s="65">
        <v>804.3937949810952</v>
      </c>
      <c r="K36" s="13"/>
    </row>
    <row r="37" spans="2:12" x14ac:dyDescent="0.2">
      <c r="B37" s="29" t="s">
        <v>47</v>
      </c>
      <c r="C37" s="66">
        <v>13555.285507084311</v>
      </c>
      <c r="D37" s="66">
        <v>4558.3465296103013</v>
      </c>
      <c r="E37" s="66">
        <v>1489.2193969157152</v>
      </c>
      <c r="F37" s="66">
        <v>360.1719332073169</v>
      </c>
      <c r="G37" s="66">
        <v>0</v>
      </c>
      <c r="H37" s="66">
        <v>5.7170853659562351</v>
      </c>
      <c r="I37" s="66">
        <v>0</v>
      </c>
      <c r="J37" s="66">
        <v>19968.7404521836</v>
      </c>
      <c r="K37" s="13"/>
      <c r="L37" s="25"/>
    </row>
    <row r="38" spans="2:12" ht="24" customHeight="1" x14ac:dyDescent="0.2">
      <c r="B38" s="2" t="s">
        <v>49</v>
      </c>
      <c r="C38" s="69">
        <f>C37/$J$37</f>
        <v>0.67882526389399933</v>
      </c>
      <c r="D38" s="14">
        <f t="shared" ref="D38:J38" si="0">D37/$J$37</f>
        <v>0.22827411375923021</v>
      </c>
      <c r="E38" s="14">
        <f t="shared" si="0"/>
        <v>7.4577532843483257E-2</v>
      </c>
      <c r="F38" s="14">
        <f t="shared" si="0"/>
        <v>1.8036787751824965E-2</v>
      </c>
      <c r="G38" s="14">
        <f t="shared" si="0"/>
        <v>0</v>
      </c>
      <c r="H38" s="15">
        <f t="shared" si="0"/>
        <v>2.8630175146229949E-4</v>
      </c>
      <c r="I38" s="14">
        <f t="shared" si="0"/>
        <v>0</v>
      </c>
      <c r="J38" s="14">
        <f t="shared" si="0"/>
        <v>1</v>
      </c>
      <c r="K38" s="13"/>
    </row>
    <row r="39" spans="2:12" x14ac:dyDescent="0.2">
      <c r="C39" s="35"/>
      <c r="D39" s="35"/>
      <c r="E39" s="35"/>
      <c r="F39" s="35"/>
      <c r="G39" s="35"/>
      <c r="H39" s="35"/>
      <c r="I39" s="35"/>
      <c r="J39" s="35"/>
    </row>
    <row r="40" spans="2:12" x14ac:dyDescent="0.2">
      <c r="B40" s="2" t="s">
        <v>98</v>
      </c>
    </row>
    <row r="41" spans="2:12" x14ac:dyDescent="0.2">
      <c r="B41" s="90" t="s">
        <v>116</v>
      </c>
    </row>
    <row r="43" spans="2:12" x14ac:dyDescent="0.2">
      <c r="C43" s="35"/>
      <c r="D43" s="35"/>
      <c r="E43" s="35"/>
      <c r="F43" s="25"/>
      <c r="G43" s="25"/>
      <c r="H43" s="25"/>
      <c r="I43" s="25"/>
      <c r="J43" s="25"/>
    </row>
  </sheetData>
  <hyperlinks>
    <hyperlink ref="M2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2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5" width="14.28515625" style="2" customWidth="1"/>
    <col min="26" max="16384" width="9.140625" style="2"/>
  </cols>
  <sheetData>
    <row r="2" spans="2:13" ht="15.75" x14ac:dyDescent="0.25">
      <c r="B2" s="6" t="s">
        <v>26</v>
      </c>
      <c r="J2" s="10" t="s">
        <v>34</v>
      </c>
    </row>
    <row r="3" spans="2:13" x14ac:dyDescent="0.2">
      <c r="B3" s="2" t="s">
        <v>99</v>
      </c>
    </row>
    <row r="4" spans="2:13" ht="19.5" x14ac:dyDescent="0.35">
      <c r="H4" s="7" t="s">
        <v>61</v>
      </c>
    </row>
    <row r="5" spans="2:13" ht="47.25" x14ac:dyDescent="0.25">
      <c r="B5" s="18" t="s">
        <v>46</v>
      </c>
      <c r="C5" s="19" t="s">
        <v>56</v>
      </c>
      <c r="D5" s="19">
        <v>2016</v>
      </c>
      <c r="E5" s="19">
        <v>2017</v>
      </c>
      <c r="F5" s="19" t="s">
        <v>100</v>
      </c>
      <c r="G5" s="19" t="s">
        <v>101</v>
      </c>
      <c r="H5" s="19" t="s">
        <v>102</v>
      </c>
      <c r="J5"/>
      <c r="K5"/>
      <c r="L5"/>
      <c r="M5"/>
    </row>
    <row r="6" spans="2:13" ht="15.75" x14ac:dyDescent="0.25">
      <c r="B6" s="8" t="s">
        <v>37</v>
      </c>
      <c r="C6" s="20">
        <f>C20/1000</f>
        <v>5.2793538650790408</v>
      </c>
      <c r="D6" s="20">
        <f>X20/1000</f>
        <v>5.3211703713450653</v>
      </c>
      <c r="E6" s="20">
        <f>Y20/1000</f>
        <v>5.3853615305639355</v>
      </c>
      <c r="F6" s="27">
        <f>(E6/$E$15%)</f>
        <v>26.968959526814022</v>
      </c>
      <c r="G6" s="21">
        <f>(E6-C6)/C6%</f>
        <v>2.0079666602024147</v>
      </c>
      <c r="H6" s="21">
        <f>(E6-D6)/D6%</f>
        <v>1.2063353499174694</v>
      </c>
      <c r="I6" s="20"/>
      <c r="J6" s="39"/>
      <c r="K6"/>
      <c r="L6"/>
      <c r="M6"/>
    </row>
    <row r="7" spans="2:13" ht="15.75" x14ac:dyDescent="0.25">
      <c r="B7" s="8" t="s">
        <v>38</v>
      </c>
      <c r="C7" s="20">
        <f t="shared" ref="C7:C14" si="0">C21/1000</f>
        <v>3.0768495381556904</v>
      </c>
      <c r="D7" s="20">
        <f t="shared" ref="D7:E14" si="1">X21/1000</f>
        <v>2.527480346208113</v>
      </c>
      <c r="E7" s="20">
        <f t="shared" si="1"/>
        <v>2.3750255498812987</v>
      </c>
      <c r="F7" s="27">
        <f t="shared" ref="F7:F14" si="2">(E7/$E$15%)</f>
        <v>11.893717360734122</v>
      </c>
      <c r="G7" s="21">
        <f t="shared" ref="G7:G14" si="3">(E7-C7)/C7%</f>
        <v>-22.809824775997189</v>
      </c>
      <c r="H7" s="21">
        <f t="shared" ref="H7:H14" si="4">(E7-D7)/D7%</f>
        <v>-6.0318884993719832</v>
      </c>
      <c r="I7" s="20"/>
      <c r="J7" s="38"/>
      <c r="K7"/>
      <c r="L7"/>
      <c r="M7"/>
    </row>
    <row r="8" spans="2:13" ht="15.75" x14ac:dyDescent="0.25">
      <c r="B8" s="8" t="s">
        <v>57</v>
      </c>
      <c r="C8" s="20">
        <f t="shared" si="0"/>
        <v>5.3087748320044472</v>
      </c>
      <c r="D8" s="20">
        <f t="shared" si="1"/>
        <v>4.0227963073059021</v>
      </c>
      <c r="E8" s="20">
        <f t="shared" si="1"/>
        <v>3.4151883618444643</v>
      </c>
      <c r="F8" s="27">
        <f t="shared" si="2"/>
        <v>17.102672900288059</v>
      </c>
      <c r="G8" s="21">
        <f t="shared" si="3"/>
        <v>-35.668992000646156</v>
      </c>
      <c r="H8" s="21">
        <f t="shared" si="4"/>
        <v>-15.104119101380938</v>
      </c>
      <c r="I8" s="20"/>
      <c r="J8" s="39"/>
      <c r="K8"/>
      <c r="L8"/>
      <c r="M8"/>
    </row>
    <row r="9" spans="2:13" ht="15.75" x14ac:dyDescent="0.25">
      <c r="B9" s="8" t="s">
        <v>58</v>
      </c>
      <c r="C9" s="20">
        <f t="shared" si="0"/>
        <v>0.75778281558746996</v>
      </c>
      <c r="D9" s="20">
        <f t="shared" si="1"/>
        <v>0.16890448577374942</v>
      </c>
      <c r="E9" s="20">
        <f t="shared" si="1"/>
        <v>0.16366759485245899</v>
      </c>
      <c r="F9" s="27">
        <f t="shared" si="2"/>
        <v>0.81961902026004729</v>
      </c>
      <c r="G9" s="21">
        <f t="shared" si="3"/>
        <v>-78.401780630829435</v>
      </c>
      <c r="H9" s="21">
        <f t="shared" si="4"/>
        <v>-3.1005043455774977</v>
      </c>
      <c r="I9" s="20"/>
      <c r="J9" s="38"/>
      <c r="K9"/>
      <c r="L9"/>
      <c r="M9"/>
    </row>
    <row r="10" spans="2:13" ht="15.75" x14ac:dyDescent="0.25">
      <c r="B10" s="8" t="s">
        <v>59</v>
      </c>
      <c r="C10" s="20">
        <f t="shared" si="0"/>
        <v>0.38989625299928299</v>
      </c>
      <c r="D10" s="20">
        <f t="shared" si="1"/>
        <v>0.43673542771591278</v>
      </c>
      <c r="E10" s="20">
        <f t="shared" si="1"/>
        <v>0.47951749384876668</v>
      </c>
      <c r="F10" s="27">
        <f t="shared" si="2"/>
        <v>2.4013407104819722</v>
      </c>
      <c r="G10" s="21">
        <f t="shared" si="3"/>
        <v>22.98592001335507</v>
      </c>
      <c r="H10" s="21">
        <f>(E10-D10)/D10%</f>
        <v>9.795877187385571</v>
      </c>
      <c r="I10" s="20"/>
      <c r="J10" s="38"/>
      <c r="K10"/>
      <c r="L10"/>
      <c r="M10"/>
    </row>
    <row r="11" spans="2:13" ht="15.75" x14ac:dyDescent="0.25">
      <c r="B11" s="8" t="s">
        <v>42</v>
      </c>
      <c r="C11" s="20">
        <f t="shared" si="0"/>
        <v>0.48561389066351224</v>
      </c>
      <c r="D11" s="20">
        <f t="shared" si="1"/>
        <v>0.19013074592825982</v>
      </c>
      <c r="E11" s="20">
        <f t="shared" si="1"/>
        <v>0.18816824487679198</v>
      </c>
      <c r="F11" s="27">
        <f t="shared" si="2"/>
        <v>0.94231403992341234</v>
      </c>
      <c r="G11" s="21">
        <f t="shared" si="3"/>
        <v>-61.251469841669746</v>
      </c>
      <c r="H11" s="21">
        <f t="shared" si="4"/>
        <v>-1.0321850061053917</v>
      </c>
      <c r="I11" s="20"/>
      <c r="J11" s="38"/>
      <c r="K11"/>
      <c r="L11"/>
      <c r="M11"/>
    </row>
    <row r="12" spans="2:13" ht="15.75" x14ac:dyDescent="0.25">
      <c r="B12" s="8" t="s">
        <v>43</v>
      </c>
      <c r="C12" s="20">
        <f t="shared" si="0"/>
        <v>3.6898437693552806</v>
      </c>
      <c r="D12" s="20">
        <f t="shared" si="1"/>
        <v>2.700420536303247</v>
      </c>
      <c r="E12" s="20">
        <f t="shared" si="1"/>
        <v>2.6451368950985068</v>
      </c>
      <c r="F12" s="27">
        <f t="shared" si="2"/>
        <v>13.246388280885579</v>
      </c>
      <c r="G12" s="21">
        <f t="shared" si="3"/>
        <v>-28.313038154439624</v>
      </c>
      <c r="H12" s="21">
        <f t="shared" si="4"/>
        <v>-2.0472234032267047</v>
      </c>
      <c r="I12" s="20"/>
      <c r="J12" s="39"/>
      <c r="K12"/>
      <c r="L12"/>
      <c r="M12"/>
    </row>
    <row r="13" spans="2:13" ht="15.75" x14ac:dyDescent="0.25">
      <c r="B13" s="8" t="s">
        <v>44</v>
      </c>
      <c r="C13" s="20">
        <f t="shared" si="0"/>
        <v>3.4653420800975017</v>
      </c>
      <c r="D13" s="20">
        <f t="shared" si="1"/>
        <v>4.4954990598214621</v>
      </c>
      <c r="E13" s="20">
        <f t="shared" si="1"/>
        <v>4.5122809862362834</v>
      </c>
      <c r="F13" s="27">
        <f t="shared" si="2"/>
        <v>22.596723098490976</v>
      </c>
      <c r="G13" s="21">
        <f t="shared" si="3"/>
        <v>30.211704413012082</v>
      </c>
      <c r="H13" s="21">
        <f t="shared" si="4"/>
        <v>0.37330508118241551</v>
      </c>
      <c r="I13" s="20"/>
      <c r="J13" s="38"/>
      <c r="K13"/>
      <c r="L13"/>
      <c r="M13"/>
    </row>
    <row r="14" spans="2:13" ht="15.75" x14ac:dyDescent="0.25">
      <c r="B14" s="8" t="s">
        <v>60</v>
      </c>
      <c r="C14" s="20">
        <f t="shared" si="0"/>
        <v>1.8601835643064721</v>
      </c>
      <c r="D14" s="20">
        <f t="shared" si="1"/>
        <v>0.79328666124612024</v>
      </c>
      <c r="E14" s="20">
        <f t="shared" si="1"/>
        <v>0.80439379498109531</v>
      </c>
      <c r="F14" s="27">
        <f t="shared" si="2"/>
        <v>4.0282650621218021</v>
      </c>
      <c r="G14" s="21">
        <f t="shared" si="3"/>
        <v>-56.757289419391498</v>
      </c>
      <c r="H14" s="21">
        <f t="shared" si="4"/>
        <v>1.4001412449728614</v>
      </c>
      <c r="I14" s="14"/>
      <c r="J14" s="38"/>
      <c r="K14"/>
      <c r="L14"/>
      <c r="M14"/>
    </row>
    <row r="15" spans="2:13" ht="15.75" x14ac:dyDescent="0.25">
      <c r="B15" s="22" t="s">
        <v>47</v>
      </c>
      <c r="C15" s="23">
        <f>C29/1000</f>
        <v>24.313640608248697</v>
      </c>
      <c r="D15" s="23">
        <f>X29/1000</f>
        <v>20.65642394164783</v>
      </c>
      <c r="E15" s="23">
        <f>Y29/1000</f>
        <v>19.968740452183603</v>
      </c>
      <c r="F15" s="28">
        <f>SUM(F6:F14)</f>
        <v>99.999999999999986</v>
      </c>
      <c r="G15" s="24">
        <f>(E15-C15)/C15%</f>
        <v>-17.87021625461978</v>
      </c>
      <c r="H15" s="24">
        <f>(E15-D15)/D15%</f>
        <v>-3.3291507349329144</v>
      </c>
      <c r="I15" s="20"/>
      <c r="J15" s="38"/>
      <c r="K15"/>
      <c r="L15"/>
      <c r="M15"/>
    </row>
    <row r="17" spans="2:27" x14ac:dyDescent="0.2">
      <c r="B17" s="2" t="s">
        <v>62</v>
      </c>
    </row>
    <row r="18" spans="2:27" ht="19.5" x14ac:dyDescent="0.35">
      <c r="Y18" s="7" t="s">
        <v>63</v>
      </c>
    </row>
    <row r="19" spans="2:27" ht="15.75" x14ac:dyDescent="0.25">
      <c r="B19" s="11" t="s">
        <v>46</v>
      </c>
      <c r="C19" s="16" t="s">
        <v>55</v>
      </c>
      <c r="D19" s="17">
        <v>1990</v>
      </c>
      <c r="E19" s="17">
        <v>1995</v>
      </c>
      <c r="F19" s="17">
        <v>1998</v>
      </c>
      <c r="G19" s="17">
        <v>1999</v>
      </c>
      <c r="H19" s="17">
        <v>2000</v>
      </c>
      <c r="I19" s="17">
        <v>2001</v>
      </c>
      <c r="J19" s="17">
        <v>2002</v>
      </c>
      <c r="K19" s="17">
        <v>2003</v>
      </c>
      <c r="L19" s="17">
        <v>2004</v>
      </c>
      <c r="M19" s="17">
        <v>2005</v>
      </c>
      <c r="N19" s="17">
        <v>2006</v>
      </c>
      <c r="O19" s="17">
        <v>2007</v>
      </c>
      <c r="P19" s="17">
        <v>2008</v>
      </c>
      <c r="Q19" s="17">
        <v>2009</v>
      </c>
      <c r="R19" s="17">
        <v>2010</v>
      </c>
      <c r="S19" s="17">
        <v>2011</v>
      </c>
      <c r="T19" s="17">
        <v>2012</v>
      </c>
      <c r="U19" s="17">
        <v>2013</v>
      </c>
      <c r="V19" s="17">
        <v>2014</v>
      </c>
      <c r="W19" s="17">
        <v>2015</v>
      </c>
      <c r="X19" s="17">
        <v>2016</v>
      </c>
      <c r="Y19" s="17">
        <v>2017</v>
      </c>
    </row>
    <row r="20" spans="2:27" x14ac:dyDescent="0.2">
      <c r="B20" s="2" t="s">
        <v>37</v>
      </c>
      <c r="C20" s="13">
        <v>5279.3538650790406</v>
      </c>
      <c r="D20" s="13">
        <v>5279.3538650790415</v>
      </c>
      <c r="E20" s="13">
        <v>5714.0216333582648</v>
      </c>
      <c r="F20" s="13">
        <v>5782.688628141811</v>
      </c>
      <c r="G20" s="13">
        <v>5715.6840115338955</v>
      </c>
      <c r="H20" s="13">
        <v>5470.2105058933876</v>
      </c>
      <c r="I20" s="13">
        <v>5442.4275180930117</v>
      </c>
      <c r="J20" s="13">
        <v>5403.6214324695648</v>
      </c>
      <c r="K20" s="13">
        <v>5459.1734623536731</v>
      </c>
      <c r="L20" s="13">
        <v>5390.929408554387</v>
      </c>
      <c r="M20" s="13">
        <v>5380.8892044691229</v>
      </c>
      <c r="N20" s="13">
        <v>5241.4453265848606</v>
      </c>
      <c r="O20" s="13">
        <v>5115.9581399647222</v>
      </c>
      <c r="P20" s="13">
        <v>4984.9093385667775</v>
      </c>
      <c r="Q20" s="13">
        <v>4952.8120889843794</v>
      </c>
      <c r="R20" s="13">
        <v>5023.1221601551342</v>
      </c>
      <c r="S20" s="13">
        <v>5045.7106230243098</v>
      </c>
      <c r="T20" s="13">
        <v>5106.2474205168346</v>
      </c>
      <c r="U20" s="13">
        <v>5118.2179507524561</v>
      </c>
      <c r="V20" s="13">
        <v>5134.0596350636579</v>
      </c>
      <c r="W20" s="13">
        <v>5210.626288788234</v>
      </c>
      <c r="X20" s="13">
        <v>5321.1703713450652</v>
      </c>
      <c r="Y20" s="13">
        <v>5385.361530563936</v>
      </c>
      <c r="Z20" s="13"/>
      <c r="AA20" s="14"/>
    </row>
    <row r="21" spans="2:27" x14ac:dyDescent="0.2">
      <c r="B21" s="2" t="s">
        <v>38</v>
      </c>
      <c r="C21" s="13">
        <v>3076.8495381556904</v>
      </c>
      <c r="D21" s="13">
        <v>3065.1708365137151</v>
      </c>
      <c r="E21" s="13">
        <v>3065.8237534223472</v>
      </c>
      <c r="F21" s="13">
        <v>2632.3807686462533</v>
      </c>
      <c r="G21" s="13">
        <v>2860.6037312576018</v>
      </c>
      <c r="H21" s="13">
        <v>2907.1616414071118</v>
      </c>
      <c r="I21" s="13">
        <v>2967.2299482902686</v>
      </c>
      <c r="J21" s="13">
        <v>2300.537841949043</v>
      </c>
      <c r="K21" s="13">
        <v>2450.9751802541064</v>
      </c>
      <c r="L21" s="13">
        <v>2491.0098786691055</v>
      </c>
      <c r="M21" s="13">
        <v>2833.2305228295745</v>
      </c>
      <c r="N21" s="13">
        <v>2778.5523733903365</v>
      </c>
      <c r="O21" s="13">
        <v>2827.0700766842374</v>
      </c>
      <c r="P21" s="13">
        <v>2567.5740226453154</v>
      </c>
      <c r="Q21" s="13">
        <v>2423.3984195832732</v>
      </c>
      <c r="R21" s="13">
        <v>2670.3932924272071</v>
      </c>
      <c r="S21" s="13">
        <v>2391.7551606145466</v>
      </c>
      <c r="T21" s="13">
        <v>2333.8196381352459</v>
      </c>
      <c r="U21" s="13">
        <v>2351.4550685250192</v>
      </c>
      <c r="V21" s="13">
        <v>2526.7695661782241</v>
      </c>
      <c r="W21" s="13">
        <v>2602.5266210570057</v>
      </c>
      <c r="X21" s="13">
        <v>2527.4803462081131</v>
      </c>
      <c r="Y21" s="13">
        <v>2375.0255498812985</v>
      </c>
      <c r="Z21" s="13"/>
      <c r="AA21" s="14"/>
    </row>
    <row r="22" spans="2:27" x14ac:dyDescent="0.2">
      <c r="B22" s="2" t="s">
        <v>39</v>
      </c>
      <c r="C22" s="13">
        <v>5308.7748320044475</v>
      </c>
      <c r="D22" s="13">
        <v>5308.7748320044475</v>
      </c>
      <c r="E22" s="13">
        <v>6531.4472608245733</v>
      </c>
      <c r="F22" s="13">
        <v>6186.9139501428626</v>
      </c>
      <c r="G22" s="13">
        <v>6282.7039397255385</v>
      </c>
      <c r="H22" s="13">
        <v>6337.2381695569902</v>
      </c>
      <c r="I22" s="13">
        <v>6651.5733703856449</v>
      </c>
      <c r="J22" s="13">
        <v>5220.0210245036387</v>
      </c>
      <c r="K22" s="13">
        <v>5027.8601217456126</v>
      </c>
      <c r="L22" s="13">
        <v>4879.3826878532755</v>
      </c>
      <c r="M22" s="13">
        <v>5379.479576945444</v>
      </c>
      <c r="N22" s="13">
        <v>5708.9795097794713</v>
      </c>
      <c r="O22" s="13">
        <v>4642.8529686458069</v>
      </c>
      <c r="P22" s="13">
        <v>4828.1944354990064</v>
      </c>
      <c r="Q22" s="13">
        <v>3685.3030357186854</v>
      </c>
      <c r="R22" s="13">
        <v>3955.9175716429868</v>
      </c>
      <c r="S22" s="13">
        <v>3743.408150852415</v>
      </c>
      <c r="T22" s="13">
        <v>3872.8343965989934</v>
      </c>
      <c r="U22" s="13">
        <v>4070.3251125526103</v>
      </c>
      <c r="V22" s="13">
        <v>3835.6745655656327</v>
      </c>
      <c r="W22" s="13">
        <v>3837.0651710231518</v>
      </c>
      <c r="X22" s="13">
        <v>4022.7963073059018</v>
      </c>
      <c r="Y22" s="13">
        <v>3415.1883618444645</v>
      </c>
      <c r="Z22" s="13"/>
      <c r="AA22" s="14"/>
    </row>
    <row r="23" spans="2:27" x14ac:dyDescent="0.2">
      <c r="B23" s="2" t="s">
        <v>40</v>
      </c>
      <c r="C23" s="13">
        <v>757.78281558746994</v>
      </c>
      <c r="D23" s="13">
        <v>757.78281558746994</v>
      </c>
      <c r="E23" s="13">
        <v>762.62410788874581</v>
      </c>
      <c r="F23" s="13">
        <v>813.78063368138123</v>
      </c>
      <c r="G23" s="13">
        <v>921.45543401763121</v>
      </c>
      <c r="H23" s="13">
        <v>666.31202997041214</v>
      </c>
      <c r="I23" s="13">
        <v>633.26283945492105</v>
      </c>
      <c r="J23" s="13">
        <v>211.26923260968238</v>
      </c>
      <c r="K23" s="13">
        <v>218.59120801907451</v>
      </c>
      <c r="L23" s="13">
        <v>222.82454601799222</v>
      </c>
      <c r="M23" s="13">
        <v>420.5928500285724</v>
      </c>
      <c r="N23" s="13">
        <v>432.65238001396818</v>
      </c>
      <c r="O23" s="13">
        <v>488.99044365156323</v>
      </c>
      <c r="P23" s="13">
        <v>401.48176524347775</v>
      </c>
      <c r="Q23" s="13">
        <v>179.29840683372203</v>
      </c>
      <c r="R23" s="13">
        <v>172.0048097873044</v>
      </c>
      <c r="S23" s="13">
        <v>163.91965050936864</v>
      </c>
      <c r="T23" s="13">
        <v>162.93945285223384</v>
      </c>
      <c r="U23" s="13">
        <v>149.22297337092081</v>
      </c>
      <c r="V23" s="13">
        <v>181.59367733611754</v>
      </c>
      <c r="W23" s="13">
        <v>232.55034180103308</v>
      </c>
      <c r="X23" s="13">
        <v>168.90448577374943</v>
      </c>
      <c r="Y23" s="13">
        <v>163.66759485245899</v>
      </c>
      <c r="Z23" s="13"/>
      <c r="AA23" s="14"/>
    </row>
    <row r="24" spans="2:27" x14ac:dyDescent="0.2">
      <c r="B24" s="2" t="s">
        <v>41</v>
      </c>
      <c r="C24" s="13">
        <v>389.89625299928298</v>
      </c>
      <c r="D24" s="13">
        <v>389.89625299928304</v>
      </c>
      <c r="E24" s="13">
        <v>239.0337281824427</v>
      </c>
      <c r="F24" s="13">
        <v>162.32486672227151</v>
      </c>
      <c r="G24" s="13">
        <v>139.75430368227478</v>
      </c>
      <c r="H24" s="13">
        <v>159.99730936994672</v>
      </c>
      <c r="I24" s="13">
        <v>198.34340506076774</v>
      </c>
      <c r="J24" s="13">
        <v>214.70454857441109</v>
      </c>
      <c r="K24" s="13">
        <v>234.75265574217428</v>
      </c>
      <c r="L24" s="13">
        <v>270.05209270469197</v>
      </c>
      <c r="M24" s="13">
        <v>284.02271281320191</v>
      </c>
      <c r="N24" s="13">
        <v>288.97344903969645</v>
      </c>
      <c r="O24" s="13">
        <v>315.3050501029719</v>
      </c>
      <c r="P24" s="13">
        <v>328.76818926257829</v>
      </c>
      <c r="Q24" s="13">
        <v>349.60157355467936</v>
      </c>
      <c r="R24" s="13">
        <v>358.24649903996453</v>
      </c>
      <c r="S24" s="13">
        <v>383.01571245439573</v>
      </c>
      <c r="T24" s="13">
        <v>534.28905411934534</v>
      </c>
      <c r="U24" s="13">
        <v>403.92315646414102</v>
      </c>
      <c r="V24" s="13">
        <v>416.94155556830901</v>
      </c>
      <c r="W24" s="13">
        <v>431.69449809923663</v>
      </c>
      <c r="X24" s="13">
        <v>436.73542771591281</v>
      </c>
      <c r="Y24" s="13">
        <v>479.51749384876666</v>
      </c>
      <c r="Z24" s="13"/>
      <c r="AA24" s="14"/>
    </row>
    <row r="25" spans="2:27" x14ac:dyDescent="0.2">
      <c r="B25" s="2" t="s">
        <v>42</v>
      </c>
      <c r="C25" s="13">
        <v>485.61389066351222</v>
      </c>
      <c r="D25" s="13">
        <v>485.61389066351228</v>
      </c>
      <c r="E25" s="13">
        <v>321.05424417335774</v>
      </c>
      <c r="F25" s="13">
        <v>224.61664006269964</v>
      </c>
      <c r="G25" s="13">
        <v>220.95888027861162</v>
      </c>
      <c r="H25" s="13">
        <v>187.19039788367718</v>
      </c>
      <c r="I25" s="13">
        <v>189.8129343652376</v>
      </c>
      <c r="J25" s="13">
        <v>127.10016222196732</v>
      </c>
      <c r="K25" s="13">
        <v>130.86704754885608</v>
      </c>
      <c r="L25" s="13">
        <v>147.40505176365832</v>
      </c>
      <c r="M25" s="13">
        <v>181.2489503387649</v>
      </c>
      <c r="N25" s="13">
        <v>182.89260196105707</v>
      </c>
      <c r="O25" s="13">
        <v>196.79621906519066</v>
      </c>
      <c r="P25" s="13">
        <v>202.1082225736059</v>
      </c>
      <c r="Q25" s="13">
        <v>200.61571078297013</v>
      </c>
      <c r="R25" s="13">
        <v>197.6879490730762</v>
      </c>
      <c r="S25" s="13">
        <v>188.68069060767078</v>
      </c>
      <c r="T25" s="13">
        <v>191.07920435418987</v>
      </c>
      <c r="U25" s="13">
        <v>199.34105127816471</v>
      </c>
      <c r="V25" s="13">
        <v>181.57154571991592</v>
      </c>
      <c r="W25" s="13">
        <v>184.51019198425803</v>
      </c>
      <c r="X25" s="13">
        <v>190.13074592825981</v>
      </c>
      <c r="Y25" s="13">
        <v>188.16824487679199</v>
      </c>
      <c r="Z25" s="13"/>
      <c r="AA25" s="14"/>
    </row>
    <row r="26" spans="2:27" x14ac:dyDescent="0.2">
      <c r="B26" s="2" t="s">
        <v>43</v>
      </c>
      <c r="C26" s="13">
        <v>3689.8437693552805</v>
      </c>
      <c r="D26" s="13">
        <v>3671.1095647410993</v>
      </c>
      <c r="E26" s="13">
        <v>2850.0688123470118</v>
      </c>
      <c r="F26" s="13">
        <v>2879.6127112581594</v>
      </c>
      <c r="G26" s="13">
        <v>2888.8008731545242</v>
      </c>
      <c r="H26" s="13">
        <v>2860.6455076821276</v>
      </c>
      <c r="I26" s="13">
        <v>2819.7023430527879</v>
      </c>
      <c r="J26" s="13">
        <v>2898.9884566999476</v>
      </c>
      <c r="K26" s="13">
        <v>2934.609237062155</v>
      </c>
      <c r="L26" s="13">
        <v>2919.0080334741042</v>
      </c>
      <c r="M26" s="13">
        <v>2602.9641777087832</v>
      </c>
      <c r="N26" s="13">
        <v>2777.2006670389837</v>
      </c>
      <c r="O26" s="13">
        <v>2586.7126742320652</v>
      </c>
      <c r="P26" s="13">
        <v>2750.0908770429314</v>
      </c>
      <c r="Q26" s="13">
        <v>2776.4413743559867</v>
      </c>
      <c r="R26" s="13">
        <v>3161.799970374997</v>
      </c>
      <c r="S26" s="13">
        <v>2573.2433833932137</v>
      </c>
      <c r="T26" s="13">
        <v>2622.7087736455674</v>
      </c>
      <c r="U26" s="13">
        <v>2829.1912666652856</v>
      </c>
      <c r="V26" s="13">
        <v>2488.5409617533628</v>
      </c>
      <c r="W26" s="13">
        <v>2574.0976757825765</v>
      </c>
      <c r="X26" s="13">
        <v>2700.420536303247</v>
      </c>
      <c r="Y26" s="13">
        <v>2645.136895098507</v>
      </c>
      <c r="Z26" s="13"/>
      <c r="AA26" s="14"/>
    </row>
    <row r="27" spans="2:27" x14ac:dyDescent="0.2">
      <c r="B27" s="2" t="s">
        <v>44</v>
      </c>
      <c r="C27" s="13">
        <v>3465.3420800975018</v>
      </c>
      <c r="D27" s="13">
        <v>3465.3420800975009</v>
      </c>
      <c r="E27" s="13">
        <v>3701.221820089916</v>
      </c>
      <c r="F27" s="13">
        <v>3905.0445508013322</v>
      </c>
      <c r="G27" s="13">
        <v>4055.1864168853249</v>
      </c>
      <c r="H27" s="13">
        <v>4191.6970036172061</v>
      </c>
      <c r="I27" s="13">
        <v>4250.0392024161347</v>
      </c>
      <c r="J27" s="13">
        <v>4418.1926943827639</v>
      </c>
      <c r="K27" s="13">
        <v>4580.9868961768034</v>
      </c>
      <c r="L27" s="13">
        <v>4614.2041480529679</v>
      </c>
      <c r="M27" s="13">
        <v>4719.7325538756677</v>
      </c>
      <c r="N27" s="13">
        <v>4737.7685859789199</v>
      </c>
      <c r="O27" s="13">
        <v>4881.6369700163623</v>
      </c>
      <c r="P27" s="13">
        <v>4717.3521189831145</v>
      </c>
      <c r="Q27" s="13">
        <v>4696.7253733993548</v>
      </c>
      <c r="R27" s="13">
        <v>4579.8496110967953</v>
      </c>
      <c r="S27" s="13">
        <v>4446.9682410766627</v>
      </c>
      <c r="T27" s="13">
        <v>4415.9117095221827</v>
      </c>
      <c r="U27" s="13">
        <v>4426.820829940576</v>
      </c>
      <c r="V27" s="13">
        <v>4333.0282846774217</v>
      </c>
      <c r="W27" s="13">
        <v>4396.9319092809683</v>
      </c>
      <c r="X27" s="13">
        <v>4495.4990598214617</v>
      </c>
      <c r="Y27" s="13">
        <v>4512.2809862362838</v>
      </c>
      <c r="Z27" s="13"/>
      <c r="AA27" s="14"/>
    </row>
    <row r="28" spans="2:27" x14ac:dyDescent="0.2">
      <c r="B28" s="2" t="s">
        <v>45</v>
      </c>
      <c r="C28" s="13">
        <v>1860.1835643064721</v>
      </c>
      <c r="D28" s="13">
        <v>1860.1835643064721</v>
      </c>
      <c r="E28" s="13">
        <v>2032.2894051732835</v>
      </c>
      <c r="F28" s="13">
        <v>2109.1805506232927</v>
      </c>
      <c r="G28" s="13">
        <v>2106.3844261470317</v>
      </c>
      <c r="H28" s="13">
        <v>2111.2913119798986</v>
      </c>
      <c r="I28" s="13">
        <v>2097.4395035098578</v>
      </c>
      <c r="J28" s="13">
        <v>2084.293549967394</v>
      </c>
      <c r="K28" s="13">
        <v>2053.7083237510024</v>
      </c>
      <c r="L28" s="13">
        <v>2038.7901464713582</v>
      </c>
      <c r="M28" s="13">
        <v>2000.5534369576385</v>
      </c>
      <c r="N28" s="13">
        <v>1960.1314066011021</v>
      </c>
      <c r="O28" s="13">
        <v>1925.0654581535487</v>
      </c>
      <c r="P28" s="13">
        <v>1815.6588573761799</v>
      </c>
      <c r="Q28" s="13">
        <v>1603.859803722873</v>
      </c>
      <c r="R28" s="13">
        <v>1313.5494112179324</v>
      </c>
      <c r="S28" s="13">
        <v>1255.4863587889779</v>
      </c>
      <c r="T28" s="13">
        <v>1173.2166929476132</v>
      </c>
      <c r="U28" s="13">
        <v>1063.9813082574015</v>
      </c>
      <c r="V28" s="13">
        <v>730.92770152501066</v>
      </c>
      <c r="W28" s="13">
        <v>806.99438584612346</v>
      </c>
      <c r="X28" s="13">
        <v>793.28666124612027</v>
      </c>
      <c r="Y28" s="13">
        <v>804.39379498109531</v>
      </c>
      <c r="Z28" s="13"/>
      <c r="AA28" s="14"/>
    </row>
    <row r="29" spans="2:27" x14ac:dyDescent="0.2">
      <c r="B29" s="29" t="s">
        <v>47</v>
      </c>
      <c r="C29" s="30">
        <v>24313.640608248697</v>
      </c>
      <c r="D29" s="30">
        <v>24283.227701992542</v>
      </c>
      <c r="E29" s="30">
        <v>25217.584765459946</v>
      </c>
      <c r="F29" s="30">
        <v>24696.543300080062</v>
      </c>
      <c r="G29" s="30">
        <v>25191.532016682435</v>
      </c>
      <c r="H29" s="30">
        <v>24891.743877360757</v>
      </c>
      <c r="I29" s="30">
        <v>25249.831064628634</v>
      </c>
      <c r="J29" s="30">
        <v>22878.728943378414</v>
      </c>
      <c r="K29" s="30">
        <v>23091.524132653456</v>
      </c>
      <c r="L29" s="30">
        <v>22973.605993561541</v>
      </c>
      <c r="M29" s="30">
        <v>23802.713985966766</v>
      </c>
      <c r="N29" s="30">
        <v>24108.596300388395</v>
      </c>
      <c r="O29" s="30">
        <v>22980.388000516468</v>
      </c>
      <c r="P29" s="30">
        <v>22596.13782719299</v>
      </c>
      <c r="Q29" s="30">
        <v>20868.055786935925</v>
      </c>
      <c r="R29" s="30">
        <v>21432.5712748154</v>
      </c>
      <c r="S29" s="30">
        <v>20192.18797132156</v>
      </c>
      <c r="T29" s="30">
        <v>20413.046342692203</v>
      </c>
      <c r="U29" s="30">
        <v>20612.478717806574</v>
      </c>
      <c r="V29" s="30">
        <v>19829.107493387655</v>
      </c>
      <c r="W29" s="30">
        <v>20276.997083662587</v>
      </c>
      <c r="X29" s="30">
        <v>20656.42394164783</v>
      </c>
      <c r="Y29" s="30">
        <v>19968.740452183603</v>
      </c>
      <c r="Z29" s="13"/>
      <c r="AA29" s="14"/>
    </row>
    <row r="30" spans="2:27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2:27" x14ac:dyDescent="0.2">
      <c r="B31" s="2" t="s">
        <v>98</v>
      </c>
      <c r="V31" s="35"/>
      <c r="X31" s="35"/>
    </row>
    <row r="32" spans="2:27" x14ac:dyDescent="0.2">
      <c r="B32" s="90" t="s">
        <v>116</v>
      </c>
      <c r="X32" s="36"/>
    </row>
  </sheetData>
  <hyperlinks>
    <hyperlink ref="J2" location="Contents!A1" display="back to contents"/>
  </hyperlink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zoomScale="85" zoomScaleNormal="85" workbookViewId="0"/>
  </sheetViews>
  <sheetFormatPr defaultColWidth="9.140625" defaultRowHeight="15" x14ac:dyDescent="0.2"/>
  <cols>
    <col min="1" max="1" width="9.140625" style="55"/>
    <col min="2" max="2" width="27.28515625" style="55" customWidth="1"/>
    <col min="3" max="3" width="25.140625" style="55" customWidth="1"/>
    <col min="4" max="4" width="20.7109375" style="55" customWidth="1"/>
    <col min="5" max="9" width="9.7109375" style="55" customWidth="1"/>
    <col min="10" max="10" width="11.7109375" style="55" customWidth="1"/>
    <col min="11" max="11" width="9.140625" style="55"/>
    <col min="12" max="12" width="9.85546875" style="55" bestFit="1" customWidth="1"/>
    <col min="13" max="16384" width="9.140625" style="55"/>
  </cols>
  <sheetData>
    <row r="2" spans="2:12" ht="15.75" x14ac:dyDescent="0.25">
      <c r="B2" s="54" t="s">
        <v>110</v>
      </c>
      <c r="K2" s="56" t="s">
        <v>34</v>
      </c>
      <c r="L2" s="72"/>
    </row>
    <row r="3" spans="2:12" x14ac:dyDescent="0.2">
      <c r="B3" s="55" t="s">
        <v>97</v>
      </c>
    </row>
    <row r="25" spans="2:11" x14ac:dyDescent="0.2">
      <c r="B25" s="55" t="s">
        <v>65</v>
      </c>
    </row>
    <row r="26" spans="2:11" ht="15.75" x14ac:dyDescent="0.25">
      <c r="E26" s="79"/>
      <c r="F26" s="79"/>
      <c r="G26" s="79"/>
      <c r="H26" s="79"/>
      <c r="I26" s="79"/>
      <c r="J26" s="79"/>
    </row>
    <row r="27" spans="2:11" ht="31.5" x14ac:dyDescent="0.25">
      <c r="B27" s="73" t="s">
        <v>46</v>
      </c>
      <c r="C27" s="81" t="s">
        <v>111</v>
      </c>
      <c r="D27" s="81" t="s">
        <v>100</v>
      </c>
      <c r="E27" s="79"/>
      <c r="F27" s="79"/>
      <c r="G27" s="79"/>
      <c r="H27" s="79"/>
      <c r="I27" s="79"/>
      <c r="J27" s="79"/>
    </row>
    <row r="28" spans="2:11" ht="15.75" x14ac:dyDescent="0.25">
      <c r="B28" s="55" t="s">
        <v>37</v>
      </c>
      <c r="C28" s="80">
        <f>Table1!E6</f>
        <v>5.3853615305639355</v>
      </c>
      <c r="D28" s="83">
        <f>C28/$C$35</f>
        <v>0.26968959526814024</v>
      </c>
      <c r="E28" s="79"/>
      <c r="F28" s="79"/>
      <c r="G28" s="79"/>
      <c r="H28" s="79"/>
      <c r="I28" s="79"/>
      <c r="J28" s="79"/>
      <c r="K28" s="74"/>
    </row>
    <row r="29" spans="2:11" ht="15.75" x14ac:dyDescent="0.25">
      <c r="B29" s="55" t="s">
        <v>39</v>
      </c>
      <c r="C29" s="80">
        <f>Table1!E8</f>
        <v>3.4151883618444643</v>
      </c>
      <c r="D29" s="83">
        <f t="shared" ref="D29:D34" si="0">C29/$C$35</f>
        <v>0.1710267290028806</v>
      </c>
      <c r="E29" s="79"/>
      <c r="F29" s="79"/>
      <c r="G29" s="79"/>
      <c r="H29" s="79"/>
      <c r="I29" s="79"/>
      <c r="J29" s="79"/>
      <c r="K29" s="74"/>
    </row>
    <row r="30" spans="2:11" ht="15.75" x14ac:dyDescent="0.25">
      <c r="B30" s="55" t="s">
        <v>38</v>
      </c>
      <c r="C30" s="80">
        <f>Table1!E7</f>
        <v>2.3750255498812987</v>
      </c>
      <c r="D30" s="83">
        <f t="shared" si="0"/>
        <v>0.11893717360734123</v>
      </c>
      <c r="E30" s="79"/>
      <c r="F30" s="79"/>
      <c r="G30" s="79"/>
      <c r="H30" s="79"/>
      <c r="I30" s="79"/>
      <c r="J30" s="79"/>
      <c r="K30" s="74"/>
    </row>
    <row r="31" spans="2:11" ht="15.75" x14ac:dyDescent="0.25">
      <c r="B31" s="55" t="s">
        <v>112</v>
      </c>
      <c r="C31" s="80">
        <f>Table1!E10+Table1!E11+Table1!E9</f>
        <v>0.83135333357801766</v>
      </c>
      <c r="D31" s="83">
        <f t="shared" si="0"/>
        <v>4.1632737706654314E-2</v>
      </c>
      <c r="E31" s="79"/>
      <c r="F31" s="79"/>
      <c r="G31" s="79"/>
      <c r="H31" s="79"/>
      <c r="I31" s="79"/>
      <c r="J31" s="79"/>
      <c r="K31" s="74"/>
    </row>
    <row r="32" spans="2:11" ht="15.75" x14ac:dyDescent="0.25">
      <c r="B32" s="55" t="s">
        <v>43</v>
      </c>
      <c r="C32" s="80">
        <f>Table1!E12</f>
        <v>2.6451368950985068</v>
      </c>
      <c r="D32" s="83">
        <f t="shared" si="0"/>
        <v>0.13246388280885579</v>
      </c>
      <c r="E32" s="79"/>
      <c r="F32" s="79"/>
      <c r="G32" s="79"/>
      <c r="H32" s="79"/>
      <c r="I32" s="79"/>
      <c r="J32" s="79"/>
      <c r="K32" s="74"/>
    </row>
    <row r="33" spans="2:12" ht="15.75" x14ac:dyDescent="0.25">
      <c r="B33" s="55" t="s">
        <v>44</v>
      </c>
      <c r="C33" s="80">
        <f>Table1!E13</f>
        <v>4.5122809862362834</v>
      </c>
      <c r="D33" s="83">
        <f t="shared" si="0"/>
        <v>0.22596723098490976</v>
      </c>
      <c r="E33" s="79"/>
      <c r="F33" s="79"/>
      <c r="G33" s="79"/>
      <c r="H33" s="79"/>
      <c r="I33" s="79"/>
      <c r="J33" s="79"/>
      <c r="K33" s="74"/>
    </row>
    <row r="34" spans="2:12" ht="15.75" x14ac:dyDescent="0.25">
      <c r="B34" s="55" t="s">
        <v>45</v>
      </c>
      <c r="C34" s="80">
        <f>Table1!E14</f>
        <v>0.80439379498109531</v>
      </c>
      <c r="D34" s="83">
        <f t="shared" si="0"/>
        <v>4.0282650621218025E-2</v>
      </c>
      <c r="E34" s="79"/>
      <c r="F34" s="79"/>
      <c r="G34" s="79"/>
      <c r="H34" s="79"/>
      <c r="I34" s="79"/>
      <c r="J34" s="79"/>
      <c r="K34" s="74"/>
    </row>
    <row r="35" spans="2:12" ht="15.75" x14ac:dyDescent="0.25">
      <c r="B35" s="75" t="s">
        <v>47</v>
      </c>
      <c r="C35" s="82">
        <f>SUM(C28:C34)</f>
        <v>19.968740452183603</v>
      </c>
      <c r="D35" s="84">
        <f>SUM(D28:D34)</f>
        <v>1</v>
      </c>
      <c r="E35" s="79"/>
      <c r="F35" s="79"/>
      <c r="G35" s="79"/>
      <c r="H35" s="79"/>
      <c r="I35" s="79"/>
      <c r="J35" s="79"/>
      <c r="K35" s="74"/>
      <c r="L35" s="76"/>
    </row>
    <row r="36" spans="2:12" x14ac:dyDescent="0.2">
      <c r="C36" s="77"/>
      <c r="D36" s="77"/>
      <c r="E36" s="77"/>
      <c r="F36" s="77"/>
      <c r="G36" s="77"/>
      <c r="H36" s="77"/>
      <c r="I36" s="77"/>
      <c r="J36" s="77"/>
    </row>
    <row r="37" spans="2:12" x14ac:dyDescent="0.2">
      <c r="B37" s="55" t="s">
        <v>98</v>
      </c>
    </row>
    <row r="38" spans="2:12" x14ac:dyDescent="0.2">
      <c r="B38" s="78" t="s">
        <v>116</v>
      </c>
    </row>
    <row r="40" spans="2:12" x14ac:dyDescent="0.2">
      <c r="C40" s="76"/>
      <c r="D40" s="76"/>
      <c r="E40" s="76"/>
      <c r="F40" s="76"/>
      <c r="G40" s="76"/>
      <c r="H40" s="76"/>
      <c r="I40" s="76"/>
      <c r="J40" s="76"/>
    </row>
  </sheetData>
  <hyperlinks>
    <hyperlink ref="K2" location="Contents!A1" display="back to 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68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3" width="13.140625" style="2" customWidth="1"/>
    <col min="4" max="16384" width="9.140625" style="2"/>
  </cols>
  <sheetData>
    <row r="2" spans="2:18" ht="15.75" x14ac:dyDescent="0.25">
      <c r="B2" s="3" t="s">
        <v>113</v>
      </c>
      <c r="Q2" s="10" t="s">
        <v>34</v>
      </c>
      <c r="R2" s="42"/>
    </row>
    <row r="3" spans="2:18" ht="19.5" x14ac:dyDescent="0.35">
      <c r="B3" s="2" t="s">
        <v>103</v>
      </c>
    </row>
    <row r="4" spans="2:18" x14ac:dyDescent="0.2">
      <c r="B4" s="26"/>
    </row>
    <row r="18" spans="3:28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35" spans="2:30" x14ac:dyDescent="0.2">
      <c r="B35" s="2" t="s">
        <v>64</v>
      </c>
    </row>
    <row r="36" spans="2:30" ht="19.5" x14ac:dyDescent="0.3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7"/>
      <c r="AD36" s="7" t="s">
        <v>61</v>
      </c>
    </row>
    <row r="37" spans="2:30" ht="15.75" x14ac:dyDescent="0.25">
      <c r="B37" s="11" t="s">
        <v>46</v>
      </c>
      <c r="C37" s="17">
        <v>1990</v>
      </c>
      <c r="D37" s="17"/>
      <c r="E37" s="17"/>
      <c r="F37" s="17"/>
      <c r="G37" s="17"/>
      <c r="H37" s="17">
        <v>1995</v>
      </c>
      <c r="I37" s="17"/>
      <c r="J37" s="17"/>
      <c r="K37" s="17">
        <v>1998</v>
      </c>
      <c r="L37" s="17">
        <v>1999</v>
      </c>
      <c r="M37" s="17">
        <v>2000</v>
      </c>
      <c r="N37" s="17">
        <v>2001</v>
      </c>
      <c r="O37" s="17">
        <v>2002</v>
      </c>
      <c r="P37" s="17">
        <v>2003</v>
      </c>
      <c r="Q37" s="17">
        <v>2004</v>
      </c>
      <c r="R37" s="17">
        <v>2005</v>
      </c>
      <c r="S37" s="17">
        <v>2006</v>
      </c>
      <c r="T37" s="17">
        <v>2007</v>
      </c>
      <c r="U37" s="17">
        <v>2008</v>
      </c>
      <c r="V37" s="17">
        <v>2009</v>
      </c>
      <c r="W37" s="17">
        <v>2010</v>
      </c>
      <c r="X37" s="17">
        <v>2011</v>
      </c>
      <c r="Y37" s="17">
        <v>2012</v>
      </c>
      <c r="Z37" s="17">
        <v>2013</v>
      </c>
      <c r="AA37" s="17">
        <v>2014</v>
      </c>
      <c r="AB37" s="17">
        <v>2015</v>
      </c>
      <c r="AC37" s="17">
        <v>2016</v>
      </c>
      <c r="AD37" s="17">
        <v>2017</v>
      </c>
    </row>
    <row r="38" spans="2:30" x14ac:dyDescent="0.2">
      <c r="B38" s="2" t="s">
        <v>37</v>
      </c>
      <c r="C38" s="20">
        <f>D52/1000</f>
        <v>5.2793538650790417</v>
      </c>
      <c r="D38" s="20"/>
      <c r="E38" s="20"/>
      <c r="F38" s="20"/>
      <c r="G38" s="20"/>
      <c r="H38" s="20">
        <f>E52/1000</f>
        <v>5.7140216333582652</v>
      </c>
      <c r="I38" s="20"/>
      <c r="J38" s="20"/>
      <c r="K38" s="20">
        <f t="shared" ref="K38:K47" si="0">F52/1000</f>
        <v>5.7826886281418108</v>
      </c>
      <c r="L38" s="20">
        <f t="shared" ref="L38:L47" si="1">G52/1000</f>
        <v>5.7156840115338952</v>
      </c>
      <c r="M38" s="20">
        <f t="shared" ref="M38:M47" si="2">H52/1000</f>
        <v>5.4702105058933874</v>
      </c>
      <c r="N38" s="20">
        <f t="shared" ref="N38:N47" si="3">I52/1000</f>
        <v>5.4424275180930115</v>
      </c>
      <c r="O38" s="20">
        <f t="shared" ref="O38:O47" si="4">J52/1000</f>
        <v>5.4036214324695644</v>
      </c>
      <c r="P38" s="20">
        <f t="shared" ref="P38:P47" si="5">K52/1000</f>
        <v>5.4591734623536734</v>
      </c>
      <c r="Q38" s="20">
        <f t="shared" ref="Q38:Q47" si="6">L52/1000</f>
        <v>5.3909294085543866</v>
      </c>
      <c r="R38" s="20">
        <f t="shared" ref="R38:R47" si="7">M52/1000</f>
        <v>5.3808892044691232</v>
      </c>
      <c r="S38" s="20">
        <f t="shared" ref="S38:S47" si="8">N52/1000</f>
        <v>5.2414453265848602</v>
      </c>
      <c r="T38" s="20">
        <f t="shared" ref="T38:T47" si="9">O52/1000</f>
        <v>5.1159581399647225</v>
      </c>
      <c r="U38" s="20">
        <f t="shared" ref="U38:U47" si="10">P52/1000</f>
        <v>4.9849093385667773</v>
      </c>
      <c r="V38" s="20">
        <f t="shared" ref="V38:V47" si="11">Q52/1000</f>
        <v>4.9528120889843796</v>
      </c>
      <c r="W38" s="20">
        <f t="shared" ref="W38:W47" si="12">R52/1000</f>
        <v>5.0231221601551344</v>
      </c>
      <c r="X38" s="20">
        <f t="shared" ref="X38:X47" si="13">S52/1000</f>
        <v>5.0457106230243101</v>
      </c>
      <c r="Y38" s="20">
        <f t="shared" ref="Y38:Y47" si="14">T52/1000</f>
        <v>5.1062474205168344</v>
      </c>
      <c r="Z38" s="20">
        <f t="shared" ref="Z38:Z47" si="15">U52/1000</f>
        <v>5.1182179507524559</v>
      </c>
      <c r="AA38" s="20">
        <f>V52/1000</f>
        <v>5.1340596350636583</v>
      </c>
      <c r="AB38" s="20">
        <f>W52/1000</f>
        <v>5.2106262887882338</v>
      </c>
      <c r="AC38" s="20">
        <f>X52/1000</f>
        <v>5.3211703713450653</v>
      </c>
      <c r="AD38" s="20">
        <f>Y52/1000</f>
        <v>5.3853615305639355</v>
      </c>
    </row>
    <row r="39" spans="2:30" x14ac:dyDescent="0.2">
      <c r="B39" s="2" t="s">
        <v>38</v>
      </c>
      <c r="C39" s="20">
        <f t="shared" ref="C39:C47" si="16">D53/1000</f>
        <v>3.0651708365137149</v>
      </c>
      <c r="D39" s="20"/>
      <c r="E39" s="20"/>
      <c r="F39" s="20"/>
      <c r="G39" s="20"/>
      <c r="H39" s="20">
        <f t="shared" ref="H39:H47" si="17">E53/1000</f>
        <v>3.0658237534223471</v>
      </c>
      <c r="I39" s="20"/>
      <c r="J39" s="20"/>
      <c r="K39" s="20">
        <f t="shared" si="0"/>
        <v>2.6323807686462533</v>
      </c>
      <c r="L39" s="20">
        <f t="shared" si="1"/>
        <v>2.8606037312576018</v>
      </c>
      <c r="M39" s="20">
        <f t="shared" si="2"/>
        <v>2.9071616414071118</v>
      </c>
      <c r="N39" s="20">
        <f t="shared" si="3"/>
        <v>2.9672299482902686</v>
      </c>
      <c r="O39" s="20">
        <f t="shared" si="4"/>
        <v>2.3005378419490432</v>
      </c>
      <c r="P39" s="20">
        <f t="shared" si="5"/>
        <v>2.4509751802541064</v>
      </c>
      <c r="Q39" s="20">
        <f t="shared" si="6"/>
        <v>2.4910098786691055</v>
      </c>
      <c r="R39" s="20">
        <f t="shared" si="7"/>
        <v>2.8332305228295747</v>
      </c>
      <c r="S39" s="20">
        <f t="shared" si="8"/>
        <v>2.7785523733903363</v>
      </c>
      <c r="T39" s="20">
        <f t="shared" si="9"/>
        <v>2.8270700766842376</v>
      </c>
      <c r="U39" s="20">
        <f t="shared" si="10"/>
        <v>2.5675740226453154</v>
      </c>
      <c r="V39" s="20">
        <f t="shared" si="11"/>
        <v>2.4233984195832732</v>
      </c>
      <c r="W39" s="20">
        <f t="shared" si="12"/>
        <v>2.6703932924272071</v>
      </c>
      <c r="X39" s="20">
        <f t="shared" si="13"/>
        <v>2.3917551606145468</v>
      </c>
      <c r="Y39" s="20">
        <f t="shared" si="14"/>
        <v>2.3338196381352461</v>
      </c>
      <c r="Z39" s="20">
        <f t="shared" si="15"/>
        <v>2.3514550685250191</v>
      </c>
      <c r="AA39" s="20">
        <f t="shared" ref="AA39:AD47" si="18">V53/1000</f>
        <v>2.5267695661782241</v>
      </c>
      <c r="AB39" s="20">
        <f t="shared" si="18"/>
        <v>2.6025266210570059</v>
      </c>
      <c r="AC39" s="20">
        <f t="shared" si="18"/>
        <v>2.527480346208113</v>
      </c>
      <c r="AD39" s="20">
        <f t="shared" si="18"/>
        <v>2.3750255498812987</v>
      </c>
    </row>
    <row r="40" spans="2:30" x14ac:dyDescent="0.2">
      <c r="B40" s="2" t="s">
        <v>39</v>
      </c>
      <c r="C40" s="20">
        <f t="shared" si="16"/>
        <v>5.3087748320044472</v>
      </c>
      <c r="D40" s="20"/>
      <c r="E40" s="20"/>
      <c r="F40" s="20"/>
      <c r="G40" s="20"/>
      <c r="H40" s="20">
        <f t="shared" si="17"/>
        <v>6.5314472608245735</v>
      </c>
      <c r="I40" s="20"/>
      <c r="J40" s="20"/>
      <c r="K40" s="20">
        <f t="shared" si="0"/>
        <v>6.1869139501428627</v>
      </c>
      <c r="L40" s="20">
        <f t="shared" si="1"/>
        <v>6.2827039397255389</v>
      </c>
      <c r="M40" s="20">
        <f t="shared" si="2"/>
        <v>6.3372381695569899</v>
      </c>
      <c r="N40" s="20">
        <f t="shared" si="3"/>
        <v>6.6515733703856448</v>
      </c>
      <c r="O40" s="20">
        <f t="shared" si="4"/>
        <v>5.2200210245036391</v>
      </c>
      <c r="P40" s="20">
        <f t="shared" si="5"/>
        <v>5.0278601217456123</v>
      </c>
      <c r="Q40" s="20">
        <f t="shared" si="6"/>
        <v>4.8793826878532753</v>
      </c>
      <c r="R40" s="20">
        <f t="shared" si="7"/>
        <v>5.3794795769454442</v>
      </c>
      <c r="S40" s="20">
        <f t="shared" si="8"/>
        <v>5.7089795097794713</v>
      </c>
      <c r="T40" s="20">
        <f t="shared" si="9"/>
        <v>4.6428529686458067</v>
      </c>
      <c r="U40" s="20">
        <f t="shared" si="10"/>
        <v>4.8281944354990065</v>
      </c>
      <c r="V40" s="20">
        <f t="shared" si="11"/>
        <v>3.6853030357186856</v>
      </c>
      <c r="W40" s="20">
        <f t="shared" si="12"/>
        <v>3.9559175716429866</v>
      </c>
      <c r="X40" s="20">
        <f t="shared" si="13"/>
        <v>3.7434081508524151</v>
      </c>
      <c r="Y40" s="20">
        <f t="shared" si="14"/>
        <v>3.8728343965989933</v>
      </c>
      <c r="Z40" s="20">
        <f t="shared" si="15"/>
        <v>4.0703251125526103</v>
      </c>
      <c r="AA40" s="20">
        <f t="shared" si="18"/>
        <v>3.8356745655656326</v>
      </c>
      <c r="AB40" s="20">
        <f t="shared" si="18"/>
        <v>3.837065171023152</v>
      </c>
      <c r="AC40" s="20">
        <f t="shared" si="18"/>
        <v>4.0227963073059021</v>
      </c>
      <c r="AD40" s="20">
        <f t="shared" si="18"/>
        <v>3.4151883618444643</v>
      </c>
    </row>
    <row r="41" spans="2:30" x14ac:dyDescent="0.2">
      <c r="B41" s="2" t="s">
        <v>40</v>
      </c>
      <c r="C41" s="20">
        <f t="shared" si="16"/>
        <v>0.75778281558746996</v>
      </c>
      <c r="D41" s="20"/>
      <c r="E41" s="20"/>
      <c r="F41" s="20"/>
      <c r="G41" s="20"/>
      <c r="H41" s="20">
        <f t="shared" si="17"/>
        <v>0.76262410788874579</v>
      </c>
      <c r="I41" s="20"/>
      <c r="J41" s="20"/>
      <c r="K41" s="20">
        <f t="shared" si="0"/>
        <v>0.8137806336813812</v>
      </c>
      <c r="L41" s="20">
        <f t="shared" si="1"/>
        <v>0.92145543401763119</v>
      </c>
      <c r="M41" s="20">
        <f t="shared" si="2"/>
        <v>0.66631202997041217</v>
      </c>
      <c r="N41" s="20">
        <f t="shared" si="3"/>
        <v>0.63326283945492101</v>
      </c>
      <c r="O41" s="20">
        <f t="shared" si="4"/>
        <v>0.21126923260968239</v>
      </c>
      <c r="P41" s="20">
        <f t="shared" si="5"/>
        <v>0.2185912080190745</v>
      </c>
      <c r="Q41" s="20">
        <f t="shared" si="6"/>
        <v>0.22282454601799223</v>
      </c>
      <c r="R41" s="20">
        <f t="shared" si="7"/>
        <v>0.42059285002857238</v>
      </c>
      <c r="S41" s="20">
        <f t="shared" si="8"/>
        <v>0.43265238001396816</v>
      </c>
      <c r="T41" s="20">
        <f t="shared" si="9"/>
        <v>0.48899044365156324</v>
      </c>
      <c r="U41" s="20">
        <f t="shared" si="10"/>
        <v>0.40148176524347773</v>
      </c>
      <c r="V41" s="20">
        <f t="shared" si="11"/>
        <v>0.17929840683372203</v>
      </c>
      <c r="W41" s="20">
        <f t="shared" si="12"/>
        <v>0.1720048097873044</v>
      </c>
      <c r="X41" s="20">
        <f t="shared" si="13"/>
        <v>0.16391965050936863</v>
      </c>
      <c r="Y41" s="20">
        <f t="shared" si="14"/>
        <v>0.16293945285223385</v>
      </c>
      <c r="Z41" s="20">
        <f t="shared" si="15"/>
        <v>0.1492229733709208</v>
      </c>
      <c r="AA41" s="20">
        <f t="shared" si="18"/>
        <v>0.18159367733611753</v>
      </c>
      <c r="AB41" s="20">
        <f t="shared" si="18"/>
        <v>0.23255034180103309</v>
      </c>
      <c r="AC41" s="20">
        <f t="shared" si="18"/>
        <v>0.16890448577374942</v>
      </c>
      <c r="AD41" s="20">
        <f t="shared" si="18"/>
        <v>0.16366759485245899</v>
      </c>
    </row>
    <row r="42" spans="2:30" x14ac:dyDescent="0.2">
      <c r="B42" s="2" t="s">
        <v>41</v>
      </c>
      <c r="C42" s="20">
        <f t="shared" si="16"/>
        <v>0.38989625299928304</v>
      </c>
      <c r="D42" s="20"/>
      <c r="E42" s="20"/>
      <c r="F42" s="20"/>
      <c r="G42" s="20"/>
      <c r="H42" s="20">
        <f t="shared" si="17"/>
        <v>0.2390337281824427</v>
      </c>
      <c r="I42" s="20"/>
      <c r="J42" s="20"/>
      <c r="K42" s="20">
        <f t="shared" si="0"/>
        <v>0.1623248667222715</v>
      </c>
      <c r="L42" s="20">
        <f t="shared" si="1"/>
        <v>0.13975430368227479</v>
      </c>
      <c r="M42" s="20">
        <f t="shared" si="2"/>
        <v>0.15999730936994672</v>
      </c>
      <c r="N42" s="20">
        <f t="shared" si="3"/>
        <v>0.19834340506076772</v>
      </c>
      <c r="O42" s="20">
        <f t="shared" si="4"/>
        <v>0.2147045485744111</v>
      </c>
      <c r="P42" s="20">
        <f t="shared" si="5"/>
        <v>0.23475265574217427</v>
      </c>
      <c r="Q42" s="20">
        <f t="shared" si="6"/>
        <v>0.27005209270469199</v>
      </c>
      <c r="R42" s="20">
        <f t="shared" si="7"/>
        <v>0.28402271281320191</v>
      </c>
      <c r="S42" s="20">
        <f t="shared" si="8"/>
        <v>0.28897344903969646</v>
      </c>
      <c r="T42" s="20">
        <f t="shared" si="9"/>
        <v>0.31530505010297188</v>
      </c>
      <c r="U42" s="20">
        <f t="shared" si="10"/>
        <v>0.32876818926257828</v>
      </c>
      <c r="V42" s="20">
        <f t="shared" si="11"/>
        <v>0.34960157355467936</v>
      </c>
      <c r="W42" s="20">
        <f t="shared" si="12"/>
        <v>0.35824649903996453</v>
      </c>
      <c r="X42" s="20">
        <f t="shared" si="13"/>
        <v>0.38301571245439575</v>
      </c>
      <c r="Y42" s="20">
        <f t="shared" si="14"/>
        <v>0.53428905411934535</v>
      </c>
      <c r="Z42" s="20">
        <f t="shared" si="15"/>
        <v>0.40392315646414101</v>
      </c>
      <c r="AA42" s="20">
        <f t="shared" si="18"/>
        <v>0.41694155556830903</v>
      </c>
      <c r="AB42" s="20">
        <f t="shared" si="18"/>
        <v>0.4316944980992366</v>
      </c>
      <c r="AC42" s="20">
        <f t="shared" si="18"/>
        <v>0.43673542771591278</v>
      </c>
      <c r="AD42" s="20">
        <f t="shared" si="18"/>
        <v>0.47951749384876668</v>
      </c>
    </row>
    <row r="43" spans="2:30" x14ac:dyDescent="0.2">
      <c r="B43" s="2" t="s">
        <v>42</v>
      </c>
      <c r="C43" s="20">
        <f t="shared" si="16"/>
        <v>0.48561389066351229</v>
      </c>
      <c r="D43" s="20"/>
      <c r="E43" s="20"/>
      <c r="F43" s="20"/>
      <c r="G43" s="20"/>
      <c r="H43" s="20">
        <f t="shared" si="17"/>
        <v>0.32105424417335776</v>
      </c>
      <c r="I43" s="20"/>
      <c r="J43" s="20"/>
      <c r="K43" s="20">
        <f t="shared" si="0"/>
        <v>0.22461664006269966</v>
      </c>
      <c r="L43" s="20">
        <f t="shared" si="1"/>
        <v>0.2209588802786116</v>
      </c>
      <c r="M43" s="20">
        <f t="shared" si="2"/>
        <v>0.18719039788367717</v>
      </c>
      <c r="N43" s="20">
        <f t="shared" si="3"/>
        <v>0.18981293436523761</v>
      </c>
      <c r="O43" s="20">
        <f t="shared" si="4"/>
        <v>0.12710016222196732</v>
      </c>
      <c r="P43" s="20">
        <f t="shared" si="5"/>
        <v>0.13086704754885609</v>
      </c>
      <c r="Q43" s="20">
        <f t="shared" si="6"/>
        <v>0.14740505176365831</v>
      </c>
      <c r="R43" s="20">
        <f t="shared" si="7"/>
        <v>0.1812489503387649</v>
      </c>
      <c r="S43" s="20">
        <f t="shared" si="8"/>
        <v>0.18289260196105706</v>
      </c>
      <c r="T43" s="20">
        <f t="shared" si="9"/>
        <v>0.19679621906519065</v>
      </c>
      <c r="U43" s="20">
        <f t="shared" si="10"/>
        <v>0.20210822257360589</v>
      </c>
      <c r="V43" s="20">
        <f t="shared" si="11"/>
        <v>0.20061571078297014</v>
      </c>
      <c r="W43" s="20">
        <f t="shared" si="12"/>
        <v>0.19768794907307619</v>
      </c>
      <c r="X43" s="20">
        <f t="shared" si="13"/>
        <v>0.18868069060767079</v>
      </c>
      <c r="Y43" s="20">
        <f t="shared" si="14"/>
        <v>0.19107920435418987</v>
      </c>
      <c r="Z43" s="20">
        <f t="shared" si="15"/>
        <v>0.1993410512781647</v>
      </c>
      <c r="AA43" s="20">
        <f t="shared" si="18"/>
        <v>0.18157154571991591</v>
      </c>
      <c r="AB43" s="20">
        <f t="shared" si="18"/>
        <v>0.18451019198425803</v>
      </c>
      <c r="AC43" s="20">
        <f t="shared" si="18"/>
        <v>0.19013074592825982</v>
      </c>
      <c r="AD43" s="20">
        <f t="shared" si="18"/>
        <v>0.18816824487679198</v>
      </c>
    </row>
    <row r="44" spans="2:30" x14ac:dyDescent="0.2">
      <c r="B44" s="2" t="s">
        <v>43</v>
      </c>
      <c r="C44" s="20">
        <f t="shared" si="16"/>
        <v>3.6711095647410992</v>
      </c>
      <c r="D44" s="20"/>
      <c r="E44" s="20"/>
      <c r="F44" s="20"/>
      <c r="G44" s="20"/>
      <c r="H44" s="20">
        <f t="shared" si="17"/>
        <v>2.8500688123470117</v>
      </c>
      <c r="I44" s="20"/>
      <c r="J44" s="20"/>
      <c r="K44" s="20">
        <f t="shared" si="0"/>
        <v>2.8796127112581593</v>
      </c>
      <c r="L44" s="20">
        <f t="shared" si="1"/>
        <v>2.8888008731545241</v>
      </c>
      <c r="M44" s="20">
        <f t="shared" si="2"/>
        <v>2.8606455076821278</v>
      </c>
      <c r="N44" s="20">
        <f t="shared" si="3"/>
        <v>2.8197023430527879</v>
      </c>
      <c r="O44" s="20">
        <f t="shared" si="4"/>
        <v>2.8989884566999478</v>
      </c>
      <c r="P44" s="20">
        <f t="shared" si="5"/>
        <v>2.9346092370621548</v>
      </c>
      <c r="Q44" s="20">
        <f t="shared" si="6"/>
        <v>2.9190080334741042</v>
      </c>
      <c r="R44" s="20">
        <f t="shared" si="7"/>
        <v>2.6029641777087833</v>
      </c>
      <c r="S44" s="20">
        <f t="shared" si="8"/>
        <v>2.7772006670389837</v>
      </c>
      <c r="T44" s="20">
        <f t="shared" si="9"/>
        <v>2.5867126742320652</v>
      </c>
      <c r="U44" s="20">
        <f t="shared" si="10"/>
        <v>2.7500908770429313</v>
      </c>
      <c r="V44" s="20">
        <f t="shared" si="11"/>
        <v>2.7764413743559868</v>
      </c>
      <c r="W44" s="20">
        <f t="shared" si="12"/>
        <v>3.161799970374997</v>
      </c>
      <c r="X44" s="20">
        <f t="shared" si="13"/>
        <v>2.5732433833932138</v>
      </c>
      <c r="Y44" s="20">
        <f t="shared" si="14"/>
        <v>2.6227087736455674</v>
      </c>
      <c r="Z44" s="20">
        <f t="shared" si="15"/>
        <v>2.8291912666652856</v>
      </c>
      <c r="AA44" s="20">
        <f t="shared" si="18"/>
        <v>2.4885409617533627</v>
      </c>
      <c r="AB44" s="20">
        <f t="shared" si="18"/>
        <v>2.5740976757825766</v>
      </c>
      <c r="AC44" s="20">
        <f t="shared" si="18"/>
        <v>2.700420536303247</v>
      </c>
      <c r="AD44" s="20">
        <f t="shared" si="18"/>
        <v>2.6451368950985068</v>
      </c>
    </row>
    <row r="45" spans="2:30" x14ac:dyDescent="0.2">
      <c r="B45" s="2" t="s">
        <v>44</v>
      </c>
      <c r="C45" s="20">
        <f t="shared" si="16"/>
        <v>3.4653420800975008</v>
      </c>
      <c r="D45" s="20"/>
      <c r="E45" s="20"/>
      <c r="F45" s="20"/>
      <c r="G45" s="20"/>
      <c r="H45" s="20">
        <f t="shared" si="17"/>
        <v>3.7012218200899158</v>
      </c>
      <c r="I45" s="20"/>
      <c r="J45" s="20"/>
      <c r="K45" s="20">
        <f t="shared" si="0"/>
        <v>3.9050445508013323</v>
      </c>
      <c r="L45" s="20">
        <f t="shared" si="1"/>
        <v>4.0551864168853253</v>
      </c>
      <c r="M45" s="20">
        <f t="shared" si="2"/>
        <v>4.1916970036172057</v>
      </c>
      <c r="N45" s="20">
        <f t="shared" si="3"/>
        <v>4.2500392024161346</v>
      </c>
      <c r="O45" s="20">
        <f t="shared" si="4"/>
        <v>4.4181926943827641</v>
      </c>
      <c r="P45" s="20">
        <f t="shared" si="5"/>
        <v>4.5809868961768032</v>
      </c>
      <c r="Q45" s="20">
        <f t="shared" si="6"/>
        <v>4.6142041480529681</v>
      </c>
      <c r="R45" s="20">
        <f t="shared" si="7"/>
        <v>4.7197325538756676</v>
      </c>
      <c r="S45" s="20">
        <f t="shared" si="8"/>
        <v>4.7377685859789196</v>
      </c>
      <c r="T45" s="20">
        <f t="shared" si="9"/>
        <v>4.8816369700163627</v>
      </c>
      <c r="U45" s="20">
        <f t="shared" si="10"/>
        <v>4.717352118983114</v>
      </c>
      <c r="V45" s="20">
        <f t="shared" si="11"/>
        <v>4.6967253733993548</v>
      </c>
      <c r="W45" s="20">
        <f t="shared" si="12"/>
        <v>4.5798496110967957</v>
      </c>
      <c r="X45" s="20">
        <f t="shared" si="13"/>
        <v>4.4469682410766627</v>
      </c>
      <c r="Y45" s="20">
        <f t="shared" si="14"/>
        <v>4.4159117095221827</v>
      </c>
      <c r="Z45" s="20">
        <f t="shared" si="15"/>
        <v>4.426820829940576</v>
      </c>
      <c r="AA45" s="20">
        <f t="shared" si="18"/>
        <v>4.3330282846774217</v>
      </c>
      <c r="AB45" s="20">
        <f t="shared" si="18"/>
        <v>4.3969319092809682</v>
      </c>
      <c r="AC45" s="20">
        <f t="shared" si="18"/>
        <v>4.4954990598214621</v>
      </c>
      <c r="AD45" s="20">
        <f t="shared" si="18"/>
        <v>4.5122809862362834</v>
      </c>
    </row>
    <row r="46" spans="2:30" x14ac:dyDescent="0.2">
      <c r="B46" s="2" t="s">
        <v>45</v>
      </c>
      <c r="C46" s="20">
        <f t="shared" si="16"/>
        <v>1.8601835643064721</v>
      </c>
      <c r="D46" s="20"/>
      <c r="E46" s="20"/>
      <c r="F46" s="20"/>
      <c r="G46" s="20"/>
      <c r="H46" s="20">
        <f t="shared" si="17"/>
        <v>2.0322894051732834</v>
      </c>
      <c r="I46" s="20"/>
      <c r="J46" s="20"/>
      <c r="K46" s="20">
        <f t="shared" si="0"/>
        <v>2.1091805506232926</v>
      </c>
      <c r="L46" s="20">
        <f t="shared" si="1"/>
        <v>2.1063844261470317</v>
      </c>
      <c r="M46" s="20">
        <f t="shared" si="2"/>
        <v>2.1112913119798988</v>
      </c>
      <c r="N46" s="20">
        <f t="shared" si="3"/>
        <v>2.0974395035098579</v>
      </c>
      <c r="O46" s="20">
        <f t="shared" si="4"/>
        <v>2.084293549967394</v>
      </c>
      <c r="P46" s="20">
        <f t="shared" si="5"/>
        <v>2.0537083237510023</v>
      </c>
      <c r="Q46" s="20">
        <f t="shared" si="6"/>
        <v>2.0387901464713583</v>
      </c>
      <c r="R46" s="20">
        <f t="shared" si="7"/>
        <v>2.0005534369576385</v>
      </c>
      <c r="S46" s="20">
        <f t="shared" si="8"/>
        <v>1.960131406601102</v>
      </c>
      <c r="T46" s="20">
        <f t="shared" si="9"/>
        <v>1.9250654581535487</v>
      </c>
      <c r="U46" s="20">
        <f t="shared" si="10"/>
        <v>1.8156588573761798</v>
      </c>
      <c r="V46" s="20">
        <f t="shared" si="11"/>
        <v>1.6038598037228731</v>
      </c>
      <c r="W46" s="20">
        <f t="shared" si="12"/>
        <v>1.3135494112179324</v>
      </c>
      <c r="X46" s="20">
        <f t="shared" si="13"/>
        <v>1.255486358788978</v>
      </c>
      <c r="Y46" s="20">
        <f t="shared" si="14"/>
        <v>1.1732166929476131</v>
      </c>
      <c r="Z46" s="20">
        <f t="shared" si="15"/>
        <v>1.0639813082574014</v>
      </c>
      <c r="AA46" s="20">
        <f t="shared" si="18"/>
        <v>0.73092770152501063</v>
      </c>
      <c r="AB46" s="20">
        <f t="shared" si="18"/>
        <v>0.80699438584612349</v>
      </c>
      <c r="AC46" s="20">
        <f t="shared" si="18"/>
        <v>0.79328666124612024</v>
      </c>
      <c r="AD46" s="20">
        <f t="shared" si="18"/>
        <v>0.80439379498109531</v>
      </c>
    </row>
    <row r="47" spans="2:30" x14ac:dyDescent="0.2">
      <c r="B47" s="29" t="s">
        <v>47</v>
      </c>
      <c r="C47" s="23">
        <f t="shared" si="16"/>
        <v>24.283227701992541</v>
      </c>
      <c r="D47" s="23"/>
      <c r="E47" s="23"/>
      <c r="F47" s="23"/>
      <c r="G47" s="23"/>
      <c r="H47" s="23">
        <f t="shared" si="17"/>
        <v>25.217584765459947</v>
      </c>
      <c r="I47" s="23"/>
      <c r="J47" s="23"/>
      <c r="K47" s="23">
        <f t="shared" si="0"/>
        <v>24.696543300080062</v>
      </c>
      <c r="L47" s="23">
        <f t="shared" si="1"/>
        <v>25.191532016682434</v>
      </c>
      <c r="M47" s="23">
        <f t="shared" si="2"/>
        <v>24.891743877360756</v>
      </c>
      <c r="N47" s="23">
        <f t="shared" si="3"/>
        <v>25.249831064628633</v>
      </c>
      <c r="O47" s="23">
        <f t="shared" si="4"/>
        <v>22.878728943378412</v>
      </c>
      <c r="P47" s="23">
        <f t="shared" si="5"/>
        <v>23.091524132653458</v>
      </c>
      <c r="Q47" s="23">
        <f t="shared" si="6"/>
        <v>22.973605993561542</v>
      </c>
      <c r="R47" s="23">
        <f t="shared" si="7"/>
        <v>23.802713985966765</v>
      </c>
      <c r="S47" s="23">
        <f t="shared" si="8"/>
        <v>24.108596300388395</v>
      </c>
      <c r="T47" s="23">
        <f t="shared" si="9"/>
        <v>22.98038800051647</v>
      </c>
      <c r="U47" s="23">
        <f t="shared" si="10"/>
        <v>22.59613782719299</v>
      </c>
      <c r="V47" s="23">
        <f t="shared" si="11"/>
        <v>20.868055786935926</v>
      </c>
      <c r="W47" s="23">
        <f t="shared" si="12"/>
        <v>21.432571274815402</v>
      </c>
      <c r="X47" s="23">
        <f t="shared" si="13"/>
        <v>20.192187971321559</v>
      </c>
      <c r="Y47" s="23">
        <f t="shared" si="14"/>
        <v>20.413046342692205</v>
      </c>
      <c r="Z47" s="23">
        <f t="shared" si="15"/>
        <v>20.612478717806574</v>
      </c>
      <c r="AA47" s="23">
        <f t="shared" si="18"/>
        <v>19.829107493387657</v>
      </c>
      <c r="AB47" s="23">
        <f t="shared" si="18"/>
        <v>20.276997083662586</v>
      </c>
      <c r="AC47" s="23">
        <f t="shared" si="18"/>
        <v>20.65642394164783</v>
      </c>
      <c r="AD47" s="23">
        <f t="shared" si="18"/>
        <v>19.968740452183603</v>
      </c>
    </row>
    <row r="49" spans="2:25" x14ac:dyDescent="0.2">
      <c r="B49" s="2" t="s">
        <v>62</v>
      </c>
    </row>
    <row r="50" spans="2:25" ht="19.5" x14ac:dyDescent="0.35">
      <c r="V50" s="7"/>
      <c r="Y50" s="7" t="s">
        <v>63</v>
      </c>
    </row>
    <row r="51" spans="2:25" ht="15.75" x14ac:dyDescent="0.25">
      <c r="B51" s="11" t="s">
        <v>46</v>
      </c>
      <c r="C51" s="16" t="s">
        <v>55</v>
      </c>
      <c r="D51" s="17">
        <v>1990</v>
      </c>
      <c r="E51" s="17">
        <v>1995</v>
      </c>
      <c r="F51" s="17">
        <v>1998</v>
      </c>
      <c r="G51" s="17">
        <v>1999</v>
      </c>
      <c r="H51" s="17">
        <v>2000</v>
      </c>
      <c r="I51" s="17">
        <v>2001</v>
      </c>
      <c r="J51" s="17">
        <v>2002</v>
      </c>
      <c r="K51" s="17">
        <v>2003</v>
      </c>
      <c r="L51" s="17">
        <v>2004</v>
      </c>
      <c r="M51" s="17">
        <v>2005</v>
      </c>
      <c r="N51" s="17">
        <v>2006</v>
      </c>
      <c r="O51" s="17">
        <v>2007</v>
      </c>
      <c r="P51" s="17">
        <v>2008</v>
      </c>
      <c r="Q51" s="17">
        <v>2009</v>
      </c>
      <c r="R51" s="17">
        <v>2010</v>
      </c>
      <c r="S51" s="17">
        <v>2011</v>
      </c>
      <c r="T51" s="17">
        <v>2012</v>
      </c>
      <c r="U51" s="17">
        <v>2013</v>
      </c>
      <c r="V51" s="17">
        <v>2014</v>
      </c>
      <c r="W51" s="17">
        <v>2015</v>
      </c>
      <c r="X51" s="17">
        <v>2016</v>
      </c>
      <c r="Y51" s="17">
        <v>2017</v>
      </c>
    </row>
    <row r="52" spans="2:25" x14ac:dyDescent="0.2">
      <c r="B52" s="2" t="s">
        <v>37</v>
      </c>
      <c r="C52" s="13">
        <v>5279.3538650790406</v>
      </c>
      <c r="D52" s="13">
        <v>5279.3538650790415</v>
      </c>
      <c r="E52" s="13">
        <v>5714.0216333582648</v>
      </c>
      <c r="F52" s="13">
        <v>5782.688628141811</v>
      </c>
      <c r="G52" s="13">
        <v>5715.6840115338955</v>
      </c>
      <c r="H52" s="13">
        <v>5470.2105058933876</v>
      </c>
      <c r="I52" s="13">
        <v>5442.4275180930117</v>
      </c>
      <c r="J52" s="13">
        <v>5403.6214324695648</v>
      </c>
      <c r="K52" s="13">
        <v>5459.1734623536731</v>
      </c>
      <c r="L52" s="13">
        <v>5390.929408554387</v>
      </c>
      <c r="M52" s="13">
        <v>5380.8892044691229</v>
      </c>
      <c r="N52" s="13">
        <v>5241.4453265848606</v>
      </c>
      <c r="O52" s="13">
        <v>5115.9581399647222</v>
      </c>
      <c r="P52" s="13">
        <v>4984.9093385667775</v>
      </c>
      <c r="Q52" s="13">
        <v>4952.8120889843794</v>
      </c>
      <c r="R52" s="13">
        <v>5023.1221601551342</v>
      </c>
      <c r="S52" s="13">
        <v>5045.7106230243098</v>
      </c>
      <c r="T52" s="13">
        <v>5106.2474205168346</v>
      </c>
      <c r="U52" s="13">
        <v>5118.2179507524561</v>
      </c>
      <c r="V52" s="13">
        <v>5134.0596350636579</v>
      </c>
      <c r="W52" s="13">
        <v>5210.626288788234</v>
      </c>
      <c r="X52" s="13">
        <v>5321.1703713450652</v>
      </c>
      <c r="Y52" s="13">
        <v>5385.361530563936</v>
      </c>
    </row>
    <row r="53" spans="2:25" x14ac:dyDescent="0.2">
      <c r="B53" s="2" t="s">
        <v>38</v>
      </c>
      <c r="C53" s="13">
        <v>3076.8495381556904</v>
      </c>
      <c r="D53" s="13">
        <v>3065.1708365137151</v>
      </c>
      <c r="E53" s="13">
        <v>3065.8237534223472</v>
      </c>
      <c r="F53" s="13">
        <v>2632.3807686462533</v>
      </c>
      <c r="G53" s="13">
        <v>2860.6037312576018</v>
      </c>
      <c r="H53" s="13">
        <v>2907.1616414071118</v>
      </c>
      <c r="I53" s="13">
        <v>2967.2299482902686</v>
      </c>
      <c r="J53" s="13">
        <v>2300.537841949043</v>
      </c>
      <c r="K53" s="13">
        <v>2450.9751802541064</v>
      </c>
      <c r="L53" s="13">
        <v>2491.0098786691055</v>
      </c>
      <c r="M53" s="13">
        <v>2833.2305228295745</v>
      </c>
      <c r="N53" s="13">
        <v>2778.5523733903365</v>
      </c>
      <c r="O53" s="13">
        <v>2827.0700766842374</v>
      </c>
      <c r="P53" s="13">
        <v>2567.5740226453154</v>
      </c>
      <c r="Q53" s="13">
        <v>2423.3984195832732</v>
      </c>
      <c r="R53" s="13">
        <v>2670.3932924272071</v>
      </c>
      <c r="S53" s="13">
        <v>2391.7551606145466</v>
      </c>
      <c r="T53" s="13">
        <v>2333.8196381352459</v>
      </c>
      <c r="U53" s="13">
        <v>2351.4550685250192</v>
      </c>
      <c r="V53" s="13">
        <v>2526.7695661782241</v>
      </c>
      <c r="W53" s="13">
        <v>2602.5266210570057</v>
      </c>
      <c r="X53" s="13">
        <v>2527.4803462081131</v>
      </c>
      <c r="Y53" s="13">
        <v>2375.0255498812985</v>
      </c>
    </row>
    <row r="54" spans="2:25" x14ac:dyDescent="0.2">
      <c r="B54" s="2" t="s">
        <v>39</v>
      </c>
      <c r="C54" s="13">
        <v>5308.7748320044475</v>
      </c>
      <c r="D54" s="13">
        <v>5308.7748320044475</v>
      </c>
      <c r="E54" s="13">
        <v>6531.4472608245733</v>
      </c>
      <c r="F54" s="13">
        <v>6186.9139501428626</v>
      </c>
      <c r="G54" s="13">
        <v>6282.7039397255385</v>
      </c>
      <c r="H54" s="13">
        <v>6337.2381695569902</v>
      </c>
      <c r="I54" s="13">
        <v>6651.5733703856449</v>
      </c>
      <c r="J54" s="13">
        <v>5220.0210245036387</v>
      </c>
      <c r="K54" s="13">
        <v>5027.8601217456126</v>
      </c>
      <c r="L54" s="13">
        <v>4879.3826878532755</v>
      </c>
      <c r="M54" s="13">
        <v>5379.479576945444</v>
      </c>
      <c r="N54" s="13">
        <v>5708.9795097794713</v>
      </c>
      <c r="O54" s="13">
        <v>4642.8529686458069</v>
      </c>
      <c r="P54" s="13">
        <v>4828.1944354990064</v>
      </c>
      <c r="Q54" s="13">
        <v>3685.3030357186854</v>
      </c>
      <c r="R54" s="13">
        <v>3955.9175716429868</v>
      </c>
      <c r="S54" s="13">
        <v>3743.408150852415</v>
      </c>
      <c r="T54" s="13">
        <v>3872.8343965989934</v>
      </c>
      <c r="U54" s="13">
        <v>4070.3251125526103</v>
      </c>
      <c r="V54" s="13">
        <v>3835.6745655656327</v>
      </c>
      <c r="W54" s="13">
        <v>3837.0651710231518</v>
      </c>
      <c r="X54" s="13">
        <v>4022.7963073059018</v>
      </c>
      <c r="Y54" s="13">
        <v>3415.1883618444645</v>
      </c>
    </row>
    <row r="55" spans="2:25" x14ac:dyDescent="0.2">
      <c r="B55" s="2" t="s">
        <v>40</v>
      </c>
      <c r="C55" s="13">
        <v>757.78281558746994</v>
      </c>
      <c r="D55" s="13">
        <v>757.78281558746994</v>
      </c>
      <c r="E55" s="13">
        <v>762.62410788874581</v>
      </c>
      <c r="F55" s="13">
        <v>813.78063368138123</v>
      </c>
      <c r="G55" s="13">
        <v>921.45543401763121</v>
      </c>
      <c r="H55" s="13">
        <v>666.31202997041214</v>
      </c>
      <c r="I55" s="13">
        <v>633.26283945492105</v>
      </c>
      <c r="J55" s="13">
        <v>211.26923260968238</v>
      </c>
      <c r="K55" s="13">
        <v>218.59120801907451</v>
      </c>
      <c r="L55" s="13">
        <v>222.82454601799222</v>
      </c>
      <c r="M55" s="13">
        <v>420.5928500285724</v>
      </c>
      <c r="N55" s="13">
        <v>432.65238001396818</v>
      </c>
      <c r="O55" s="13">
        <v>488.99044365156323</v>
      </c>
      <c r="P55" s="13">
        <v>401.48176524347775</v>
      </c>
      <c r="Q55" s="13">
        <v>179.29840683372203</v>
      </c>
      <c r="R55" s="13">
        <v>172.0048097873044</v>
      </c>
      <c r="S55" s="13">
        <v>163.91965050936864</v>
      </c>
      <c r="T55" s="13">
        <v>162.93945285223384</v>
      </c>
      <c r="U55" s="13">
        <v>149.22297337092081</v>
      </c>
      <c r="V55" s="13">
        <v>181.59367733611754</v>
      </c>
      <c r="W55" s="13">
        <v>232.55034180103308</v>
      </c>
      <c r="X55" s="13">
        <v>168.90448577374943</v>
      </c>
      <c r="Y55" s="13">
        <v>163.66759485245899</v>
      </c>
    </row>
    <row r="56" spans="2:25" x14ac:dyDescent="0.2">
      <c r="B56" s="2" t="s">
        <v>41</v>
      </c>
      <c r="C56" s="13">
        <v>389.89625299928298</v>
      </c>
      <c r="D56" s="13">
        <v>389.89625299928304</v>
      </c>
      <c r="E56" s="13">
        <v>239.0337281824427</v>
      </c>
      <c r="F56" s="13">
        <v>162.32486672227151</v>
      </c>
      <c r="G56" s="13">
        <v>139.75430368227478</v>
      </c>
      <c r="H56" s="13">
        <v>159.99730936994672</v>
      </c>
      <c r="I56" s="13">
        <v>198.34340506076774</v>
      </c>
      <c r="J56" s="13">
        <v>214.70454857441109</v>
      </c>
      <c r="K56" s="13">
        <v>234.75265574217428</v>
      </c>
      <c r="L56" s="13">
        <v>270.05209270469197</v>
      </c>
      <c r="M56" s="13">
        <v>284.02271281320191</v>
      </c>
      <c r="N56" s="13">
        <v>288.97344903969645</v>
      </c>
      <c r="O56" s="13">
        <v>315.3050501029719</v>
      </c>
      <c r="P56" s="13">
        <v>328.76818926257829</v>
      </c>
      <c r="Q56" s="13">
        <v>349.60157355467936</v>
      </c>
      <c r="R56" s="13">
        <v>358.24649903996453</v>
      </c>
      <c r="S56" s="13">
        <v>383.01571245439573</v>
      </c>
      <c r="T56" s="13">
        <v>534.28905411934534</v>
      </c>
      <c r="U56" s="13">
        <v>403.92315646414102</v>
      </c>
      <c r="V56" s="13">
        <v>416.94155556830901</v>
      </c>
      <c r="W56" s="13">
        <v>431.69449809923663</v>
      </c>
      <c r="X56" s="13">
        <v>436.73542771591281</v>
      </c>
      <c r="Y56" s="13">
        <v>479.51749384876666</v>
      </c>
    </row>
    <row r="57" spans="2:25" x14ac:dyDescent="0.2">
      <c r="B57" s="2" t="s">
        <v>42</v>
      </c>
      <c r="C57" s="13">
        <v>485.61389066351222</v>
      </c>
      <c r="D57" s="13">
        <v>485.61389066351228</v>
      </c>
      <c r="E57" s="13">
        <v>321.05424417335774</v>
      </c>
      <c r="F57" s="13">
        <v>224.61664006269964</v>
      </c>
      <c r="G57" s="13">
        <v>220.95888027861162</v>
      </c>
      <c r="H57" s="13">
        <v>187.19039788367718</v>
      </c>
      <c r="I57" s="13">
        <v>189.8129343652376</v>
      </c>
      <c r="J57" s="13">
        <v>127.10016222196732</v>
      </c>
      <c r="K57" s="13">
        <v>130.86704754885608</v>
      </c>
      <c r="L57" s="13">
        <v>147.40505176365832</v>
      </c>
      <c r="M57" s="13">
        <v>181.2489503387649</v>
      </c>
      <c r="N57" s="13">
        <v>182.89260196105707</v>
      </c>
      <c r="O57" s="13">
        <v>196.79621906519066</v>
      </c>
      <c r="P57" s="13">
        <v>202.1082225736059</v>
      </c>
      <c r="Q57" s="13">
        <v>200.61571078297013</v>
      </c>
      <c r="R57" s="13">
        <v>197.6879490730762</v>
      </c>
      <c r="S57" s="13">
        <v>188.68069060767078</v>
      </c>
      <c r="T57" s="13">
        <v>191.07920435418987</v>
      </c>
      <c r="U57" s="13">
        <v>199.34105127816471</v>
      </c>
      <c r="V57" s="13">
        <v>181.57154571991592</v>
      </c>
      <c r="W57" s="13">
        <v>184.51019198425803</v>
      </c>
      <c r="X57" s="13">
        <v>190.13074592825981</v>
      </c>
      <c r="Y57" s="13">
        <v>188.16824487679199</v>
      </c>
    </row>
    <row r="58" spans="2:25" x14ac:dyDescent="0.2">
      <c r="B58" s="2" t="s">
        <v>43</v>
      </c>
      <c r="C58" s="13">
        <v>3689.8437693552805</v>
      </c>
      <c r="D58" s="13">
        <v>3671.1095647410993</v>
      </c>
      <c r="E58" s="13">
        <v>2850.0688123470118</v>
      </c>
      <c r="F58" s="13">
        <v>2879.6127112581594</v>
      </c>
      <c r="G58" s="13">
        <v>2888.8008731545242</v>
      </c>
      <c r="H58" s="13">
        <v>2860.6455076821276</v>
      </c>
      <c r="I58" s="13">
        <v>2819.7023430527879</v>
      </c>
      <c r="J58" s="13">
        <v>2898.9884566999476</v>
      </c>
      <c r="K58" s="13">
        <v>2934.609237062155</v>
      </c>
      <c r="L58" s="13">
        <v>2919.0080334741042</v>
      </c>
      <c r="M58" s="13">
        <v>2602.9641777087832</v>
      </c>
      <c r="N58" s="13">
        <v>2777.2006670389837</v>
      </c>
      <c r="O58" s="13">
        <v>2586.7126742320652</v>
      </c>
      <c r="P58" s="13">
        <v>2750.0908770429314</v>
      </c>
      <c r="Q58" s="13">
        <v>2776.4413743559867</v>
      </c>
      <c r="R58" s="13">
        <v>3161.799970374997</v>
      </c>
      <c r="S58" s="13">
        <v>2573.2433833932137</v>
      </c>
      <c r="T58" s="13">
        <v>2622.7087736455674</v>
      </c>
      <c r="U58" s="13">
        <v>2829.1912666652856</v>
      </c>
      <c r="V58" s="13">
        <v>2488.5409617533628</v>
      </c>
      <c r="W58" s="13">
        <v>2574.0976757825765</v>
      </c>
      <c r="X58" s="13">
        <v>2700.420536303247</v>
      </c>
      <c r="Y58" s="13">
        <v>2645.136895098507</v>
      </c>
    </row>
    <row r="59" spans="2:25" x14ac:dyDescent="0.2">
      <c r="B59" s="2" t="s">
        <v>44</v>
      </c>
      <c r="C59" s="13">
        <v>3465.3420800975018</v>
      </c>
      <c r="D59" s="13">
        <v>3465.3420800975009</v>
      </c>
      <c r="E59" s="13">
        <v>3701.221820089916</v>
      </c>
      <c r="F59" s="13">
        <v>3905.0445508013322</v>
      </c>
      <c r="G59" s="13">
        <v>4055.1864168853249</v>
      </c>
      <c r="H59" s="13">
        <v>4191.6970036172061</v>
      </c>
      <c r="I59" s="13">
        <v>4250.0392024161347</v>
      </c>
      <c r="J59" s="13">
        <v>4418.1926943827639</v>
      </c>
      <c r="K59" s="13">
        <v>4580.9868961768034</v>
      </c>
      <c r="L59" s="13">
        <v>4614.2041480529679</v>
      </c>
      <c r="M59" s="13">
        <v>4719.7325538756677</v>
      </c>
      <c r="N59" s="13">
        <v>4737.7685859789199</v>
      </c>
      <c r="O59" s="13">
        <v>4881.6369700163623</v>
      </c>
      <c r="P59" s="13">
        <v>4717.3521189831145</v>
      </c>
      <c r="Q59" s="13">
        <v>4696.7253733993548</v>
      </c>
      <c r="R59" s="13">
        <v>4579.8496110967953</v>
      </c>
      <c r="S59" s="13">
        <v>4446.9682410766627</v>
      </c>
      <c r="T59" s="13">
        <v>4415.9117095221827</v>
      </c>
      <c r="U59" s="13">
        <v>4426.820829940576</v>
      </c>
      <c r="V59" s="13">
        <v>4333.0282846774217</v>
      </c>
      <c r="W59" s="13">
        <v>4396.9319092809683</v>
      </c>
      <c r="X59" s="13">
        <v>4495.4990598214617</v>
      </c>
      <c r="Y59" s="13">
        <v>4512.2809862362838</v>
      </c>
    </row>
    <row r="60" spans="2:25" x14ac:dyDescent="0.2">
      <c r="B60" s="2" t="s">
        <v>45</v>
      </c>
      <c r="C60" s="13">
        <v>1860.1835643064721</v>
      </c>
      <c r="D60" s="13">
        <v>1860.1835643064721</v>
      </c>
      <c r="E60" s="13">
        <v>2032.2894051732835</v>
      </c>
      <c r="F60" s="13">
        <v>2109.1805506232927</v>
      </c>
      <c r="G60" s="13">
        <v>2106.3844261470317</v>
      </c>
      <c r="H60" s="13">
        <v>2111.2913119798986</v>
      </c>
      <c r="I60" s="13">
        <v>2097.4395035098578</v>
      </c>
      <c r="J60" s="13">
        <v>2084.293549967394</v>
      </c>
      <c r="K60" s="13">
        <v>2053.7083237510024</v>
      </c>
      <c r="L60" s="13">
        <v>2038.7901464713582</v>
      </c>
      <c r="M60" s="13">
        <v>2000.5534369576385</v>
      </c>
      <c r="N60" s="13">
        <v>1960.1314066011021</v>
      </c>
      <c r="O60" s="13">
        <v>1925.0654581535487</v>
      </c>
      <c r="P60" s="13">
        <v>1815.6588573761799</v>
      </c>
      <c r="Q60" s="13">
        <v>1603.859803722873</v>
      </c>
      <c r="R60" s="13">
        <v>1313.5494112179324</v>
      </c>
      <c r="S60" s="13">
        <v>1255.4863587889779</v>
      </c>
      <c r="T60" s="13">
        <v>1173.2166929476132</v>
      </c>
      <c r="U60" s="13">
        <v>1063.9813082574015</v>
      </c>
      <c r="V60" s="13">
        <v>730.92770152501066</v>
      </c>
      <c r="W60" s="13">
        <v>806.99438584612346</v>
      </c>
      <c r="X60" s="13">
        <v>793.28666124612027</v>
      </c>
      <c r="Y60" s="13">
        <v>804.39379498109531</v>
      </c>
    </row>
    <row r="61" spans="2:25" x14ac:dyDescent="0.2">
      <c r="B61" s="29" t="s">
        <v>47</v>
      </c>
      <c r="C61" s="30">
        <v>24313.640608248697</v>
      </c>
      <c r="D61" s="30">
        <v>24283.227701992542</v>
      </c>
      <c r="E61" s="30">
        <v>25217.584765459946</v>
      </c>
      <c r="F61" s="30">
        <v>24696.543300080062</v>
      </c>
      <c r="G61" s="30">
        <v>25191.532016682435</v>
      </c>
      <c r="H61" s="30">
        <v>24891.743877360757</v>
      </c>
      <c r="I61" s="30">
        <v>25249.831064628634</v>
      </c>
      <c r="J61" s="30">
        <v>22878.728943378414</v>
      </c>
      <c r="K61" s="30">
        <v>23091.524132653456</v>
      </c>
      <c r="L61" s="30">
        <v>22973.605993561541</v>
      </c>
      <c r="M61" s="30">
        <v>23802.713985966766</v>
      </c>
      <c r="N61" s="30">
        <v>24108.596300388395</v>
      </c>
      <c r="O61" s="30">
        <v>22980.388000516468</v>
      </c>
      <c r="P61" s="30">
        <v>22596.13782719299</v>
      </c>
      <c r="Q61" s="30">
        <v>20868.055786935925</v>
      </c>
      <c r="R61" s="30">
        <v>21432.5712748154</v>
      </c>
      <c r="S61" s="30">
        <v>20192.18797132156</v>
      </c>
      <c r="T61" s="30">
        <v>20413.046342692203</v>
      </c>
      <c r="U61" s="30">
        <v>20612.478717806574</v>
      </c>
      <c r="V61" s="30">
        <v>19829.107493387655</v>
      </c>
      <c r="W61" s="30">
        <v>20276.997083662587</v>
      </c>
      <c r="X61" s="30">
        <v>20656.42394164783</v>
      </c>
      <c r="Y61" s="30">
        <v>19968.740452183603</v>
      </c>
    </row>
    <row r="63" spans="2:25" x14ac:dyDescent="0.2">
      <c r="B63" s="2" t="s">
        <v>98</v>
      </c>
    </row>
    <row r="64" spans="2:25" x14ac:dyDescent="0.2">
      <c r="B64" s="90" t="s">
        <v>116</v>
      </c>
    </row>
    <row r="66" spans="3:24" x14ac:dyDescent="0.2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3:24" x14ac:dyDescent="0.2"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3:24" x14ac:dyDescent="0.2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</sheetData>
  <hyperlinks>
    <hyperlink ref="Q2" location="Contents!A1" display="back to contents"/>
  </hyperlinks>
  <pageMargins left="0.25" right="0.25" top="0.75" bottom="0.75" header="0.3" footer="0.3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5"/>
  <sheetViews>
    <sheetView showGridLines="0" zoomScale="85" zoomScaleNormal="85" workbookViewId="0"/>
  </sheetViews>
  <sheetFormatPr defaultColWidth="9.140625" defaultRowHeight="15" x14ac:dyDescent="0.2"/>
  <cols>
    <col min="1" max="16384" width="9.140625" style="2"/>
  </cols>
  <sheetData>
    <row r="2" spans="2:18" ht="15.75" x14ac:dyDescent="0.25">
      <c r="B2" s="3" t="s">
        <v>114</v>
      </c>
      <c r="R2" s="10" t="s">
        <v>34</v>
      </c>
    </row>
    <row r="3" spans="2:18" ht="19.5" x14ac:dyDescent="0.35">
      <c r="B3" s="2" t="s">
        <v>103</v>
      </c>
    </row>
    <row r="35" spans="2:2" x14ac:dyDescent="0.2">
      <c r="B35" s="2" t="s">
        <v>66</v>
      </c>
    </row>
  </sheetData>
  <hyperlinks>
    <hyperlink ref="R2" location="Contents!A1" display="back to contents"/>
  </hyperlinks>
  <pageMargins left="0.25" right="0.25" top="0.75" bottom="0.75" header="0.3" footer="0.3"/>
  <pageSetup paperSize="9"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4"/>
  <sheetViews>
    <sheetView showGridLines="0" zoomScale="85" zoomScaleNormal="85" workbookViewId="0"/>
  </sheetViews>
  <sheetFormatPr defaultColWidth="15.7109375" defaultRowHeight="15" x14ac:dyDescent="0.2"/>
  <cols>
    <col min="1" max="1" width="10.7109375" style="41" customWidth="1"/>
    <col min="2" max="2" width="41.28515625" style="41" customWidth="1"/>
    <col min="3" max="3" width="16.28515625" style="41" customWidth="1"/>
    <col min="4" max="5" width="29.5703125" style="41" customWidth="1"/>
    <col min="6" max="6" width="23.140625" style="41" customWidth="1"/>
    <col min="7" max="7" width="27.7109375" style="41" customWidth="1"/>
    <col min="8" max="8" width="17.140625" style="41" customWidth="1"/>
    <col min="9" max="23" width="13.28515625" style="41" customWidth="1"/>
    <col min="24" max="16384" width="15.7109375" style="41"/>
  </cols>
  <sheetData>
    <row r="1" spans="2:6" x14ac:dyDescent="0.2">
      <c r="F1" s="10" t="s">
        <v>34</v>
      </c>
    </row>
    <row r="2" spans="2:6" ht="15.75" x14ac:dyDescent="0.25">
      <c r="B2" s="40" t="s">
        <v>84</v>
      </c>
      <c r="C2" s="43"/>
      <c r="D2" s="43"/>
      <c r="E2" s="43"/>
      <c r="F2" s="43"/>
    </row>
    <row r="3" spans="2:6" x14ac:dyDescent="0.2">
      <c r="B3" s="2" t="s">
        <v>104</v>
      </c>
      <c r="C3" s="2"/>
      <c r="D3" s="2"/>
      <c r="E3" s="2"/>
      <c r="F3" s="2"/>
    </row>
    <row r="4" spans="2:6" x14ac:dyDescent="0.2">
      <c r="B4" s="43"/>
      <c r="C4" s="44"/>
      <c r="D4" s="43"/>
      <c r="E4" s="45"/>
      <c r="F4" s="45"/>
    </row>
    <row r="5" spans="2:6" ht="60.75" customHeight="1" x14ac:dyDescent="0.25">
      <c r="B5" s="61"/>
      <c r="C5" s="61" t="s">
        <v>83</v>
      </c>
      <c r="D5" s="62" t="s">
        <v>91</v>
      </c>
      <c r="E5" s="62" t="s">
        <v>90</v>
      </c>
    </row>
    <row r="6" spans="2:6" ht="15.75" x14ac:dyDescent="0.25">
      <c r="B6" s="52" t="s">
        <v>87</v>
      </c>
      <c r="C6" s="51">
        <f>Table1!V29/1000</f>
        <v>19.829107493387657</v>
      </c>
      <c r="D6" s="64"/>
      <c r="E6" s="49"/>
    </row>
    <row r="7" spans="2:6" ht="15.75" x14ac:dyDescent="0.25">
      <c r="B7" s="52">
        <v>2015</v>
      </c>
      <c r="C7" s="48">
        <f>Table1!W29/1000</f>
        <v>20.276997083662586</v>
      </c>
      <c r="D7" s="70">
        <f>(C7-C6)/C6</f>
        <v>2.2587481076709354E-2</v>
      </c>
      <c r="E7" s="60"/>
      <c r="F7" s="68"/>
    </row>
    <row r="8" spans="2:6" ht="15.75" x14ac:dyDescent="0.25">
      <c r="B8" s="52">
        <v>2016</v>
      </c>
      <c r="C8" s="48">
        <f>Table1!X29/1000</f>
        <v>20.65642394164783</v>
      </c>
      <c r="D8" s="70">
        <f>(C8-C6)/C6</f>
        <v>4.1722324039851814E-2</v>
      </c>
      <c r="E8" s="60"/>
    </row>
    <row r="9" spans="2:6" ht="15.75" x14ac:dyDescent="0.25">
      <c r="B9" s="47">
        <v>2017</v>
      </c>
      <c r="C9" s="46">
        <f>Table1!Y29/1000</f>
        <v>19.968740452183603</v>
      </c>
      <c r="D9" s="53">
        <f>(C9-C6)/C6</f>
        <v>7.0418176331188539E-3</v>
      </c>
      <c r="E9" s="50" t="s">
        <v>109</v>
      </c>
      <c r="F9" s="71"/>
    </row>
    <row r="10" spans="2:6" ht="15.75" x14ac:dyDescent="0.25">
      <c r="B10" s="52"/>
      <c r="C10" s="48"/>
      <c r="D10" s="67"/>
      <c r="E10" s="60"/>
    </row>
    <row r="11" spans="2:6" x14ac:dyDescent="0.2">
      <c r="B11" s="43" t="s">
        <v>82</v>
      </c>
      <c r="C11" s="43"/>
      <c r="D11" s="43"/>
      <c r="E11" s="43"/>
      <c r="F11" s="43"/>
    </row>
    <row r="12" spans="2:6" x14ac:dyDescent="0.2">
      <c r="B12" s="43"/>
      <c r="C12" s="43"/>
      <c r="D12" s="43"/>
      <c r="E12" s="43"/>
      <c r="F12" s="43"/>
    </row>
    <row r="13" spans="2:6" x14ac:dyDescent="0.2">
      <c r="B13" s="43" t="s">
        <v>98</v>
      </c>
      <c r="C13" s="43"/>
      <c r="D13" s="43"/>
      <c r="E13" s="43"/>
      <c r="F13" s="43"/>
    </row>
    <row r="14" spans="2:6" x14ac:dyDescent="0.2">
      <c r="B14" s="90" t="s">
        <v>116</v>
      </c>
      <c r="C14" s="43"/>
      <c r="D14" s="43"/>
      <c r="E14" s="43"/>
      <c r="F14" s="43"/>
    </row>
  </sheetData>
  <hyperlinks>
    <hyperlink ref="F1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9"/>
  <sheetViews>
    <sheetView zoomScale="85" zoomScaleNormal="85" workbookViewId="0"/>
  </sheetViews>
  <sheetFormatPr defaultColWidth="9.140625" defaultRowHeight="15" x14ac:dyDescent="0.2"/>
  <cols>
    <col min="1" max="23" width="10.7109375" style="55" customWidth="1"/>
    <col min="24" max="16384" width="9.140625" style="55"/>
  </cols>
  <sheetData>
    <row r="2" spans="2:17" ht="15.75" x14ac:dyDescent="0.25">
      <c r="B2" s="54" t="s">
        <v>115</v>
      </c>
      <c r="Q2" s="56" t="s">
        <v>34</v>
      </c>
    </row>
    <row r="3" spans="2:17" x14ac:dyDescent="0.2">
      <c r="B3" s="55" t="s">
        <v>105</v>
      </c>
    </row>
    <row r="35" spans="1:24" s="57" customFormat="1" x14ac:dyDescent="0.2">
      <c r="B35" s="55" t="s">
        <v>89</v>
      </c>
    </row>
    <row r="36" spans="1:24" s="57" customFormat="1" x14ac:dyDescent="0.2"/>
    <row r="37" spans="1:24" s="57" customFormat="1" ht="15.75" x14ac:dyDescent="0.25">
      <c r="A37" s="55"/>
      <c r="B37" s="55"/>
      <c r="C37" s="58">
        <v>1990</v>
      </c>
      <c r="D37" s="58">
        <v>1995</v>
      </c>
      <c r="E37" s="58">
        <v>1998</v>
      </c>
      <c r="F37" s="58">
        <v>1999</v>
      </c>
      <c r="G37" s="58">
        <v>2000</v>
      </c>
      <c r="H37" s="58">
        <v>2001</v>
      </c>
      <c r="I37" s="58">
        <v>2002</v>
      </c>
      <c r="J37" s="58">
        <v>2003</v>
      </c>
      <c r="K37" s="58">
        <v>2004</v>
      </c>
      <c r="L37" s="58">
        <v>2005</v>
      </c>
      <c r="M37" s="58">
        <v>2006</v>
      </c>
      <c r="N37" s="58">
        <v>2007</v>
      </c>
      <c r="O37" s="58">
        <v>2008</v>
      </c>
      <c r="P37" s="58">
        <v>2009</v>
      </c>
      <c r="Q37" s="58">
        <v>2010</v>
      </c>
      <c r="R37" s="58">
        <v>2011</v>
      </c>
      <c r="S37" s="58">
        <v>2012</v>
      </c>
      <c r="T37" s="58">
        <v>2013</v>
      </c>
      <c r="U37" s="58">
        <v>2014</v>
      </c>
      <c r="V37" s="58">
        <v>2015</v>
      </c>
      <c r="W37" s="58">
        <v>2016</v>
      </c>
      <c r="X37" s="58">
        <v>2017</v>
      </c>
    </row>
    <row r="38" spans="1:24" s="57" customFormat="1" ht="15.75" customHeight="1" x14ac:dyDescent="0.2">
      <c r="A38" s="91" t="s">
        <v>88</v>
      </c>
      <c r="B38" s="91"/>
      <c r="C38" s="59">
        <f>(Table1!D29-Table1!$C$29)/Table1!$C$29</f>
        <v>-1.2508577693559049E-3</v>
      </c>
      <c r="D38" s="59">
        <f>(Table1!E29-Table1!$C$29)/Table1!$C$29</f>
        <v>3.7178478195674824E-2</v>
      </c>
      <c r="E38" s="59">
        <f>(Table1!F29-Table1!$C$29)/Table1!$C$29</f>
        <v>1.5748472143717565E-2</v>
      </c>
      <c r="F38" s="59">
        <f>(Table1!G29-Table1!$C$29)/Table1!$C$29</f>
        <v>3.6106950109968401E-2</v>
      </c>
      <c r="G38" s="59">
        <f>(Table1!H29-Table1!$C$29)/Table1!$C$29</f>
        <v>2.377691101167019E-2</v>
      </c>
      <c r="H38" s="59">
        <f>(Table1!I29-Table1!$C$29)/Table1!$C$29</f>
        <v>3.8504741904522612E-2</v>
      </c>
      <c r="I38" s="59">
        <f>(Table1!J29-Table1!$C$29)/Table1!$C$29</f>
        <v>-5.9016734185972655E-2</v>
      </c>
      <c r="J38" s="59">
        <f>(Table1!K29-Table1!$C$29)/Table1!$C$29</f>
        <v>-5.0264643427386332E-2</v>
      </c>
      <c r="K38" s="59">
        <f>(Table1!L29-Table1!$C$29)/Table1!$C$29</f>
        <v>-5.5114519305370216E-2</v>
      </c>
      <c r="L38" s="59">
        <f>(Table1!M29-Table1!$C$29)/Table1!$C$29</f>
        <v>-2.1013990891540671E-2</v>
      </c>
      <c r="M38" s="59">
        <f>(Table1!N29-Table1!$C$29)/Table1!$C$29</f>
        <v>-8.4333033939285214E-3</v>
      </c>
      <c r="N38" s="59">
        <f>(Table1!O29-Table1!$C$29)/Table1!$C$29</f>
        <v>-5.4835580948741462E-2</v>
      </c>
      <c r="O38" s="59">
        <f>(Table1!P29-Table1!$C$29)/Table1!$C$29</f>
        <v>-7.0639473895695568E-2</v>
      </c>
      <c r="P38" s="59">
        <f>(Table1!Q29-Table1!$C$29)/Table1!$C$29</f>
        <v>-0.14171406400338976</v>
      </c>
      <c r="Q38" s="59">
        <f>(Table1!R29-Table1!$C$29)/Table1!$C$29</f>
        <v>-0.11849600723537304</v>
      </c>
      <c r="R38" s="59">
        <f>(Table1!S29-Table1!$C$29)/Table1!$C$29</f>
        <v>-0.16951195023952456</v>
      </c>
      <c r="S38" s="59">
        <f>(Table1!T29-Table1!$C$29)/Table1!$C$29</f>
        <v>-0.16042822744666096</v>
      </c>
      <c r="T38" s="59">
        <f>(Table1!U29-Table1!$C$29)/Table1!$C$29</f>
        <v>-0.15222573822146812</v>
      </c>
      <c r="U38" s="59">
        <f>(Table1!V29-Table1!$C$29)/Table1!$C$29</f>
        <v>-0.18444515106222348</v>
      </c>
      <c r="V38" s="59">
        <f>(Table1!W29-Table1!$C$29)/Table1!$C$29</f>
        <v>-0.1660238213448228</v>
      </c>
      <c r="W38" s="59">
        <f>(Table1!X29-Table1!$C$29)/Table1!$C$29</f>
        <v>-0.15041830738256912</v>
      </c>
      <c r="X38" s="59">
        <f>(Table1!Y29-Table1!$C$29)/Table1!$C$29</f>
        <v>-0.17870216254619778</v>
      </c>
    </row>
    <row r="39" spans="1:24" x14ac:dyDescent="0.2">
      <c r="A39" s="91"/>
      <c r="B39" s="91"/>
    </row>
  </sheetData>
  <mergeCells count="1">
    <mergeCell ref="A38:B39"/>
  </mergeCells>
  <hyperlinks>
    <hyperlink ref="Q2" location="Contents!A1" display="back to contents"/>
  </hyperlinks>
  <pageMargins left="0.25" right="0.25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Contents</vt:lpstr>
      <vt:lpstr>Figure1</vt:lpstr>
      <vt:lpstr>Table1</vt:lpstr>
      <vt:lpstr>Figure2</vt:lpstr>
      <vt:lpstr>Figure3</vt:lpstr>
      <vt:lpstr>Figure4</vt:lpstr>
      <vt:lpstr>Table2</vt:lpstr>
      <vt:lpstr>Figure5</vt:lpstr>
      <vt:lpstr>Table3</vt:lpstr>
      <vt:lpstr>Table4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1990-2014 statistical bulletin - data and charts</dc:title>
  <dc:creator>DAERA</dc:creator>
  <cp:lastModifiedBy>David Finlay</cp:lastModifiedBy>
  <cp:lastPrinted>2019-06-05T11:03:13Z</cp:lastPrinted>
  <dcterms:created xsi:type="dcterms:W3CDTF">2016-06-01T10:10:34Z</dcterms:created>
  <dcterms:modified xsi:type="dcterms:W3CDTF">2019-06-10T13:18:09Z</dcterms:modified>
</cp:coreProperties>
</file>