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7A2D7E96-6E34-419A-AE5F-296B3A7E7977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Business Manager\Michael Archer\E&amp;I\E&amp;I templates\Final templates\"/>
    </mc:Choice>
  </mc:AlternateContent>
  <bookViews>
    <workbookView xWindow="0" yWindow="0" windowWidth="20490" windowHeight="7755"/>
  </bookViews>
  <sheets>
    <sheet name="Guidance Notes" sheetId="26" r:id="rId1"/>
    <sheet name="Summary Sheet" sheetId="9" r:id="rId2"/>
    <sheet name="Staff Costs" sheetId="16" r:id="rId3"/>
    <sheet name="Expenditure" sheetId="19" r:id="rId4"/>
    <sheet name="Animal Days" sheetId="23" state="hidden" r:id="rId5"/>
    <sheet name="Income" sheetId="24" r:id="rId6"/>
    <sheet name="Lookup" sheetId="18" state="hidden" r:id="rId7"/>
    <sheet name="Overheads" sheetId="25" r:id="rId8"/>
    <sheet name="Word Template" sheetId="20" r:id="rId9"/>
  </sheets>
  <definedNames>
    <definedName name="_xlnm._FilterDatabase" localSheetId="6" hidden="1">Lookup!$AC$1:$AD$1827</definedName>
    <definedName name="_xlnm._FilterDatabase" localSheetId="1" hidden="1">'Summary Sheet'!#REF!</definedName>
    <definedName name="_ftn1" localSheetId="1">'Summary Sheet'!#REF!</definedName>
    <definedName name="_ftn2" localSheetId="1">'Summary Sheet'!$A$33</definedName>
    <definedName name="_ftn3" localSheetId="1">'Summary Sheet'!#REF!</definedName>
    <definedName name="_ftn4" localSheetId="1">'Summary Sheet'!#REF!</definedName>
    <definedName name="_ftn5" localSheetId="1">'Summary Sheet'!#REF!</definedName>
    <definedName name="_ftn6" localSheetId="1">'Summary Sheet'!#REF!</definedName>
    <definedName name="_ftn7" localSheetId="1">'Summary Sheet'!#REF!</definedName>
    <definedName name="_ftnref1" localSheetId="1">'Summary Sheet'!#REF!</definedName>
    <definedName name="_ftnref2" localSheetId="1">'Summary Sheet'!$A$12</definedName>
    <definedName name="_ftnref3" localSheetId="1">'Summary Sheet'!$A$23</definedName>
    <definedName name="_ftnref4" localSheetId="1">'Summary Sheet'!$A$16</definedName>
    <definedName name="_ftnref5" localSheetId="1">'Summary Sheet'!#REF!</definedName>
    <definedName name="_ftnref6" localSheetId="1">'Summary Sheet'!$A$17</definedName>
    <definedName name="_ftnref7" localSheetId="1">'Summary Sheet'!$A$18</definedName>
    <definedName name="_xlnm.Print_Area" localSheetId="1">'Summary Sheet'!$A$1:$G$46</definedName>
    <definedName name="range">'Word Template'!$A$1:$H$30</definedName>
  </definedNames>
  <calcPr calcId="152511"/>
</workbook>
</file>

<file path=xl/calcChain.xml><?xml version="1.0" encoding="utf-8"?>
<calcChain xmlns="http://schemas.openxmlformats.org/spreadsheetml/2006/main">
  <c r="Q7" i="16" l="1"/>
  <c r="Q8" i="16"/>
  <c r="Q9" i="16"/>
  <c r="Q10" i="16"/>
  <c r="Q11" i="16"/>
  <c r="Q12" i="16"/>
  <c r="Q13" i="16"/>
  <c r="Q14" i="16"/>
  <c r="Q15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Q42" i="16"/>
  <c r="Q43" i="16"/>
  <c r="Q44" i="16"/>
  <c r="Q45" i="16"/>
  <c r="Q46" i="16"/>
  <c r="Q47" i="16"/>
  <c r="Q48" i="16"/>
  <c r="Q49" i="16"/>
  <c r="Q50" i="16"/>
  <c r="Q51" i="16"/>
  <c r="Q52" i="16"/>
  <c r="Q53" i="16"/>
  <c r="Q54" i="16"/>
  <c r="Q55" i="16"/>
  <c r="C19" i="20" l="1"/>
  <c r="D19" i="20"/>
  <c r="E19" i="20"/>
  <c r="F19" i="20"/>
  <c r="G19" i="20"/>
  <c r="C20" i="20"/>
  <c r="D20" i="20"/>
  <c r="E20" i="20"/>
  <c r="F20" i="20"/>
  <c r="G20" i="20"/>
  <c r="C21" i="20"/>
  <c r="D21" i="20"/>
  <c r="E21" i="20"/>
  <c r="F21" i="20"/>
  <c r="G21" i="20"/>
  <c r="C22" i="20"/>
  <c r="D22" i="20"/>
  <c r="E22" i="20"/>
  <c r="F22" i="20"/>
  <c r="G22" i="20"/>
  <c r="B20" i="20"/>
  <c r="B21" i="20"/>
  <c r="B22" i="20"/>
  <c r="A2" i="20" l="1"/>
  <c r="A5" i="24" l="1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4" i="24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6" i="16"/>
  <c r="A5" i="19"/>
  <c r="A6" i="19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74" i="19"/>
  <c r="A75" i="19"/>
  <c r="A76" i="19"/>
  <c r="A77" i="19"/>
  <c r="A78" i="19"/>
  <c r="A79" i="19"/>
  <c r="A80" i="19"/>
  <c r="A81" i="19"/>
  <c r="A82" i="19"/>
  <c r="A83" i="19"/>
  <c r="A84" i="19"/>
  <c r="A85" i="19"/>
  <c r="A86" i="19"/>
  <c r="A87" i="19"/>
  <c r="A88" i="19"/>
  <c r="A89" i="19"/>
  <c r="A90" i="19"/>
  <c r="A4" i="19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C36" i="9" l="1"/>
  <c r="D36" i="9"/>
  <c r="E36" i="9"/>
  <c r="F36" i="9"/>
  <c r="G36" i="9"/>
  <c r="B36" i="9"/>
  <c r="B7" i="25"/>
  <c r="B8" i="25"/>
  <c r="B9" i="25"/>
  <c r="E9" i="25" s="1"/>
  <c r="B10" i="25"/>
  <c r="E10" i="25" s="1"/>
  <c r="B11" i="25"/>
  <c r="E11" i="25" s="1"/>
  <c r="B12" i="25"/>
  <c r="E12" i="25" s="1"/>
  <c r="B13" i="25"/>
  <c r="E13" i="25" s="1"/>
  <c r="B14" i="25"/>
  <c r="E14" i="25" s="1"/>
  <c r="B15" i="25"/>
  <c r="E15" i="25" s="1"/>
  <c r="B16" i="25"/>
  <c r="E16" i="25" s="1"/>
  <c r="B17" i="25"/>
  <c r="E17" i="25" s="1"/>
  <c r="B18" i="25"/>
  <c r="E18" i="25" s="1"/>
  <c r="B19" i="25"/>
  <c r="E19" i="25" s="1"/>
  <c r="B20" i="25"/>
  <c r="E20" i="25" s="1"/>
  <c r="B21" i="25"/>
  <c r="E21" i="25" s="1"/>
  <c r="B22" i="25"/>
  <c r="E22" i="25" s="1"/>
  <c r="B23" i="25"/>
  <c r="E23" i="25" s="1"/>
  <c r="B24" i="25"/>
  <c r="E24" i="25" s="1"/>
  <c r="B25" i="25"/>
  <c r="E25" i="25" s="1"/>
  <c r="B26" i="25"/>
  <c r="E26" i="25" s="1"/>
  <c r="B27" i="25"/>
  <c r="E27" i="25" s="1"/>
  <c r="B28" i="25"/>
  <c r="E28" i="25" s="1"/>
  <c r="B29" i="25"/>
  <c r="E29" i="25" s="1"/>
  <c r="B30" i="25"/>
  <c r="E30" i="25" s="1"/>
  <c r="B31" i="25"/>
  <c r="E31" i="25" s="1"/>
  <c r="B32" i="25"/>
  <c r="E32" i="25" s="1"/>
  <c r="B33" i="25"/>
  <c r="E33" i="25" s="1"/>
  <c r="B34" i="25"/>
  <c r="E34" i="25" s="1"/>
  <c r="B35" i="25"/>
  <c r="E35" i="25" s="1"/>
  <c r="B36" i="25"/>
  <c r="E36" i="25" s="1"/>
  <c r="B37" i="25"/>
  <c r="E37" i="25" s="1"/>
  <c r="B38" i="25"/>
  <c r="E38" i="25" s="1"/>
  <c r="B39" i="25"/>
  <c r="E39" i="25" s="1"/>
  <c r="B40" i="25"/>
  <c r="E40" i="25" s="1"/>
  <c r="B41" i="25"/>
  <c r="E41" i="25" s="1"/>
  <c r="B42" i="25"/>
  <c r="E42" i="25" s="1"/>
  <c r="B43" i="25"/>
  <c r="E43" i="25" s="1"/>
  <c r="B44" i="25"/>
  <c r="E44" i="25" s="1"/>
  <c r="B45" i="25"/>
  <c r="E45" i="25" s="1"/>
  <c r="B46" i="25"/>
  <c r="E46" i="25" s="1"/>
  <c r="B47" i="25"/>
  <c r="E47" i="25" s="1"/>
  <c r="B48" i="25"/>
  <c r="E48" i="25" s="1"/>
  <c r="B49" i="25"/>
  <c r="E49" i="25" s="1"/>
  <c r="B50" i="25"/>
  <c r="E50" i="25" s="1"/>
  <c r="B51" i="25"/>
  <c r="E51" i="25" s="1"/>
  <c r="B52" i="25"/>
  <c r="E52" i="25" s="1"/>
  <c r="B53" i="25"/>
  <c r="E53" i="25" s="1"/>
  <c r="B54" i="25"/>
  <c r="E54" i="25" s="1"/>
  <c r="B55" i="25"/>
  <c r="E55" i="25" s="1"/>
  <c r="B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6" i="25"/>
  <c r="T5" i="19" l="1"/>
  <c r="T6" i="19"/>
  <c r="F19" i="9" s="1"/>
  <c r="T7" i="19"/>
  <c r="F18" i="9" s="1"/>
  <c r="T8" i="19"/>
  <c r="F20" i="9" s="1"/>
  <c r="T9" i="19"/>
  <c r="T10" i="19"/>
  <c r="T11" i="19"/>
  <c r="T12" i="19"/>
  <c r="T13" i="19"/>
  <c r="T14" i="19"/>
  <c r="T15" i="19"/>
  <c r="T16" i="19"/>
  <c r="T17" i="19"/>
  <c r="T18" i="19"/>
  <c r="T19" i="19"/>
  <c r="T20" i="19"/>
  <c r="T21" i="19"/>
  <c r="T22" i="19"/>
  <c r="T23" i="19"/>
  <c r="T24" i="19"/>
  <c r="T25" i="19"/>
  <c r="T26" i="19"/>
  <c r="T27" i="19"/>
  <c r="T28" i="19"/>
  <c r="T29" i="19"/>
  <c r="T30" i="19"/>
  <c r="T31" i="19"/>
  <c r="T32" i="19"/>
  <c r="T33" i="19"/>
  <c r="T34" i="19"/>
  <c r="T35" i="19"/>
  <c r="T36" i="19"/>
  <c r="T37" i="19"/>
  <c r="T38" i="19"/>
  <c r="T39" i="19"/>
  <c r="T40" i="19"/>
  <c r="T41" i="19"/>
  <c r="T42" i="19"/>
  <c r="T43" i="19"/>
  <c r="T44" i="19"/>
  <c r="T45" i="19"/>
  <c r="T46" i="19"/>
  <c r="T47" i="19"/>
  <c r="T48" i="19"/>
  <c r="T49" i="19"/>
  <c r="T50" i="19"/>
  <c r="T51" i="19"/>
  <c r="T52" i="19"/>
  <c r="T53" i="19"/>
  <c r="T54" i="19"/>
  <c r="T55" i="19"/>
  <c r="T56" i="19"/>
  <c r="T57" i="19"/>
  <c r="T58" i="19"/>
  <c r="T59" i="19"/>
  <c r="T60" i="19"/>
  <c r="T61" i="19"/>
  <c r="T62" i="19"/>
  <c r="T63" i="19"/>
  <c r="T64" i="19"/>
  <c r="T65" i="19"/>
  <c r="T66" i="19"/>
  <c r="T67" i="19"/>
  <c r="T68" i="19"/>
  <c r="T69" i="19"/>
  <c r="T70" i="19"/>
  <c r="T71" i="19"/>
  <c r="T72" i="19"/>
  <c r="T73" i="19"/>
  <c r="T74" i="19"/>
  <c r="T75" i="19"/>
  <c r="T76" i="19"/>
  <c r="T77" i="19"/>
  <c r="T78" i="19"/>
  <c r="T79" i="19"/>
  <c r="T80" i="19"/>
  <c r="T81" i="19"/>
  <c r="T82" i="19"/>
  <c r="T83" i="19"/>
  <c r="T84" i="19"/>
  <c r="T85" i="19"/>
  <c r="T86" i="19"/>
  <c r="T87" i="19"/>
  <c r="T88" i="19"/>
  <c r="T89" i="19"/>
  <c r="T90" i="19"/>
  <c r="T4" i="19"/>
  <c r="Q5" i="19"/>
  <c r="E17" i="9" s="1"/>
  <c r="Q6" i="19"/>
  <c r="Q7" i="19"/>
  <c r="Q8" i="19"/>
  <c r="E20" i="9" s="1"/>
  <c r="Q9" i="19"/>
  <c r="Q10" i="19"/>
  <c r="Q11" i="19"/>
  <c r="Q12" i="19"/>
  <c r="Q13" i="19"/>
  <c r="Q14" i="19"/>
  <c r="Q15" i="19"/>
  <c r="Q16" i="19"/>
  <c r="Q17" i="19"/>
  <c r="Q18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33" i="19"/>
  <c r="Q34" i="19"/>
  <c r="Q35" i="19"/>
  <c r="Q36" i="19"/>
  <c r="Q37" i="19"/>
  <c r="Q38" i="19"/>
  <c r="Q39" i="19"/>
  <c r="Q40" i="19"/>
  <c r="Q41" i="19"/>
  <c r="Q42" i="19"/>
  <c r="Q43" i="19"/>
  <c r="Q44" i="19"/>
  <c r="Q45" i="19"/>
  <c r="Q46" i="19"/>
  <c r="Q47" i="19"/>
  <c r="Q48" i="19"/>
  <c r="Q49" i="19"/>
  <c r="Q50" i="19"/>
  <c r="Q51" i="19"/>
  <c r="Q52" i="19"/>
  <c r="Q53" i="19"/>
  <c r="Q54" i="19"/>
  <c r="Q55" i="19"/>
  <c r="Q56" i="19"/>
  <c r="Q57" i="19"/>
  <c r="Q58" i="19"/>
  <c r="Q59" i="19"/>
  <c r="Q60" i="19"/>
  <c r="Q61" i="19"/>
  <c r="Q62" i="19"/>
  <c r="Q63" i="19"/>
  <c r="Q64" i="19"/>
  <c r="Q65" i="19"/>
  <c r="Q66" i="19"/>
  <c r="Q67" i="19"/>
  <c r="Q68" i="19"/>
  <c r="Q69" i="19"/>
  <c r="Q70" i="19"/>
  <c r="Q71" i="19"/>
  <c r="Q72" i="19"/>
  <c r="Q73" i="19"/>
  <c r="Q74" i="19"/>
  <c r="Q75" i="19"/>
  <c r="Q76" i="19"/>
  <c r="Q77" i="19"/>
  <c r="Q78" i="19"/>
  <c r="Q79" i="19"/>
  <c r="Q80" i="19"/>
  <c r="Q81" i="19"/>
  <c r="Q82" i="19"/>
  <c r="Q83" i="19"/>
  <c r="Q84" i="19"/>
  <c r="Q85" i="19"/>
  <c r="Q86" i="19"/>
  <c r="Q87" i="19"/>
  <c r="Q88" i="19"/>
  <c r="Q89" i="19"/>
  <c r="Q90" i="19"/>
  <c r="Q4" i="19"/>
  <c r="N5" i="19"/>
  <c r="N6" i="19"/>
  <c r="N7" i="19"/>
  <c r="D18" i="9" s="1"/>
  <c r="N8" i="19"/>
  <c r="D20" i="9" s="1"/>
  <c r="N9" i="19"/>
  <c r="N10" i="19"/>
  <c r="D19" i="9" s="1"/>
  <c r="N11" i="19"/>
  <c r="N12" i="19"/>
  <c r="N13" i="19"/>
  <c r="N14" i="19"/>
  <c r="N15" i="19"/>
  <c r="N16" i="19"/>
  <c r="N17" i="19"/>
  <c r="N18" i="19"/>
  <c r="U18" i="19" s="1"/>
  <c r="N19" i="19"/>
  <c r="N20" i="19"/>
  <c r="N21" i="19"/>
  <c r="N22" i="19"/>
  <c r="U22" i="19" s="1"/>
  <c r="N23" i="19"/>
  <c r="N24" i="19"/>
  <c r="N25" i="19"/>
  <c r="N26" i="19"/>
  <c r="U26" i="19" s="1"/>
  <c r="N27" i="19"/>
  <c r="N28" i="19"/>
  <c r="N29" i="19"/>
  <c r="N30" i="19"/>
  <c r="U30" i="19" s="1"/>
  <c r="N31" i="19"/>
  <c r="N32" i="19"/>
  <c r="N33" i="19"/>
  <c r="N34" i="19"/>
  <c r="U34" i="19" s="1"/>
  <c r="N35" i="19"/>
  <c r="N36" i="19"/>
  <c r="N37" i="19"/>
  <c r="N38" i="19"/>
  <c r="U38" i="19" s="1"/>
  <c r="N39" i="19"/>
  <c r="N40" i="19"/>
  <c r="N41" i="19"/>
  <c r="N42" i="19"/>
  <c r="U42" i="19" s="1"/>
  <c r="N43" i="19"/>
  <c r="N44" i="19"/>
  <c r="N45" i="19"/>
  <c r="N46" i="19"/>
  <c r="U46" i="19" s="1"/>
  <c r="N47" i="19"/>
  <c r="N48" i="19"/>
  <c r="N49" i="19"/>
  <c r="N50" i="19"/>
  <c r="U50" i="19" s="1"/>
  <c r="N51" i="19"/>
  <c r="N52" i="19"/>
  <c r="N53" i="19"/>
  <c r="N54" i="19"/>
  <c r="U54" i="19" s="1"/>
  <c r="N55" i="19"/>
  <c r="N56" i="19"/>
  <c r="N57" i="19"/>
  <c r="N58" i="19"/>
  <c r="U58" i="19" s="1"/>
  <c r="N59" i="19"/>
  <c r="N60" i="19"/>
  <c r="N61" i="19"/>
  <c r="N62" i="19"/>
  <c r="U62" i="19" s="1"/>
  <c r="N63" i="19"/>
  <c r="N64" i="19"/>
  <c r="N65" i="19"/>
  <c r="N66" i="19"/>
  <c r="U66" i="19" s="1"/>
  <c r="N67" i="19"/>
  <c r="N68" i="19"/>
  <c r="N69" i="19"/>
  <c r="N70" i="19"/>
  <c r="U70" i="19" s="1"/>
  <c r="N71" i="19"/>
  <c r="N72" i="19"/>
  <c r="N73" i="19"/>
  <c r="N74" i="19"/>
  <c r="U74" i="19" s="1"/>
  <c r="N75" i="19"/>
  <c r="N76" i="19"/>
  <c r="N77" i="19"/>
  <c r="N78" i="19"/>
  <c r="U78" i="19" s="1"/>
  <c r="N79" i="19"/>
  <c r="N80" i="19"/>
  <c r="N81" i="19"/>
  <c r="N82" i="19"/>
  <c r="U82" i="19" s="1"/>
  <c r="N83" i="19"/>
  <c r="N84" i="19"/>
  <c r="N85" i="19"/>
  <c r="N86" i="19"/>
  <c r="U86" i="19" s="1"/>
  <c r="N87" i="19"/>
  <c r="N88" i="19"/>
  <c r="N89" i="19"/>
  <c r="N90" i="19"/>
  <c r="U90" i="19" s="1"/>
  <c r="N4" i="19"/>
  <c r="K5" i="19"/>
  <c r="K6" i="19"/>
  <c r="C19" i="9" s="1"/>
  <c r="K7" i="19"/>
  <c r="C18" i="9" s="1"/>
  <c r="K8" i="19"/>
  <c r="C20" i="9" s="1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4" i="19"/>
  <c r="H5" i="19"/>
  <c r="H6" i="19"/>
  <c r="B18" i="9" s="1"/>
  <c r="H7" i="19"/>
  <c r="H8" i="19"/>
  <c r="H9" i="19"/>
  <c r="H10" i="19"/>
  <c r="B19" i="9" s="1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4" i="19"/>
  <c r="C5" i="23"/>
  <c r="K4" i="23"/>
  <c r="G4" i="23"/>
  <c r="AL5" i="18"/>
  <c r="E5" i="23" s="1"/>
  <c r="AL6" i="18"/>
  <c r="C6" i="23" s="1"/>
  <c r="AL7" i="18"/>
  <c r="AL8" i="18"/>
  <c r="C8" i="23" s="1"/>
  <c r="AL4" i="18"/>
  <c r="E4" i="23" s="1"/>
  <c r="U14" i="19" l="1"/>
  <c r="B20" i="9"/>
  <c r="E19" i="9"/>
  <c r="U10" i="19"/>
  <c r="E18" i="9"/>
  <c r="F16" i="9"/>
  <c r="E16" i="9"/>
  <c r="C16" i="9"/>
  <c r="B16" i="9"/>
  <c r="D17" i="9"/>
  <c r="C17" i="9"/>
  <c r="B17" i="9"/>
  <c r="U87" i="19"/>
  <c r="U83" i="19"/>
  <c r="U79" i="19"/>
  <c r="U75" i="19"/>
  <c r="U71" i="19"/>
  <c r="U67" i="19"/>
  <c r="U63" i="19"/>
  <c r="U59" i="19"/>
  <c r="U55" i="19"/>
  <c r="U51" i="19"/>
  <c r="U47" i="19"/>
  <c r="U43" i="19"/>
  <c r="U39" i="19"/>
  <c r="U35" i="19"/>
  <c r="U31" i="19"/>
  <c r="U27" i="19"/>
  <c r="U23" i="19"/>
  <c r="U19" i="19"/>
  <c r="U15" i="19"/>
  <c r="U11" i="19"/>
  <c r="F17" i="9"/>
  <c r="U89" i="19"/>
  <c r="U81" i="19"/>
  <c r="U73" i="19"/>
  <c r="U65" i="19"/>
  <c r="U61" i="19"/>
  <c r="U53" i="19"/>
  <c r="U45" i="19"/>
  <c r="U37" i="19"/>
  <c r="U33" i="19"/>
  <c r="U29" i="19"/>
  <c r="U21" i="19"/>
  <c r="U17" i="19"/>
  <c r="U13" i="19"/>
  <c r="U88" i="19"/>
  <c r="U84" i="19"/>
  <c r="U80" i="19"/>
  <c r="U76" i="19"/>
  <c r="U72" i="19"/>
  <c r="U68" i="19"/>
  <c r="U64" i="19"/>
  <c r="U60" i="19"/>
  <c r="U56" i="19"/>
  <c r="U52" i="19"/>
  <c r="U48" i="19"/>
  <c r="U44" i="19"/>
  <c r="U40" i="19"/>
  <c r="U36" i="19"/>
  <c r="U32" i="19"/>
  <c r="U28" i="19"/>
  <c r="U24" i="19"/>
  <c r="U20" i="19"/>
  <c r="U16" i="19"/>
  <c r="U12" i="19"/>
  <c r="U85" i="19"/>
  <c r="U77" i="19"/>
  <c r="U69" i="19"/>
  <c r="U57" i="19"/>
  <c r="U49" i="19"/>
  <c r="U41" i="19"/>
  <c r="U25" i="19"/>
  <c r="U9" i="19"/>
  <c r="U7" i="19"/>
  <c r="D16" i="9"/>
  <c r="U8" i="19"/>
  <c r="G8" i="23"/>
  <c r="K6" i="23"/>
  <c r="I4" i="23"/>
  <c r="E6" i="23"/>
  <c r="I5" i="23"/>
  <c r="K8" i="23"/>
  <c r="E8" i="23"/>
  <c r="L8" i="23" s="1"/>
  <c r="I8" i="23"/>
  <c r="G5" i="23"/>
  <c r="G9" i="23" s="1"/>
  <c r="K5" i="23"/>
  <c r="U6" i="19"/>
  <c r="U5" i="19"/>
  <c r="U4" i="19"/>
  <c r="K7" i="23"/>
  <c r="I7" i="23"/>
  <c r="G7" i="23"/>
  <c r="E7" i="23"/>
  <c r="C7" i="23"/>
  <c r="I6" i="23"/>
  <c r="C4" i="23"/>
  <c r="L4" i="23" s="1"/>
  <c r="G6" i="23"/>
  <c r="I91" i="19"/>
  <c r="L5" i="23" l="1"/>
  <c r="L6" i="23"/>
  <c r="L7" i="23"/>
  <c r="G9" i="18" l="1"/>
  <c r="E9" i="18" l="1"/>
  <c r="I9" i="18" s="1"/>
  <c r="H9" i="18"/>
  <c r="B19" i="20" l="1"/>
  <c r="F12" i="20"/>
  <c r="E12" i="20"/>
  <c r="D12" i="20"/>
  <c r="C12" i="20"/>
  <c r="B12" i="20"/>
  <c r="G35" i="9" l="1"/>
  <c r="G34" i="9"/>
  <c r="J5" i="24" l="1"/>
  <c r="J6" i="24"/>
  <c r="J7" i="24"/>
  <c r="J8" i="24"/>
  <c r="J9" i="24"/>
  <c r="J10" i="24"/>
  <c r="J11" i="24"/>
  <c r="J12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4" i="24"/>
  <c r="E30" i="24"/>
  <c r="B41" i="9" s="1"/>
  <c r="I30" i="24"/>
  <c r="F41" i="9" s="1"/>
  <c r="H30" i="24"/>
  <c r="E41" i="9" s="1"/>
  <c r="G30" i="24"/>
  <c r="D41" i="9" s="1"/>
  <c r="F30" i="24"/>
  <c r="C41" i="9" s="1"/>
  <c r="C27" i="20" l="1"/>
  <c r="E27" i="20"/>
  <c r="F27" i="20"/>
  <c r="B27" i="20"/>
  <c r="D27" i="20"/>
  <c r="G41" i="9"/>
  <c r="J30" i="24"/>
  <c r="G27" i="20" l="1"/>
  <c r="J9" i="23" l="1"/>
  <c r="H9" i="23"/>
  <c r="F9" i="23"/>
  <c r="D9" i="23"/>
  <c r="B9" i="23"/>
  <c r="D9" i="9" l="1"/>
  <c r="D8" i="9"/>
  <c r="B13" i="9" l="1"/>
  <c r="D4" i="25" s="1"/>
  <c r="B3" i="20" l="1"/>
  <c r="B2" i="23"/>
  <c r="C2" i="23" s="1"/>
  <c r="E2" i="24"/>
  <c r="F2" i="19"/>
  <c r="H2" i="19" s="1"/>
  <c r="G4" i="16"/>
  <c r="H4" i="16" s="1"/>
  <c r="G4" i="18" l="1"/>
  <c r="G5" i="18"/>
  <c r="G6" i="18"/>
  <c r="G7" i="18"/>
  <c r="G8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3" i="18"/>
  <c r="O2" i="18" l="1"/>
  <c r="C13" i="9"/>
  <c r="S91" i="19"/>
  <c r="R91" i="19"/>
  <c r="P91" i="19"/>
  <c r="O91" i="19"/>
  <c r="M91" i="19"/>
  <c r="L91" i="19"/>
  <c r="J91" i="19"/>
  <c r="G91" i="19"/>
  <c r="F91" i="19"/>
  <c r="O56" i="16"/>
  <c r="M56" i="16"/>
  <c r="K56" i="16"/>
  <c r="I56" i="16"/>
  <c r="G56" i="16"/>
  <c r="D2" i="18"/>
  <c r="C3" i="20" l="1"/>
  <c r="E4" i="25"/>
  <c r="F2" i="24"/>
  <c r="D2" i="23"/>
  <c r="E2" i="23" s="1"/>
  <c r="I4" i="16"/>
  <c r="J4" i="16" s="1"/>
  <c r="I2" i="19"/>
  <c r="K2" i="19" s="1"/>
  <c r="E6" i="18"/>
  <c r="H6" i="18"/>
  <c r="E21" i="18"/>
  <c r="H21" i="18"/>
  <c r="E28" i="18"/>
  <c r="H28" i="18"/>
  <c r="E40" i="18"/>
  <c r="H40" i="18"/>
  <c r="E3" i="18"/>
  <c r="H3" i="18"/>
  <c r="E7" i="18"/>
  <c r="H7" i="18"/>
  <c r="E10" i="18"/>
  <c r="H10" i="18"/>
  <c r="E14" i="18"/>
  <c r="H14" i="18"/>
  <c r="E18" i="18"/>
  <c r="H18" i="18"/>
  <c r="E22" i="18"/>
  <c r="H22" i="18"/>
  <c r="E25" i="18"/>
  <c r="H25" i="18"/>
  <c r="E29" i="18"/>
  <c r="H29" i="18"/>
  <c r="E33" i="18"/>
  <c r="H33" i="18"/>
  <c r="E37" i="18"/>
  <c r="H37" i="18"/>
  <c r="E5" i="18"/>
  <c r="H5" i="18"/>
  <c r="E12" i="18"/>
  <c r="H12" i="18"/>
  <c r="E16" i="18"/>
  <c r="H16" i="18"/>
  <c r="E20" i="18"/>
  <c r="H20" i="18"/>
  <c r="E23" i="18"/>
  <c r="H23" i="18"/>
  <c r="E27" i="18"/>
  <c r="H27" i="18"/>
  <c r="E31" i="18"/>
  <c r="H31" i="18"/>
  <c r="E35" i="18"/>
  <c r="H35" i="18"/>
  <c r="E39" i="18"/>
  <c r="H39" i="18"/>
  <c r="E2" i="18"/>
  <c r="H2" i="18"/>
  <c r="E13" i="18"/>
  <c r="H13" i="18"/>
  <c r="E17" i="18"/>
  <c r="H17" i="18"/>
  <c r="E24" i="18"/>
  <c r="H24" i="18"/>
  <c r="E32" i="18"/>
  <c r="H32" i="18"/>
  <c r="E36" i="18"/>
  <c r="H36" i="18"/>
  <c r="E4" i="18"/>
  <c r="H4" i="18"/>
  <c r="E8" i="18"/>
  <c r="H8" i="18"/>
  <c r="E11" i="18"/>
  <c r="H11" i="18"/>
  <c r="E15" i="18"/>
  <c r="H15" i="18"/>
  <c r="E19" i="18"/>
  <c r="H19" i="18"/>
  <c r="E26" i="18"/>
  <c r="H26" i="18"/>
  <c r="E30" i="18"/>
  <c r="H30" i="18"/>
  <c r="E34" i="18"/>
  <c r="H34" i="18"/>
  <c r="E38" i="18"/>
  <c r="H38" i="18"/>
  <c r="E41" i="18"/>
  <c r="H41" i="18"/>
  <c r="D13" i="9"/>
  <c r="D3" i="20" l="1"/>
  <c r="F4" i="25"/>
  <c r="B7" i="20"/>
  <c r="D7" i="20"/>
  <c r="F7" i="20"/>
  <c r="C7" i="20"/>
  <c r="E7" i="20"/>
  <c r="G2" i="24"/>
  <c r="F2" i="23"/>
  <c r="G2" i="23" s="1"/>
  <c r="L2" i="19"/>
  <c r="N2" i="19" s="1"/>
  <c r="K4" i="16"/>
  <c r="L4" i="16" s="1"/>
  <c r="E13" i="9"/>
  <c r="I2" i="18"/>
  <c r="I30" i="18"/>
  <c r="I33" i="18"/>
  <c r="I38" i="18"/>
  <c r="I19" i="18"/>
  <c r="I11" i="18"/>
  <c r="I4" i="18"/>
  <c r="I32" i="18"/>
  <c r="I17" i="18"/>
  <c r="I35" i="18"/>
  <c r="I27" i="18"/>
  <c r="I16" i="18"/>
  <c r="I25" i="18"/>
  <c r="I22" i="18"/>
  <c r="I14" i="18"/>
  <c r="I7" i="18"/>
  <c r="I40" i="18"/>
  <c r="I41" i="18"/>
  <c r="I34" i="18"/>
  <c r="I26" i="18"/>
  <c r="I15" i="18"/>
  <c r="I8" i="18"/>
  <c r="I36" i="18"/>
  <c r="I24" i="18"/>
  <c r="I13" i="18"/>
  <c r="I39" i="18"/>
  <c r="I31" i="18"/>
  <c r="I23" i="18"/>
  <c r="I20" i="18"/>
  <c r="I12" i="18"/>
  <c r="I5" i="18"/>
  <c r="I37" i="18"/>
  <c r="I29" i="18"/>
  <c r="I18" i="18"/>
  <c r="I10" i="18"/>
  <c r="I3" i="18"/>
  <c r="I28" i="18"/>
  <c r="I21" i="18"/>
  <c r="I6" i="18"/>
  <c r="P7" i="16" l="1"/>
  <c r="H7" i="25" s="1"/>
  <c r="L7" i="16"/>
  <c r="F7" i="25" s="1"/>
  <c r="N7" i="16"/>
  <c r="G7" i="25" s="1"/>
  <c r="J7" i="16"/>
  <c r="E7" i="25" s="1"/>
  <c r="N6" i="16"/>
  <c r="G6" i="25" s="1"/>
  <c r="J6" i="16"/>
  <c r="E6" i="25" s="1"/>
  <c r="P6" i="16"/>
  <c r="H6" i="25" s="1"/>
  <c r="L6" i="16"/>
  <c r="F6" i="25" s="1"/>
  <c r="P11" i="16"/>
  <c r="H11" i="25" s="1"/>
  <c r="P15" i="16"/>
  <c r="H15" i="25" s="1"/>
  <c r="P19" i="16"/>
  <c r="H19" i="25" s="1"/>
  <c r="P23" i="16"/>
  <c r="H23" i="25" s="1"/>
  <c r="P27" i="16"/>
  <c r="H27" i="25" s="1"/>
  <c r="P31" i="16"/>
  <c r="H31" i="25" s="1"/>
  <c r="P35" i="16"/>
  <c r="H35" i="25" s="1"/>
  <c r="P39" i="16"/>
  <c r="H39" i="25" s="1"/>
  <c r="P43" i="16"/>
  <c r="H43" i="25" s="1"/>
  <c r="P47" i="16"/>
  <c r="H47" i="25" s="1"/>
  <c r="P51" i="16"/>
  <c r="H51" i="25" s="1"/>
  <c r="P55" i="16"/>
  <c r="H55" i="25" s="1"/>
  <c r="N9" i="16"/>
  <c r="G9" i="25" s="1"/>
  <c r="N13" i="16"/>
  <c r="G13" i="25" s="1"/>
  <c r="N17" i="16"/>
  <c r="G17" i="25" s="1"/>
  <c r="N21" i="16"/>
  <c r="G21" i="25" s="1"/>
  <c r="N25" i="16"/>
  <c r="G25" i="25" s="1"/>
  <c r="N29" i="16"/>
  <c r="G29" i="25" s="1"/>
  <c r="N33" i="16"/>
  <c r="G33" i="25" s="1"/>
  <c r="N37" i="16"/>
  <c r="G37" i="25" s="1"/>
  <c r="N41" i="16"/>
  <c r="G41" i="25" s="1"/>
  <c r="N45" i="16"/>
  <c r="G45" i="25" s="1"/>
  <c r="N49" i="16"/>
  <c r="G49" i="25" s="1"/>
  <c r="N53" i="16"/>
  <c r="G53" i="25" s="1"/>
  <c r="L11" i="16"/>
  <c r="F11" i="25" s="1"/>
  <c r="L15" i="16"/>
  <c r="F15" i="25" s="1"/>
  <c r="L19" i="16"/>
  <c r="F19" i="25" s="1"/>
  <c r="L23" i="16"/>
  <c r="F23" i="25" s="1"/>
  <c r="L27" i="16"/>
  <c r="F27" i="25" s="1"/>
  <c r="L31" i="16"/>
  <c r="F31" i="25" s="1"/>
  <c r="L35" i="16"/>
  <c r="F35" i="25" s="1"/>
  <c r="L39" i="16"/>
  <c r="F39" i="25" s="1"/>
  <c r="L43" i="16"/>
  <c r="F43" i="25" s="1"/>
  <c r="L47" i="16"/>
  <c r="F47" i="25" s="1"/>
  <c r="L51" i="16"/>
  <c r="F51" i="25" s="1"/>
  <c r="L55" i="16"/>
  <c r="F55" i="25" s="1"/>
  <c r="P46" i="16"/>
  <c r="H46" i="25" s="1"/>
  <c r="N12" i="16"/>
  <c r="G12" i="25" s="1"/>
  <c r="N16" i="16"/>
  <c r="G16" i="25" s="1"/>
  <c r="N28" i="16"/>
  <c r="G28" i="25" s="1"/>
  <c r="N36" i="16"/>
  <c r="G36" i="25" s="1"/>
  <c r="N48" i="16"/>
  <c r="G48" i="25" s="1"/>
  <c r="L26" i="16"/>
  <c r="F26" i="25" s="1"/>
  <c r="L42" i="16"/>
  <c r="F42" i="25" s="1"/>
  <c r="L54" i="16"/>
  <c r="F54" i="25" s="1"/>
  <c r="P12" i="16"/>
  <c r="H12" i="25" s="1"/>
  <c r="P16" i="16"/>
  <c r="H16" i="25" s="1"/>
  <c r="P20" i="16"/>
  <c r="H20" i="25" s="1"/>
  <c r="P24" i="16"/>
  <c r="H24" i="25" s="1"/>
  <c r="P28" i="16"/>
  <c r="H28" i="25" s="1"/>
  <c r="P32" i="16"/>
  <c r="H32" i="25" s="1"/>
  <c r="P36" i="16"/>
  <c r="H36" i="25" s="1"/>
  <c r="P40" i="16"/>
  <c r="H40" i="25" s="1"/>
  <c r="P44" i="16"/>
  <c r="H44" i="25" s="1"/>
  <c r="P48" i="16"/>
  <c r="H48" i="25" s="1"/>
  <c r="P52" i="16"/>
  <c r="H52" i="25" s="1"/>
  <c r="N10" i="16"/>
  <c r="G10" i="25" s="1"/>
  <c r="N14" i="16"/>
  <c r="G14" i="25" s="1"/>
  <c r="N18" i="16"/>
  <c r="G18" i="25" s="1"/>
  <c r="N22" i="16"/>
  <c r="G22" i="25" s="1"/>
  <c r="N26" i="16"/>
  <c r="G26" i="25" s="1"/>
  <c r="N30" i="16"/>
  <c r="G30" i="25" s="1"/>
  <c r="N34" i="16"/>
  <c r="G34" i="25" s="1"/>
  <c r="N38" i="16"/>
  <c r="G38" i="25" s="1"/>
  <c r="N42" i="16"/>
  <c r="G42" i="25" s="1"/>
  <c r="N46" i="16"/>
  <c r="G46" i="25" s="1"/>
  <c r="N50" i="16"/>
  <c r="G50" i="25" s="1"/>
  <c r="N54" i="16"/>
  <c r="G54" i="25" s="1"/>
  <c r="L12" i="16"/>
  <c r="F12" i="25" s="1"/>
  <c r="L16" i="16"/>
  <c r="F16" i="25" s="1"/>
  <c r="L20" i="16"/>
  <c r="F20" i="25" s="1"/>
  <c r="L24" i="16"/>
  <c r="F24" i="25" s="1"/>
  <c r="L28" i="16"/>
  <c r="F28" i="25" s="1"/>
  <c r="L32" i="16"/>
  <c r="F32" i="25" s="1"/>
  <c r="L36" i="16"/>
  <c r="F36" i="25" s="1"/>
  <c r="L40" i="16"/>
  <c r="F40" i="25" s="1"/>
  <c r="L44" i="16"/>
  <c r="F44" i="25" s="1"/>
  <c r="L48" i="16"/>
  <c r="F48" i="25" s="1"/>
  <c r="L52" i="16"/>
  <c r="F52" i="25" s="1"/>
  <c r="P50" i="16"/>
  <c r="H50" i="25" s="1"/>
  <c r="N20" i="16"/>
  <c r="G20" i="25" s="1"/>
  <c r="N32" i="16"/>
  <c r="G32" i="25" s="1"/>
  <c r="N44" i="16"/>
  <c r="G44" i="25" s="1"/>
  <c r="L10" i="16"/>
  <c r="F10" i="25" s="1"/>
  <c r="L22" i="16"/>
  <c r="F22" i="25" s="1"/>
  <c r="L34" i="16"/>
  <c r="F34" i="25" s="1"/>
  <c r="L46" i="16"/>
  <c r="F46" i="25" s="1"/>
  <c r="P9" i="16"/>
  <c r="H9" i="25" s="1"/>
  <c r="P13" i="16"/>
  <c r="H13" i="25" s="1"/>
  <c r="P17" i="16"/>
  <c r="H17" i="25" s="1"/>
  <c r="P21" i="16"/>
  <c r="H21" i="25" s="1"/>
  <c r="P25" i="16"/>
  <c r="H25" i="25" s="1"/>
  <c r="P29" i="16"/>
  <c r="H29" i="25" s="1"/>
  <c r="P33" i="16"/>
  <c r="H33" i="25" s="1"/>
  <c r="P37" i="16"/>
  <c r="H37" i="25" s="1"/>
  <c r="P41" i="16"/>
  <c r="H41" i="25" s="1"/>
  <c r="P45" i="16"/>
  <c r="H45" i="25" s="1"/>
  <c r="P49" i="16"/>
  <c r="H49" i="25" s="1"/>
  <c r="P53" i="16"/>
  <c r="H53" i="25" s="1"/>
  <c r="N11" i="16"/>
  <c r="G11" i="25" s="1"/>
  <c r="N15" i="16"/>
  <c r="G15" i="25" s="1"/>
  <c r="N19" i="16"/>
  <c r="G19" i="25" s="1"/>
  <c r="N23" i="16"/>
  <c r="G23" i="25" s="1"/>
  <c r="N27" i="16"/>
  <c r="G27" i="25" s="1"/>
  <c r="N31" i="16"/>
  <c r="G31" i="25" s="1"/>
  <c r="N35" i="16"/>
  <c r="G35" i="25" s="1"/>
  <c r="N39" i="16"/>
  <c r="G39" i="25" s="1"/>
  <c r="N43" i="16"/>
  <c r="G43" i="25" s="1"/>
  <c r="N47" i="16"/>
  <c r="G47" i="25" s="1"/>
  <c r="N51" i="16"/>
  <c r="G51" i="25" s="1"/>
  <c r="N55" i="16"/>
  <c r="G55" i="25" s="1"/>
  <c r="L9" i="16"/>
  <c r="F9" i="25" s="1"/>
  <c r="L13" i="16"/>
  <c r="F13" i="25" s="1"/>
  <c r="L17" i="16"/>
  <c r="F17" i="25" s="1"/>
  <c r="L21" i="16"/>
  <c r="F21" i="25" s="1"/>
  <c r="L25" i="16"/>
  <c r="F25" i="25" s="1"/>
  <c r="L29" i="16"/>
  <c r="F29" i="25" s="1"/>
  <c r="L33" i="16"/>
  <c r="F33" i="25" s="1"/>
  <c r="L37" i="16"/>
  <c r="F37" i="25" s="1"/>
  <c r="L41" i="16"/>
  <c r="F41" i="25" s="1"/>
  <c r="L45" i="16"/>
  <c r="F45" i="25" s="1"/>
  <c r="L49" i="16"/>
  <c r="F49" i="25" s="1"/>
  <c r="L53" i="16"/>
  <c r="F53" i="25" s="1"/>
  <c r="P10" i="16"/>
  <c r="H10" i="25" s="1"/>
  <c r="P14" i="16"/>
  <c r="H14" i="25" s="1"/>
  <c r="P18" i="16"/>
  <c r="H18" i="25" s="1"/>
  <c r="P22" i="16"/>
  <c r="H22" i="25" s="1"/>
  <c r="P26" i="16"/>
  <c r="H26" i="25" s="1"/>
  <c r="P30" i="16"/>
  <c r="H30" i="25" s="1"/>
  <c r="P34" i="16"/>
  <c r="H34" i="25" s="1"/>
  <c r="P38" i="16"/>
  <c r="H38" i="25" s="1"/>
  <c r="P42" i="16"/>
  <c r="H42" i="25" s="1"/>
  <c r="P54" i="16"/>
  <c r="H54" i="25" s="1"/>
  <c r="N24" i="16"/>
  <c r="G24" i="25" s="1"/>
  <c r="N40" i="16"/>
  <c r="G40" i="25" s="1"/>
  <c r="N52" i="16"/>
  <c r="G52" i="25" s="1"/>
  <c r="L14" i="16"/>
  <c r="F14" i="25" s="1"/>
  <c r="L18" i="16"/>
  <c r="F18" i="25" s="1"/>
  <c r="L30" i="16"/>
  <c r="F30" i="25" s="1"/>
  <c r="L38" i="16"/>
  <c r="F38" i="25" s="1"/>
  <c r="L50" i="16"/>
  <c r="F50" i="25" s="1"/>
  <c r="P8" i="16"/>
  <c r="H8" i="25" s="1"/>
  <c r="L8" i="16"/>
  <c r="F8" i="25" s="1"/>
  <c r="J8" i="16"/>
  <c r="E8" i="25" s="1"/>
  <c r="N8" i="16"/>
  <c r="G8" i="25" s="1"/>
  <c r="H8" i="16"/>
  <c r="D8" i="25" s="1"/>
  <c r="H12" i="16"/>
  <c r="D12" i="25" s="1"/>
  <c r="H16" i="16"/>
  <c r="H20" i="16"/>
  <c r="D20" i="25" s="1"/>
  <c r="H24" i="16"/>
  <c r="D24" i="25" s="1"/>
  <c r="H28" i="16"/>
  <c r="D28" i="25" s="1"/>
  <c r="H32" i="16"/>
  <c r="D32" i="25" s="1"/>
  <c r="I32" i="25" s="1"/>
  <c r="H36" i="16"/>
  <c r="D36" i="25" s="1"/>
  <c r="H40" i="16"/>
  <c r="D40" i="25" s="1"/>
  <c r="H44" i="16"/>
  <c r="D44" i="25" s="1"/>
  <c r="I44" i="25" s="1"/>
  <c r="H48" i="16"/>
  <c r="D48" i="25" s="1"/>
  <c r="I48" i="25" s="1"/>
  <c r="H52" i="16"/>
  <c r="D52" i="25" s="1"/>
  <c r="H7" i="16"/>
  <c r="D7" i="25" s="1"/>
  <c r="H6" i="16"/>
  <c r="H9" i="16"/>
  <c r="D9" i="25" s="1"/>
  <c r="H14" i="16"/>
  <c r="D14" i="25" s="1"/>
  <c r="H19" i="16"/>
  <c r="D19" i="25" s="1"/>
  <c r="H25" i="16"/>
  <c r="D25" i="25" s="1"/>
  <c r="H30" i="16"/>
  <c r="D30" i="25" s="1"/>
  <c r="I30" i="25" s="1"/>
  <c r="H35" i="16"/>
  <c r="D35" i="25" s="1"/>
  <c r="H41" i="16"/>
  <c r="D41" i="25" s="1"/>
  <c r="H46" i="16"/>
  <c r="D46" i="25" s="1"/>
  <c r="I46" i="25" s="1"/>
  <c r="H51" i="16"/>
  <c r="D51" i="25" s="1"/>
  <c r="I51" i="25" s="1"/>
  <c r="H10" i="16"/>
  <c r="D10" i="25" s="1"/>
  <c r="H15" i="16"/>
  <c r="D15" i="25" s="1"/>
  <c r="H21" i="16"/>
  <c r="D21" i="25" s="1"/>
  <c r="H26" i="16"/>
  <c r="D26" i="25" s="1"/>
  <c r="I26" i="25" s="1"/>
  <c r="H31" i="16"/>
  <c r="D31" i="25" s="1"/>
  <c r="H37" i="16"/>
  <c r="D37" i="25" s="1"/>
  <c r="H42" i="16"/>
  <c r="D42" i="25" s="1"/>
  <c r="H47" i="16"/>
  <c r="D47" i="25" s="1"/>
  <c r="I47" i="25" s="1"/>
  <c r="H53" i="16"/>
  <c r="D53" i="25" s="1"/>
  <c r="I53" i="25" s="1"/>
  <c r="H11" i="16"/>
  <c r="D11" i="25" s="1"/>
  <c r="H17" i="16"/>
  <c r="D17" i="25" s="1"/>
  <c r="I17" i="25" s="1"/>
  <c r="H22" i="16"/>
  <c r="D22" i="25" s="1"/>
  <c r="I22" i="25" s="1"/>
  <c r="H27" i="16"/>
  <c r="D27" i="25" s="1"/>
  <c r="H33" i="16"/>
  <c r="D33" i="25" s="1"/>
  <c r="H38" i="16"/>
  <c r="D38" i="25" s="1"/>
  <c r="H43" i="16"/>
  <c r="D43" i="25" s="1"/>
  <c r="I43" i="25" s="1"/>
  <c r="H49" i="16"/>
  <c r="D49" i="25" s="1"/>
  <c r="I49" i="25" s="1"/>
  <c r="H54" i="16"/>
  <c r="D54" i="25" s="1"/>
  <c r="H13" i="16"/>
  <c r="D13" i="25" s="1"/>
  <c r="H18" i="16"/>
  <c r="D18" i="25" s="1"/>
  <c r="H23" i="16"/>
  <c r="D23" i="25" s="1"/>
  <c r="H29" i="16"/>
  <c r="D29" i="25" s="1"/>
  <c r="I29" i="25" s="1"/>
  <c r="H34" i="16"/>
  <c r="D34" i="25" s="1"/>
  <c r="I34" i="25" s="1"/>
  <c r="H39" i="16"/>
  <c r="D39" i="25" s="1"/>
  <c r="I39" i="25" s="1"/>
  <c r="H45" i="16"/>
  <c r="D45" i="25" s="1"/>
  <c r="I45" i="25" s="1"/>
  <c r="H50" i="16"/>
  <c r="D50" i="25" s="1"/>
  <c r="H55" i="16"/>
  <c r="D55" i="25" s="1"/>
  <c r="E3" i="20"/>
  <c r="G4" i="25"/>
  <c r="Q91" i="19"/>
  <c r="T91" i="19"/>
  <c r="N91" i="19"/>
  <c r="H91" i="19"/>
  <c r="K91" i="19"/>
  <c r="D9" i="20"/>
  <c r="B10" i="20"/>
  <c r="D8" i="20"/>
  <c r="F9" i="20"/>
  <c r="C10" i="20"/>
  <c r="E9" i="20"/>
  <c r="F8" i="20"/>
  <c r="B9" i="20"/>
  <c r="F10" i="20"/>
  <c r="C9" i="20"/>
  <c r="C8" i="20"/>
  <c r="B8" i="20"/>
  <c r="D10" i="20"/>
  <c r="E8" i="20"/>
  <c r="E10" i="20"/>
  <c r="H2" i="24"/>
  <c r="B24" i="9"/>
  <c r="E24" i="9"/>
  <c r="F24" i="9"/>
  <c r="D24" i="9"/>
  <c r="C24" i="9"/>
  <c r="H2" i="23"/>
  <c r="I2" i="23" s="1"/>
  <c r="O2" i="19"/>
  <c r="Q2" i="19" s="1"/>
  <c r="M4" i="16"/>
  <c r="N4" i="16" s="1"/>
  <c r="F13" i="9"/>
  <c r="D16" i="25" l="1"/>
  <c r="I16" i="25" s="1"/>
  <c r="Q16" i="16"/>
  <c r="D6" i="25"/>
  <c r="Q6" i="16"/>
  <c r="I55" i="25"/>
  <c r="I38" i="25"/>
  <c r="I42" i="25"/>
  <c r="I50" i="25"/>
  <c r="I54" i="25"/>
  <c r="I37" i="25"/>
  <c r="I41" i="25"/>
  <c r="I40" i="25"/>
  <c r="I52" i="25"/>
  <c r="I36" i="25"/>
  <c r="I15" i="25"/>
  <c r="I13" i="25"/>
  <c r="I12" i="25"/>
  <c r="I9" i="25"/>
  <c r="I21" i="25"/>
  <c r="I25" i="25"/>
  <c r="I28" i="25"/>
  <c r="I33" i="25"/>
  <c r="I11" i="25"/>
  <c r="I19" i="25"/>
  <c r="I7" i="25"/>
  <c r="I24" i="25"/>
  <c r="I8" i="25"/>
  <c r="I23" i="25"/>
  <c r="I27" i="25"/>
  <c r="I31" i="25"/>
  <c r="I10" i="25"/>
  <c r="I35" i="25"/>
  <c r="I14" i="25"/>
  <c r="I20" i="25"/>
  <c r="I6" i="25"/>
  <c r="I18" i="25"/>
  <c r="E56" i="25"/>
  <c r="C23" i="9" s="1"/>
  <c r="G56" i="25"/>
  <c r="E23" i="9" s="1"/>
  <c r="F56" i="25"/>
  <c r="D23" i="9" s="1"/>
  <c r="H56" i="16"/>
  <c r="F3" i="20"/>
  <c r="H4" i="25"/>
  <c r="F15" i="20"/>
  <c r="D15" i="20"/>
  <c r="E15" i="20"/>
  <c r="C15" i="20"/>
  <c r="B15" i="20"/>
  <c r="I2" i="24"/>
  <c r="K9" i="23"/>
  <c r="C9" i="23"/>
  <c r="I9" i="23"/>
  <c r="E9" i="23"/>
  <c r="J2" i="23"/>
  <c r="K2" i="23" s="1"/>
  <c r="R2" i="19"/>
  <c r="T2" i="19" s="1"/>
  <c r="O4" i="16"/>
  <c r="P4" i="16" s="1"/>
  <c r="G24" i="9"/>
  <c r="D56" i="25" l="1"/>
  <c r="B23" i="9" s="1"/>
  <c r="B15" i="9"/>
  <c r="B6" i="20" s="1"/>
  <c r="U91" i="19"/>
  <c r="E11" i="20"/>
  <c r="G15" i="20"/>
  <c r="C11" i="20"/>
  <c r="B11" i="20"/>
  <c r="D11" i="20"/>
  <c r="F11" i="20"/>
  <c r="G20" i="9"/>
  <c r="G30" i="9"/>
  <c r="G29" i="9"/>
  <c r="G28" i="9"/>
  <c r="G21" i="9"/>
  <c r="G12" i="20" s="1"/>
  <c r="E31" i="9"/>
  <c r="F31" i="9"/>
  <c r="J56" i="16" l="1"/>
  <c r="C15" i="9" s="1"/>
  <c r="G11" i="20"/>
  <c r="B14" i="20"/>
  <c r="C6" i="20" l="1"/>
  <c r="L56" i="16"/>
  <c r="D15" i="9" s="1"/>
  <c r="C14" i="20"/>
  <c r="B25" i="9"/>
  <c r="D6" i="20" l="1"/>
  <c r="Q56" i="16"/>
  <c r="N56" i="16"/>
  <c r="B16" i="20"/>
  <c r="D14" i="20"/>
  <c r="L9" i="23"/>
  <c r="C25" i="9"/>
  <c r="C39" i="9" s="1"/>
  <c r="D31" i="9"/>
  <c r="C31" i="9"/>
  <c r="B31" i="9"/>
  <c r="B39" i="9" s="1"/>
  <c r="E15" i="9" l="1"/>
  <c r="E6" i="20" s="1"/>
  <c r="B45" i="9"/>
  <c r="B42" i="9"/>
  <c r="B25" i="20" s="1"/>
  <c r="B24" i="20"/>
  <c r="B29" i="20" s="1"/>
  <c r="C24" i="20"/>
  <c r="C29" i="20" s="1"/>
  <c r="C42" i="9"/>
  <c r="C25" i="20" s="1"/>
  <c r="C45" i="9"/>
  <c r="C16" i="20"/>
  <c r="E14" i="20"/>
  <c r="D25" i="9"/>
  <c r="D39" i="9" s="1"/>
  <c r="G31" i="9"/>
  <c r="G19" i="9"/>
  <c r="B44" i="9" l="1"/>
  <c r="D24" i="20"/>
  <c r="D29" i="20" s="1"/>
  <c r="D42" i="9"/>
  <c r="D25" i="20" s="1"/>
  <c r="C44" i="9"/>
  <c r="D45" i="9"/>
  <c r="H56" i="25"/>
  <c r="F23" i="9" s="1"/>
  <c r="F14" i="20" s="1"/>
  <c r="P56" i="16"/>
  <c r="G10" i="20"/>
  <c r="D16" i="20"/>
  <c r="E25" i="9"/>
  <c r="E39" i="9" s="1"/>
  <c r="G18" i="9"/>
  <c r="G17" i="9"/>
  <c r="G16" i="9"/>
  <c r="F15" i="9" l="1"/>
  <c r="F6" i="20" s="1"/>
  <c r="D44" i="9"/>
  <c r="E24" i="20"/>
  <c r="E29" i="20" s="1"/>
  <c r="E42" i="9"/>
  <c r="E25" i="20" s="1"/>
  <c r="E45" i="9"/>
  <c r="I56" i="25"/>
  <c r="G8" i="20"/>
  <c r="G9" i="20"/>
  <c r="E16" i="20"/>
  <c r="G7" i="20"/>
  <c r="G23" i="9"/>
  <c r="F25" i="9" l="1"/>
  <c r="F39" i="9" s="1"/>
  <c r="F24" i="20" s="1"/>
  <c r="F29" i="20" s="1"/>
  <c r="G15" i="9"/>
  <c r="G6" i="20" s="1"/>
  <c r="E44" i="9"/>
  <c r="G14" i="20"/>
  <c r="F45" i="9" l="1"/>
  <c r="F42" i="9"/>
  <c r="F25" i="20" s="1"/>
  <c r="G25" i="9"/>
  <c r="G39" i="9" s="1"/>
  <c r="G45" i="9" s="1"/>
  <c r="F16" i="20"/>
  <c r="G42" i="9" l="1"/>
  <c r="G25" i="20" s="1"/>
  <c r="G24" i="20"/>
  <c r="G29" i="20" s="1"/>
  <c r="G16" i="20"/>
  <c r="F44" i="9"/>
  <c r="G44" i="9"/>
</calcChain>
</file>

<file path=xl/sharedStrings.xml><?xml version="1.0" encoding="utf-8"?>
<sst xmlns="http://schemas.openxmlformats.org/spreadsheetml/2006/main" count="4496" uniqueCount="223">
  <si>
    <t>Staff Grade</t>
  </si>
  <si>
    <t>Year 1</t>
  </si>
  <si>
    <t>Year 2</t>
  </si>
  <si>
    <t>Year 3</t>
  </si>
  <si>
    <t>Subtotal</t>
  </si>
  <si>
    <t>Total</t>
  </si>
  <si>
    <t>Other - give details</t>
  </si>
  <si>
    <t>Staff costs</t>
  </si>
  <si>
    <t>Overhead charges</t>
  </si>
  <si>
    <t>Consumables</t>
  </si>
  <si>
    <t>Travel &amp; Subsistence</t>
  </si>
  <si>
    <t>Dissemination/Knowledge Exchange</t>
  </si>
  <si>
    <t>Subcontract Research Costs</t>
  </si>
  <si>
    <t>Collection of samples/data</t>
  </si>
  <si>
    <t>Item 1-give details</t>
  </si>
  <si>
    <t xml:space="preserve">Item 2 - give details </t>
  </si>
  <si>
    <t>£</t>
  </si>
  <si>
    <t>Inflation %</t>
  </si>
  <si>
    <t>Inflation factor</t>
  </si>
  <si>
    <t>(DAERA to complete)</t>
  </si>
  <si>
    <t>Economics</t>
  </si>
  <si>
    <t>Agri-Environment</t>
  </si>
  <si>
    <t>Agriculture - Science</t>
  </si>
  <si>
    <t>Agriculture - Farm</t>
  </si>
  <si>
    <t>Fisheries and Aquatics</t>
  </si>
  <si>
    <t>Food Research</t>
  </si>
  <si>
    <t>Grassland &amp; Plant Science</t>
  </si>
  <si>
    <t>Bacteriology</t>
  </si>
  <si>
    <t>CISB</t>
  </si>
  <si>
    <t>Virology</t>
  </si>
  <si>
    <t>DSIB</t>
  </si>
  <si>
    <t>Biometrics</t>
  </si>
  <si>
    <t>Grade</t>
  </si>
  <si>
    <t>SPSO G6</t>
  </si>
  <si>
    <t>SVRO1 G6</t>
  </si>
  <si>
    <t>Senior Principal G6</t>
  </si>
  <si>
    <t>Principal Agricultural Economist G7</t>
  </si>
  <si>
    <t>Principal Scientific Officer G7</t>
  </si>
  <si>
    <t>VRO G7</t>
  </si>
  <si>
    <t>Principal G7</t>
  </si>
  <si>
    <t>Agricultural Inspector Grade III</t>
  </si>
  <si>
    <t>SSO</t>
  </si>
  <si>
    <t>ICT Level 6</t>
  </si>
  <si>
    <t>DP</t>
  </si>
  <si>
    <t>Senior Agricultural Economist</t>
  </si>
  <si>
    <t>Support Manager Grade II</t>
  </si>
  <si>
    <t>Higher Photographic Officer</t>
  </si>
  <si>
    <t>Inspector Group 2</t>
  </si>
  <si>
    <t>HSO</t>
  </si>
  <si>
    <t>Agricultural Economist</t>
  </si>
  <si>
    <t>ICT Level 5</t>
  </si>
  <si>
    <t>Staff Officer</t>
  </si>
  <si>
    <t>Scientific Officer</t>
  </si>
  <si>
    <t>ICT Level 4</t>
  </si>
  <si>
    <t>Executive Officer 1</t>
  </si>
  <si>
    <t>PM Room Attendant</t>
  </si>
  <si>
    <t>Inspector Group 1</t>
  </si>
  <si>
    <t>Personal Secretary</t>
  </si>
  <si>
    <t>ICT Level 3</t>
  </si>
  <si>
    <t>Executive Officer 2</t>
  </si>
  <si>
    <t>Assistant Scientific Officer</t>
  </si>
  <si>
    <t>SGB 1</t>
  </si>
  <si>
    <t>AO</t>
  </si>
  <si>
    <t>SGB 2</t>
  </si>
  <si>
    <t>AA</t>
  </si>
  <si>
    <t>ICT Level 7</t>
  </si>
  <si>
    <t>Accountant DP</t>
  </si>
  <si>
    <t>Sandwich Course Student</t>
  </si>
  <si>
    <t>Average salary cost for the year 17/18     £</t>
  </si>
  <si>
    <t>Average salary cost for the year 18/19     £</t>
  </si>
  <si>
    <t>2017/18 Cost per day Column A</t>
  </si>
  <si>
    <t>2018/19 Cost per day Column A</t>
  </si>
  <si>
    <t>Please select grade</t>
  </si>
  <si>
    <t>A)  AFBI Costs</t>
  </si>
  <si>
    <t>B)  Non-AFBI Costs</t>
  </si>
  <si>
    <t>Year 4</t>
  </si>
  <si>
    <t>Year 5</t>
  </si>
  <si>
    <t>Irrecoverable VAT on AFBI expense</t>
  </si>
  <si>
    <t>Average salary cost for the year 19/20     £</t>
  </si>
  <si>
    <t>Division</t>
  </si>
  <si>
    <t>Branch</t>
  </si>
  <si>
    <t>Days</t>
  </si>
  <si>
    <t xml:space="preserve">Year 3 </t>
  </si>
  <si>
    <t>Irrecoverable VAT</t>
  </si>
  <si>
    <t>VSD</t>
  </si>
  <si>
    <t xml:space="preserve">Total </t>
  </si>
  <si>
    <t>Type of Cost</t>
  </si>
  <si>
    <t>T&amp;S</t>
  </si>
  <si>
    <t>Dissemination</t>
  </si>
  <si>
    <t>Subcontracting</t>
  </si>
  <si>
    <t>No. of units</t>
  </si>
  <si>
    <t>Cost per unit</t>
  </si>
  <si>
    <t>Description</t>
  </si>
  <si>
    <t>Financial Year</t>
  </si>
  <si>
    <t>2020/21</t>
  </si>
  <si>
    <t>2021/22</t>
  </si>
  <si>
    <t>2022/23</t>
  </si>
  <si>
    <t>2023/24</t>
  </si>
  <si>
    <t>2024/25</t>
  </si>
  <si>
    <t>2025/26</t>
  </si>
  <si>
    <t>Financial Year + 1</t>
  </si>
  <si>
    <t>ERROR</t>
  </si>
  <si>
    <t>Please select</t>
  </si>
  <si>
    <t>Staff Costs</t>
  </si>
  <si>
    <t>No. of Staff</t>
  </si>
  <si>
    <t>Date:</t>
  </si>
  <si>
    <t>Project Lead:</t>
  </si>
  <si>
    <t>E&amp;I Reference No:</t>
  </si>
  <si>
    <t>Title:</t>
  </si>
  <si>
    <t>Start Date:</t>
  </si>
  <si>
    <t>End Date:</t>
  </si>
  <si>
    <t>Direct Costs</t>
  </si>
  <si>
    <t>Indirect costs</t>
  </si>
  <si>
    <t>Average salary cost for the year 20/21     £</t>
  </si>
  <si>
    <t>2019/20 Cost per day Column A</t>
  </si>
  <si>
    <t>2020/21 Cost per day Column A</t>
  </si>
  <si>
    <t>Lead Branch:</t>
  </si>
  <si>
    <t>16/17 Overhead Rates</t>
  </si>
  <si>
    <t>Year</t>
  </si>
  <si>
    <t>Type</t>
  </si>
  <si>
    <t>Staff</t>
  </si>
  <si>
    <t>Expenditure</t>
  </si>
  <si>
    <t>Start Date</t>
  </si>
  <si>
    <t>Name:</t>
  </si>
  <si>
    <t>Day</t>
  </si>
  <si>
    <t>Monday</t>
  </si>
  <si>
    <t>Tuesday</t>
  </si>
  <si>
    <t>Wednesday</t>
  </si>
  <si>
    <t>Thursday</t>
  </si>
  <si>
    <t>Friday</t>
  </si>
  <si>
    <t>Saturday</t>
  </si>
  <si>
    <t>Sunday</t>
  </si>
  <si>
    <t>SAFSD</t>
  </si>
  <si>
    <t>Pigs</t>
  </si>
  <si>
    <t>Dairy</t>
  </si>
  <si>
    <t>Beef</t>
  </si>
  <si>
    <t>Sheep</t>
  </si>
  <si>
    <t>Heifer</t>
  </si>
  <si>
    <t>Overheads</t>
  </si>
  <si>
    <t>Income</t>
  </si>
  <si>
    <t>Animal Day Costs</t>
  </si>
  <si>
    <t>Animal Day Overhead Rate</t>
  </si>
  <si>
    <t>Funder</t>
  </si>
  <si>
    <t>Funding</t>
  </si>
  <si>
    <t>Animal Usage</t>
  </si>
  <si>
    <t>Activity Code:</t>
  </si>
  <si>
    <t>Statistics</t>
  </si>
  <si>
    <t xml:space="preserve">Year 4 </t>
  </si>
  <si>
    <t xml:space="preserve">Year 5 </t>
  </si>
  <si>
    <t>A)  AFBI Non-Capital Costs</t>
  </si>
  <si>
    <t xml:space="preserve">Industrial 1 </t>
  </si>
  <si>
    <t>Industrial 2</t>
  </si>
  <si>
    <t xml:space="preserve">Industrial 3 </t>
  </si>
  <si>
    <t>DC Agric Economist (G6)</t>
  </si>
  <si>
    <t>Detailed Description/ Justification of Expenditure</t>
  </si>
  <si>
    <t>Names of staff where known</t>
  </si>
  <si>
    <t>AFBI Finance Approval</t>
  </si>
  <si>
    <t>Please note this table will automatically populate based on the information entered in Staff Costs.</t>
  </si>
  <si>
    <t>TOTAL PROJECT COST</t>
  </si>
  <si>
    <t>Co-Funding Income</t>
  </si>
  <si>
    <t>DAERA Funded Costs</t>
  </si>
  <si>
    <t>C) In-kind contribution</t>
  </si>
  <si>
    <t>DAERA Cost %</t>
  </si>
  <si>
    <t>Co-Funding Cost %</t>
  </si>
  <si>
    <t>Total Project Cost</t>
  </si>
  <si>
    <t>Total DAERA Cost</t>
  </si>
  <si>
    <t>NI Travel Assumptions</t>
  </si>
  <si>
    <t>GB Travel Assumptions</t>
  </si>
  <si>
    <t>Other Travel Assumptions</t>
  </si>
  <si>
    <t>If T&amp;S, please select</t>
  </si>
  <si>
    <t>T&amp;S Assumptions</t>
  </si>
  <si>
    <t>Animal Costs</t>
  </si>
  <si>
    <t>Comment (Optional)</t>
  </si>
  <si>
    <t>Change in Total Project Cost</t>
  </si>
  <si>
    <t>E&amp;I Appendices Less than £500k Template</t>
  </si>
  <si>
    <t>Guidance Notes</t>
  </si>
  <si>
    <t>General</t>
  </si>
  <si>
    <t>FFP / CRF Summary Table - under £500k</t>
  </si>
  <si>
    <t>CRF's: Click this button before making any changes</t>
  </si>
  <si>
    <t>This template is designed for use by Project Leaders to calculate costs making up FFP's and CRF's</t>
  </si>
  <si>
    <t>It will also store the history of the project; keeping details of the FFP and all subsequent CRF's in one tab.</t>
  </si>
  <si>
    <t>Process for FFP's</t>
  </si>
  <si>
    <t>Summary Sheet</t>
  </si>
  <si>
    <t>Enter all relevant details in the cells provided (Yellow). Most cells are linked to formulas in other areas of the sheet so cannot be amended here.</t>
  </si>
  <si>
    <t>The Start Date &amp; Finish Date are key here and must be entered in order for the spreadsheet to work.</t>
  </si>
  <si>
    <t>The dates can either be selected through the drop-down box or simply entered manually.</t>
  </si>
  <si>
    <t>Currently the latest date available is 31st March 2025. If your project is likely to extend beyond that date please contact finance</t>
  </si>
  <si>
    <t xml:space="preserve">The "Comment (Optional)" box is designed for you to describe the work that the person/people are going to be doing. </t>
  </si>
  <si>
    <t>This box is optional; you only need to complete it if you find it useful</t>
  </si>
  <si>
    <t xml:space="preserve">Enter the Branch, and Staff Grade using the drop-down boxes. You don't need a separate line for each staff member, </t>
  </si>
  <si>
    <t>but you will need one for each grade in a branch.</t>
  </si>
  <si>
    <t>In the "Days" box, please enter the total number of days planned to be worked by all members of the staff group for each year of the project.</t>
  </si>
  <si>
    <t>Enter the number of staff and names if known in the appropriate boxes.</t>
  </si>
  <si>
    <t>Note that this template assumes that the project starts in 2020/21. If you are costing a CRF for an older project, Finance</t>
  </si>
  <si>
    <t>will issue an updated template for use in those situations.</t>
  </si>
  <si>
    <t>Also, if your project starts in 2021/22, please contact Finance and an updated template will be issued for projects starting in that financial year</t>
  </si>
  <si>
    <t>The Salary Calculations will be made for you automatically, as will any overhead charges.</t>
  </si>
  <si>
    <t>Staff Costs Tab</t>
  </si>
  <si>
    <t>Expenditure Tab</t>
  </si>
  <si>
    <t>Enter the Branch into the drop down box</t>
  </si>
  <si>
    <t>For each item of expenditure, a separate line is required.</t>
  </si>
  <si>
    <t>In the box "Type of Cost", categorize the type of cost between Animal Costs, Consumables, T&amp;S, Dissemination &amp; Subcontracting</t>
  </si>
  <si>
    <t>If you have entered "T&amp;S" in the "Type of Cost" box, please complete the "T&amp;S Assumptions" box, otherwise leave this blank</t>
  </si>
  <si>
    <t>Please put a description of the expenditure in the box provided.</t>
  </si>
  <si>
    <t>Complete the Quantity &amp; Price boxes for each year of the project.</t>
  </si>
  <si>
    <t>Income Tab</t>
  </si>
  <si>
    <t>If there is any Income associated with the project please complete the Income Tab.</t>
  </si>
  <si>
    <t>Word Template</t>
  </si>
  <si>
    <t>CRF's</t>
  </si>
  <si>
    <t>You should then click the "Convert to CRF / New CRF" button on the summary sheet.</t>
  </si>
  <si>
    <t>You can then make any changes you wish to make to the calulations.</t>
  </si>
  <si>
    <t xml:space="preserve">When you have finished there will be a copy of the original calculations, the new calculations and a year-by-year change </t>
  </si>
  <si>
    <t>placed within the "Word Template" tab. This spreadsheet will keep a history of all submitted CRF's, enabling you to keep a record</t>
  </si>
  <si>
    <t>For AFBI use only</t>
  </si>
  <si>
    <t>Firstly, ensure that macros are enabled when entering the spreadsheet. Do this by clicking this button if a yellow bar appears:</t>
  </si>
  <si>
    <t>Cells coloured yellow can be changed by users. Other cells are protected and it should not be possible to change these.</t>
  </si>
  <si>
    <t>While the process for FFP and CRF are very similar, this document explains the process for FFP first</t>
  </si>
  <si>
    <r>
      <t>The staff costs tab should be used to input details of staff requirements for all AFBI Branches involved in the project</t>
    </r>
    <r>
      <rPr>
        <sz val="11"/>
        <color rgb="FF1F497D"/>
        <rFont val="Calibri"/>
        <family val="2"/>
      </rPr>
      <t xml:space="preserve"> </t>
    </r>
  </si>
  <si>
    <t>All of this information will now be stored into the "Word Template" sheet.</t>
  </si>
  <si>
    <t>This table should then be copied into the FFP word document that you need to complete.</t>
  </si>
  <si>
    <t>Once the FFP template has been completed and a project approved, the same template can then be used to help provide data for CRF’s (for projects starting after 20/21).</t>
  </si>
  <si>
    <t>The process is exactly the same apart from one detail.</t>
  </si>
  <si>
    <t>When you are ready to start your CRF Calculations, enter the previously submitted version (Be it a FFP or a CRF) and save it as a new file under a different name.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</si>
</sst>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£&quot;#,##0;\-&quot;£&quot;#,##0"/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dd\-mmm\-yyyy"/>
    <numFmt numFmtId="166" formatCode="_-&quot;£&quot;* #,##0_-;\-&quot;£&quot;* #,##0_-;_-&quot;£&quot;* &quot;-&quot;??_-;_-@_-"/>
    <numFmt numFmtId="167" formatCode="#,##0.00_ ;\-#,##0.00\ 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0000"/>
      <name val="Arial"/>
      <family val="2"/>
    </font>
    <font>
      <sz val="14"/>
      <color theme="4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1F497D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43" fontId="14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9" fontId="19" fillId="0" borderId="0" applyFont="0" applyFill="0" applyBorder="0" applyAlignment="0" applyProtection="0"/>
    <xf numFmtId="0" fontId="9" fillId="0" borderId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0" fontId="6" fillId="0" borderId="0"/>
    <xf numFmtId="44" fontId="29" fillId="0" borderId="0" applyFont="0" applyFill="0" applyBorder="0" applyAlignment="0" applyProtection="0"/>
    <xf numFmtId="0" fontId="2" fillId="0" borderId="0"/>
  </cellStyleXfs>
  <cellXfs count="209">
    <xf numFmtId="0" fontId="0" fillId="0" borderId="0" xfId="0"/>
    <xf numFmtId="0" fontId="16" fillId="0" borderId="0" xfId="0" applyFont="1"/>
    <xf numFmtId="0" fontId="0" fillId="0" borderId="0" xfId="0" applyProtection="1"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17" fillId="0" borderId="0" xfId="0" applyFont="1"/>
    <xf numFmtId="0" fontId="16" fillId="0" borderId="0" xfId="0" applyFont="1" applyFill="1"/>
    <xf numFmtId="0" fontId="14" fillId="0" borderId="0" xfId="0" applyFont="1"/>
    <xf numFmtId="0" fontId="18" fillId="4" borderId="2" xfId="0" applyFont="1" applyFill="1" applyBorder="1" applyAlignment="1" applyProtection="1">
      <alignment horizontal="center"/>
      <protection locked="0"/>
    </xf>
    <xf numFmtId="0" fontId="16" fillId="5" borderId="2" xfId="0" applyFont="1" applyFill="1" applyBorder="1" applyAlignment="1" applyProtection="1">
      <alignment horizontal="center" wrapText="1"/>
      <protection locked="0"/>
    </xf>
    <xf numFmtId="0" fontId="16" fillId="6" borderId="2" xfId="0" applyFont="1" applyFill="1" applyBorder="1" applyAlignment="1" applyProtection="1">
      <alignment horizontal="center" wrapText="1"/>
      <protection locked="0"/>
    </xf>
    <xf numFmtId="0" fontId="16" fillId="3" borderId="2" xfId="0" applyFont="1" applyFill="1" applyBorder="1" applyAlignment="1" applyProtection="1">
      <alignment horizontal="center" wrapText="1"/>
      <protection locked="0"/>
    </xf>
    <xf numFmtId="0" fontId="0" fillId="4" borderId="2" xfId="0" applyFill="1" applyBorder="1" applyProtection="1">
      <protection locked="0"/>
    </xf>
    <xf numFmtId="0" fontId="0" fillId="7" borderId="2" xfId="0" applyFill="1" applyBorder="1" applyProtection="1">
      <protection locked="0"/>
    </xf>
    <xf numFmtId="5" fontId="14" fillId="5" borderId="2" xfId="1" applyNumberFormat="1" applyFont="1" applyFill="1" applyBorder="1" applyAlignment="1" applyProtection="1">
      <alignment horizontal="right"/>
      <protection locked="0"/>
    </xf>
    <xf numFmtId="5" fontId="0" fillId="6" borderId="2" xfId="0" applyNumberFormat="1" applyFill="1" applyBorder="1" applyAlignment="1" applyProtection="1">
      <alignment horizontal="right"/>
      <protection locked="0"/>
    </xf>
    <xf numFmtId="5" fontId="0" fillId="3" borderId="2" xfId="0" applyNumberFormat="1" applyFill="1" applyBorder="1" applyAlignment="1" applyProtection="1">
      <alignment horizontal="right"/>
      <protection locked="0"/>
    </xf>
    <xf numFmtId="8" fontId="16" fillId="5" borderId="2" xfId="0" applyNumberFormat="1" applyFont="1" applyFill="1" applyBorder="1" applyAlignment="1" applyProtection="1">
      <alignment horizontal="center" wrapText="1"/>
      <protection locked="0"/>
    </xf>
    <xf numFmtId="5" fontId="14" fillId="5" borderId="2" xfId="1" applyNumberFormat="1" applyFont="1" applyFill="1" applyBorder="1" applyAlignment="1">
      <alignment horizontal="right"/>
    </xf>
    <xf numFmtId="0" fontId="16" fillId="0" borderId="0" xfId="0" applyFont="1" applyFill="1" applyBorder="1"/>
    <xf numFmtId="0" fontId="0" fillId="0" borderId="0" xfId="0" applyFill="1" applyBorder="1"/>
    <xf numFmtId="39" fontId="0" fillId="0" borderId="0" xfId="1" applyNumberFormat="1" applyFont="1" applyFill="1" applyBorder="1"/>
    <xf numFmtId="39" fontId="16" fillId="0" borderId="0" xfId="1" applyNumberFormat="1" applyFont="1" applyFill="1" applyBorder="1"/>
    <xf numFmtId="0" fontId="14" fillId="0" borderId="0" xfId="0" applyFont="1" applyFill="1" applyBorder="1"/>
    <xf numFmtId="3" fontId="16" fillId="5" borderId="2" xfId="0" applyNumberFormat="1" applyFont="1" applyFill="1" applyBorder="1" applyAlignment="1" applyProtection="1">
      <alignment horizontal="center" wrapText="1"/>
      <protection locked="0"/>
    </xf>
    <xf numFmtId="3" fontId="0" fillId="0" borderId="0" xfId="0" applyNumberFormat="1" applyProtection="1">
      <protection locked="0"/>
    </xf>
    <xf numFmtId="0" fontId="9" fillId="0" borderId="0" xfId="7"/>
    <xf numFmtId="0" fontId="21" fillId="0" borderId="0" xfId="7" applyFont="1"/>
    <xf numFmtId="0" fontId="0" fillId="8" borderId="1" xfId="0" applyFill="1" applyBorder="1" applyProtection="1">
      <protection locked="0"/>
    </xf>
    <xf numFmtId="10" fontId="0" fillId="8" borderId="1" xfId="0" applyNumberFormat="1" applyFill="1" applyBorder="1" applyProtection="1">
      <protection locked="0"/>
    </xf>
    <xf numFmtId="0" fontId="9" fillId="0" borderId="0" xfId="7" applyAlignment="1">
      <alignment horizontal="center"/>
    </xf>
    <xf numFmtId="0" fontId="20" fillId="0" borderId="1" xfId="7" applyFont="1" applyBorder="1" applyAlignment="1">
      <alignment horizontal="center"/>
    </xf>
    <xf numFmtId="0" fontId="9" fillId="8" borderId="1" xfId="7" applyFill="1" applyBorder="1" applyAlignment="1">
      <alignment horizontal="center"/>
    </xf>
    <xf numFmtId="0" fontId="9" fillId="0" borderId="0" xfId="7" applyFill="1" applyBorder="1"/>
    <xf numFmtId="0" fontId="20" fillId="0" borderId="0" xfId="7" applyFont="1"/>
    <xf numFmtId="0" fontId="20" fillId="0" borderId="0" xfId="7" applyFont="1" applyAlignment="1">
      <alignment horizontal="center"/>
    </xf>
    <xf numFmtId="0" fontId="16" fillId="0" borderId="0" xfId="0" applyFont="1" applyAlignment="1">
      <alignment horizontal="center"/>
    </xf>
    <xf numFmtId="37" fontId="0" fillId="9" borderId="0" xfId="1" applyNumberFormat="1" applyFont="1" applyFill="1"/>
    <xf numFmtId="37" fontId="16" fillId="9" borderId="0" xfId="1" applyNumberFormat="1" applyFont="1" applyFill="1"/>
    <xf numFmtId="37" fontId="0" fillId="2" borderId="0" xfId="1" applyNumberFormat="1" applyFont="1" applyFill="1"/>
    <xf numFmtId="10" fontId="9" fillId="8" borderId="1" xfId="6" applyNumberFormat="1" applyFont="1" applyFill="1" applyBorder="1"/>
    <xf numFmtId="0" fontId="0" fillId="0" borderId="0" xfId="0" applyFill="1"/>
    <xf numFmtId="0" fontId="16" fillId="0" borderId="0" xfId="0" applyFont="1" applyAlignment="1">
      <alignment horizontal="left"/>
    </xf>
    <xf numFmtId="0" fontId="15" fillId="0" borderId="0" xfId="0" applyFont="1"/>
    <xf numFmtId="0" fontId="16" fillId="0" borderId="0" xfId="0" applyFont="1" applyFill="1" applyBorder="1" applyAlignment="1">
      <alignment horizontal="left"/>
    </xf>
    <xf numFmtId="0" fontId="14" fillId="0" borderId="0" xfId="8"/>
    <xf numFmtId="0" fontId="16" fillId="0" borderId="0" xfId="8" applyFont="1"/>
    <xf numFmtId="0" fontId="14" fillId="0" borderId="0" xfId="8" applyProtection="1">
      <protection locked="0"/>
    </xf>
    <xf numFmtId="0" fontId="14" fillId="0" borderId="0" xfId="8" applyFont="1" applyProtection="1">
      <protection locked="0"/>
    </xf>
    <xf numFmtId="0" fontId="16" fillId="0" borderId="0" xfId="8" applyFont="1" applyFill="1"/>
    <xf numFmtId="37" fontId="0" fillId="0" borderId="0" xfId="1" applyNumberFormat="1" applyFont="1" applyFill="1"/>
    <xf numFmtId="37" fontId="16" fillId="0" borderId="0" xfId="1" applyNumberFormat="1" applyFont="1" applyFill="1"/>
    <xf numFmtId="3" fontId="16" fillId="2" borderId="2" xfId="0" applyNumberFormat="1" applyFont="1" applyFill="1" applyBorder="1" applyAlignment="1" applyProtection="1">
      <alignment horizontal="center" wrapText="1"/>
      <protection locked="0"/>
    </xf>
    <xf numFmtId="7" fontId="0" fillId="3" borderId="2" xfId="0" applyNumberFormat="1" applyFill="1" applyBorder="1" applyAlignment="1" applyProtection="1">
      <alignment horizontal="right"/>
      <protection locked="0"/>
    </xf>
    <xf numFmtId="7" fontId="0" fillId="0" borderId="0" xfId="0" applyNumberFormat="1" applyProtection="1">
      <protection locked="0"/>
    </xf>
    <xf numFmtId="0" fontId="16" fillId="2" borderId="2" xfId="0" applyFont="1" applyFill="1" applyBorder="1" applyAlignment="1" applyProtection="1">
      <alignment horizontal="center" wrapText="1"/>
      <protection locked="0"/>
    </xf>
    <xf numFmtId="5" fontId="0" fillId="2" borderId="2" xfId="0" applyNumberFormat="1" applyFill="1" applyBorder="1" applyAlignment="1" applyProtection="1">
      <alignment horizontal="right"/>
      <protection locked="0"/>
    </xf>
    <xf numFmtId="0" fontId="14" fillId="2" borderId="1" xfId="0" applyFont="1" applyFill="1" applyBorder="1" applyAlignment="1" applyProtection="1">
      <protection locked="0"/>
    </xf>
    <xf numFmtId="0" fontId="9" fillId="2" borderId="1" xfId="7" applyFill="1" applyBorder="1"/>
    <xf numFmtId="0" fontId="22" fillId="0" borderId="0" xfId="0" applyFont="1" applyAlignment="1">
      <alignment horizontal="center"/>
    </xf>
    <xf numFmtId="0" fontId="8" fillId="0" borderId="0" xfId="11"/>
    <xf numFmtId="0" fontId="20" fillId="8" borderId="1" xfId="7" applyFont="1" applyFill="1" applyBorder="1" applyAlignment="1">
      <alignment horizontal="center"/>
    </xf>
    <xf numFmtId="165" fontId="14" fillId="8" borderId="1" xfId="0" applyNumberFormat="1" applyFont="1" applyFill="1" applyBorder="1" applyAlignment="1" applyProtection="1">
      <alignment horizontal="center"/>
      <protection locked="0"/>
    </xf>
    <xf numFmtId="0" fontId="7" fillId="8" borderId="1" xfId="7" applyFont="1" applyFill="1" applyBorder="1" applyAlignment="1">
      <alignment horizontal="center"/>
    </xf>
    <xf numFmtId="0" fontId="7" fillId="0" borderId="0" xfId="7" applyFont="1" applyAlignment="1">
      <alignment horizontal="center"/>
    </xf>
    <xf numFmtId="10" fontId="9" fillId="8" borderId="1" xfId="6" applyNumberFormat="1" applyFont="1" applyFill="1" applyBorder="1" applyAlignment="1">
      <alignment horizontal="center"/>
    </xf>
    <xf numFmtId="39" fontId="20" fillId="0" borderId="0" xfId="7" applyNumberFormat="1" applyFont="1" applyAlignment="1">
      <alignment horizontal="center"/>
    </xf>
    <xf numFmtId="0" fontId="20" fillId="0" borderId="0" xfId="7" applyFont="1" applyAlignment="1">
      <alignment horizontal="center"/>
    </xf>
    <xf numFmtId="37" fontId="16" fillId="9" borderId="1" xfId="1" applyNumberFormat="1" applyFont="1" applyFill="1" applyBorder="1" applyAlignment="1">
      <alignment horizontal="center"/>
    </xf>
    <xf numFmtId="0" fontId="17" fillId="0" borderId="0" xfId="0" applyFont="1" applyFill="1"/>
    <xf numFmtId="0" fontId="5" fillId="0" borderId="0" xfId="7" applyFont="1" applyAlignment="1">
      <alignment horizontal="center"/>
    </xf>
    <xf numFmtId="39" fontId="20" fillId="0" borderId="0" xfId="7" applyNumberFormat="1" applyFont="1" applyAlignment="1">
      <alignment horizontal="center"/>
    </xf>
    <xf numFmtId="0" fontId="20" fillId="0" borderId="0" xfId="7" applyFont="1" applyAlignment="1">
      <alignment horizontal="center"/>
    </xf>
    <xf numFmtId="0" fontId="4" fillId="8" borderId="1" xfId="7" applyFont="1" applyFill="1" applyBorder="1" applyAlignment="1">
      <alignment horizontal="center"/>
    </xf>
    <xf numFmtId="43" fontId="14" fillId="8" borderId="1" xfId="1" applyFont="1" applyFill="1" applyBorder="1" applyAlignment="1" applyProtection="1">
      <alignment horizontal="center"/>
      <protection locked="0"/>
    </xf>
    <xf numFmtId="9" fontId="14" fillId="8" borderId="1" xfId="6" applyFont="1" applyFill="1" applyBorder="1" applyAlignment="1" applyProtection="1">
      <alignment horizontal="center"/>
      <protection locked="0"/>
    </xf>
    <xf numFmtId="0" fontId="20" fillId="0" borderId="1" xfId="7" applyFont="1" applyBorder="1" applyAlignment="1">
      <alignment horizontal="center" wrapText="1"/>
    </xf>
    <xf numFmtId="0" fontId="25" fillId="0" borderId="0" xfId="0" applyFont="1"/>
    <xf numFmtId="0" fontId="20" fillId="0" borderId="0" xfId="7" applyFont="1" applyAlignment="1">
      <alignment horizontal="center"/>
    </xf>
    <xf numFmtId="39" fontId="20" fillId="0" borderId="0" xfId="7" applyNumberFormat="1" applyFont="1" applyAlignment="1">
      <alignment horizontal="center"/>
    </xf>
    <xf numFmtId="164" fontId="28" fillId="0" borderId="0" xfId="1" applyNumberFormat="1" applyFont="1"/>
    <xf numFmtId="164" fontId="27" fillId="0" borderId="0" xfId="1" applyNumberFormat="1" applyFont="1"/>
    <xf numFmtId="164" fontId="28" fillId="0" borderId="0" xfId="1" applyNumberFormat="1" applyFont="1" applyFill="1" applyAlignment="1">
      <alignment horizontal="center"/>
    </xf>
    <xf numFmtId="164" fontId="27" fillId="0" borderId="0" xfId="1" applyNumberFormat="1" applyFont="1" applyFill="1" applyAlignment="1">
      <alignment horizontal="center"/>
    </xf>
    <xf numFmtId="0" fontId="20" fillId="0" borderId="0" xfId="7" applyFont="1" applyAlignment="1">
      <alignment horizontal="center" wrapText="1"/>
    </xf>
    <xf numFmtId="0" fontId="9" fillId="9" borderId="1" xfId="7" applyFill="1" applyBorder="1"/>
    <xf numFmtId="0" fontId="3" fillId="2" borderId="1" xfId="7" applyFont="1" applyFill="1" applyBorder="1"/>
    <xf numFmtId="164" fontId="9" fillId="2" borderId="1" xfId="1" applyNumberFormat="1" applyFont="1" applyFill="1" applyBorder="1"/>
    <xf numFmtId="0" fontId="23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37" fontId="14" fillId="9" borderId="0" xfId="1" applyNumberFormat="1" applyFont="1" applyFill="1"/>
    <xf numFmtId="0" fontId="14" fillId="8" borderId="1" xfId="0" applyFont="1" applyFill="1" applyBorder="1" applyProtection="1">
      <protection locked="0"/>
    </xf>
    <xf numFmtId="0" fontId="30" fillId="0" borderId="0" xfId="11" applyFont="1"/>
    <xf numFmtId="39" fontId="31" fillId="10" borderId="9" xfId="0" applyNumberFormat="1" applyFont="1" applyFill="1" applyBorder="1" applyAlignment="1">
      <alignment horizontal="center" vertical="center"/>
    </xf>
    <xf numFmtId="0" fontId="31" fillId="10" borderId="9" xfId="0" applyFont="1" applyFill="1" applyBorder="1" applyAlignment="1">
      <alignment vertical="center"/>
    </xf>
    <xf numFmtId="0" fontId="31" fillId="0" borderId="9" xfId="0" applyFont="1" applyFill="1" applyBorder="1" applyAlignment="1">
      <alignment vertical="center"/>
    </xf>
    <xf numFmtId="0" fontId="32" fillId="10" borderId="9" xfId="0" applyFont="1" applyFill="1" applyBorder="1" applyAlignment="1">
      <alignment vertical="center"/>
    </xf>
    <xf numFmtId="166" fontId="32" fillId="11" borderId="8" xfId="13" applyNumberFormat="1" applyFont="1" applyFill="1" applyBorder="1" applyAlignment="1">
      <alignment horizontal="right" vertical="center"/>
    </xf>
    <xf numFmtId="166" fontId="32" fillId="0" borderId="8" xfId="13" applyNumberFormat="1" applyFont="1" applyBorder="1" applyAlignment="1">
      <alignment vertical="center"/>
    </xf>
    <xf numFmtId="166" fontId="31" fillId="0" borderId="8" xfId="13" applyNumberFormat="1" applyFont="1" applyBorder="1" applyAlignment="1">
      <alignment vertical="center"/>
    </xf>
    <xf numFmtId="0" fontId="31" fillId="0" borderId="0" xfId="0" applyFont="1" applyFill="1"/>
    <xf numFmtId="0" fontId="31" fillId="10" borderId="2" xfId="0" applyFont="1" applyFill="1" applyBorder="1" applyAlignment="1">
      <alignment vertical="center"/>
    </xf>
    <xf numFmtId="37" fontId="31" fillId="0" borderId="0" xfId="1" applyNumberFormat="1" applyFont="1" applyFill="1"/>
    <xf numFmtId="0" fontId="33" fillId="10" borderId="2" xfId="0" applyFont="1" applyFill="1" applyBorder="1" applyAlignment="1">
      <alignment vertical="center"/>
    </xf>
    <xf numFmtId="166" fontId="33" fillId="11" borderId="21" xfId="13" applyNumberFormat="1" applyFont="1" applyFill="1" applyBorder="1" applyAlignment="1">
      <alignment horizontal="right" vertical="center"/>
    </xf>
    <xf numFmtId="166" fontId="33" fillId="0" borderId="21" xfId="13" applyNumberFormat="1" applyFont="1" applyBorder="1" applyAlignment="1">
      <alignment vertical="center"/>
    </xf>
    <xf numFmtId="166" fontId="31" fillId="11" borderId="21" xfId="13" applyNumberFormat="1" applyFont="1" applyFill="1" applyBorder="1" applyAlignment="1">
      <alignment horizontal="right" vertical="center"/>
    </xf>
    <xf numFmtId="0" fontId="31" fillId="10" borderId="10" xfId="0" applyFont="1" applyFill="1" applyBorder="1" applyAlignment="1">
      <alignment horizontal="center" vertical="center"/>
    </xf>
    <xf numFmtId="0" fontId="31" fillId="10" borderId="10" xfId="0" applyFont="1" applyFill="1" applyBorder="1" applyAlignment="1">
      <alignment horizontal="center" vertical="center" wrapText="1"/>
    </xf>
    <xf numFmtId="0" fontId="31" fillId="10" borderId="5" xfId="0" applyFont="1" applyFill="1" applyBorder="1" applyAlignment="1">
      <alignment horizontal="center" vertical="center"/>
    </xf>
    <xf numFmtId="49" fontId="20" fillId="0" borderId="0" xfId="7" applyNumberFormat="1" applyFont="1" applyAlignment="1">
      <alignment wrapText="1"/>
    </xf>
    <xf numFmtId="0" fontId="20" fillId="0" borderId="0" xfId="7" applyFont="1" applyAlignment="1">
      <alignment wrapText="1"/>
    </xf>
    <xf numFmtId="164" fontId="26" fillId="0" borderId="0" xfId="1" applyNumberFormat="1" applyFont="1" applyFill="1" applyAlignment="1">
      <alignment horizontal="center"/>
    </xf>
    <xf numFmtId="0" fontId="20" fillId="0" borderId="0" xfId="7" applyFont="1" applyBorder="1" applyAlignment="1">
      <alignment horizontal="center"/>
    </xf>
    <xf numFmtId="165" fontId="14" fillId="8" borderId="0" xfId="0" applyNumberFormat="1" applyFont="1" applyFill="1" applyBorder="1" applyAlignment="1" applyProtection="1">
      <alignment horizontal="center"/>
      <protection locked="0"/>
    </xf>
    <xf numFmtId="2" fontId="26" fillId="0" borderId="0" xfId="1" applyNumberFormat="1" applyFont="1"/>
    <xf numFmtId="2" fontId="9" fillId="0" borderId="0" xfId="7" applyNumberFormat="1"/>
    <xf numFmtId="2" fontId="27" fillId="9" borderId="1" xfId="1" applyNumberFormat="1" applyFont="1" applyFill="1" applyBorder="1"/>
    <xf numFmtId="167" fontId="27" fillId="9" borderId="1" xfId="1" applyNumberFormat="1" applyFont="1" applyFill="1" applyBorder="1"/>
    <xf numFmtId="167" fontId="26" fillId="9" borderId="1" xfId="1" applyNumberFormat="1" applyFont="1" applyFill="1" applyBorder="1"/>
    <xf numFmtId="167" fontId="26" fillId="0" borderId="0" xfId="1" applyNumberFormat="1" applyFont="1"/>
    <xf numFmtId="0" fontId="20" fillId="0" borderId="1" xfId="7" applyFont="1" applyBorder="1" applyAlignment="1">
      <alignment horizontal="center"/>
    </xf>
    <xf numFmtId="0" fontId="9" fillId="0" borderId="0" xfId="7" applyProtection="1"/>
    <xf numFmtId="164" fontId="28" fillId="0" borderId="0" xfId="1" applyNumberFormat="1" applyFont="1" applyFill="1" applyAlignment="1" applyProtection="1">
      <alignment horizontal="center"/>
    </xf>
    <xf numFmtId="164" fontId="27" fillId="0" borderId="0" xfId="1" applyNumberFormat="1" applyFont="1" applyFill="1" applyAlignment="1" applyProtection="1">
      <alignment horizontal="center"/>
    </xf>
    <xf numFmtId="39" fontId="20" fillId="0" borderId="0" xfId="7" applyNumberFormat="1" applyFont="1" applyAlignment="1" applyProtection="1">
      <alignment horizontal="center"/>
    </xf>
    <xf numFmtId="0" fontId="20" fillId="0" borderId="0" xfId="7" applyFont="1" applyProtection="1"/>
    <xf numFmtId="167" fontId="26" fillId="0" borderId="0" xfId="1" applyNumberFormat="1" applyFont="1" applyProtection="1"/>
    <xf numFmtId="164" fontId="28" fillId="0" borderId="0" xfId="1" applyNumberFormat="1" applyFont="1" applyProtection="1"/>
    <xf numFmtId="164" fontId="27" fillId="0" borderId="0" xfId="1" applyNumberFormat="1" applyFont="1" applyProtection="1"/>
    <xf numFmtId="0" fontId="14" fillId="12" borderId="1" xfId="0" applyFont="1" applyFill="1" applyBorder="1" applyAlignment="1" applyProtection="1"/>
    <xf numFmtId="9" fontId="0" fillId="9" borderId="0" xfId="0" applyNumberFormat="1" applyFill="1"/>
    <xf numFmtId="37" fontId="0" fillId="9" borderId="0" xfId="0" applyNumberFormat="1" applyFill="1"/>
    <xf numFmtId="37" fontId="25" fillId="9" borderId="0" xfId="0" applyNumberFormat="1" applyFont="1" applyFill="1"/>
    <xf numFmtId="0" fontId="35" fillId="0" borderId="0" xfId="7" applyFont="1"/>
    <xf numFmtId="39" fontId="16" fillId="9" borderId="0" xfId="1" applyNumberFormat="1" applyFont="1" applyFill="1" applyBorder="1" applyAlignment="1" applyProtection="1">
      <alignment horizontal="center"/>
    </xf>
    <xf numFmtId="0" fontId="16" fillId="9" borderId="0" xfId="0" applyFont="1" applyFill="1" applyBorder="1" applyAlignment="1" applyProtection="1">
      <alignment horizontal="center"/>
    </xf>
    <xf numFmtId="0" fontId="16" fillId="9" borderId="0" xfId="0" applyFont="1" applyFill="1" applyProtection="1"/>
    <xf numFmtId="0" fontId="0" fillId="0" borderId="0" xfId="0" applyProtection="1"/>
    <xf numFmtId="37" fontId="0" fillId="9" borderId="0" xfId="1" applyNumberFormat="1" applyFont="1" applyFill="1" applyProtection="1"/>
    <xf numFmtId="37" fontId="16" fillId="9" borderId="0" xfId="1" applyNumberFormat="1" applyFont="1" applyFill="1" applyProtection="1"/>
    <xf numFmtId="37" fontId="14" fillId="9" borderId="0" xfId="1" applyNumberFormat="1" applyFont="1" applyFill="1" applyProtection="1"/>
    <xf numFmtId="4" fontId="9" fillId="9" borderId="1" xfId="7" applyNumberFormat="1" applyFill="1" applyBorder="1"/>
    <xf numFmtId="4" fontId="20" fillId="0" borderId="0" xfId="7" applyNumberFormat="1" applyFont="1"/>
    <xf numFmtId="0" fontId="9" fillId="2" borderId="1" xfId="7" applyFill="1" applyBorder="1" applyAlignment="1" applyProtection="1">
      <alignment wrapText="1"/>
      <protection locked="0"/>
    </xf>
    <xf numFmtId="0" fontId="9" fillId="2" borderId="1" xfId="7" applyFill="1" applyBorder="1" applyProtection="1">
      <protection locked="0"/>
    </xf>
    <xf numFmtId="0" fontId="14" fillId="9" borderId="1" xfId="0" applyFont="1" applyFill="1" applyBorder="1" applyAlignment="1" applyProtection="1"/>
    <xf numFmtId="0" fontId="36" fillId="0" borderId="0" xfId="7" applyFont="1"/>
    <xf numFmtId="166" fontId="32" fillId="11" borderId="21" xfId="13" applyNumberFormat="1" applyFont="1" applyFill="1" applyBorder="1" applyAlignment="1">
      <alignment horizontal="right" vertical="center"/>
    </xf>
    <xf numFmtId="0" fontId="20" fillId="0" borderId="0" xfId="7" applyFont="1" applyAlignment="1">
      <alignment horizontal="center"/>
    </xf>
    <xf numFmtId="0" fontId="2" fillId="0" borderId="0" xfId="14"/>
    <xf numFmtId="0" fontId="21" fillId="0" borderId="0" xfId="14" applyFont="1"/>
    <xf numFmtId="0" fontId="20" fillId="0" borderId="0" xfId="14" applyFont="1"/>
    <xf numFmtId="0" fontId="17" fillId="0" borderId="11" xfId="0" applyFont="1" applyBorder="1"/>
    <xf numFmtId="0" fontId="0" fillId="0" borderId="12" xfId="0" applyBorder="1"/>
    <xf numFmtId="0" fontId="17" fillId="0" borderId="13" xfId="0" applyFont="1" applyBorder="1"/>
    <xf numFmtId="0" fontId="0" fillId="0" borderId="0" xfId="0" applyBorder="1"/>
    <xf numFmtId="0" fontId="0" fillId="0" borderId="14" xfId="0" applyBorder="1"/>
    <xf numFmtId="0" fontId="0" fillId="0" borderId="14" xfId="0" applyFill="1" applyBorder="1"/>
    <xf numFmtId="0" fontId="17" fillId="0" borderId="15" xfId="0" applyFont="1" applyBorder="1"/>
    <xf numFmtId="0" fontId="0" fillId="0" borderId="26" xfId="0" applyBorder="1"/>
    <xf numFmtId="0" fontId="0" fillId="0" borderId="26" xfId="0" applyFill="1" applyBorder="1"/>
    <xf numFmtId="0" fontId="0" fillId="0" borderId="16" xfId="0" applyFill="1" applyBorder="1"/>
    <xf numFmtId="167" fontId="26" fillId="0" borderId="0" xfId="1" applyNumberFormat="1" applyFont="1" applyFill="1" applyAlignment="1">
      <alignment horizontal="center"/>
    </xf>
    <xf numFmtId="164" fontId="37" fillId="0" borderId="0" xfId="1" applyNumberFormat="1" applyFont="1" applyFill="1" applyAlignment="1" applyProtection="1">
      <alignment horizontal="center"/>
    </xf>
    <xf numFmtId="167" fontId="37" fillId="0" borderId="0" xfId="1" applyNumberFormat="1" applyFont="1" applyFill="1" applyAlignment="1" applyProtection="1">
      <alignment horizontal="center"/>
    </xf>
    <xf numFmtId="164" fontId="26" fillId="0" borderId="0" xfId="1" applyNumberFormat="1" applyFont="1" applyFill="1" applyAlignment="1" applyProtection="1">
      <alignment horizontal="center"/>
    </xf>
    <xf numFmtId="167" fontId="37" fillId="9" borderId="1" xfId="1" applyNumberFormat="1" applyFont="1" applyFill="1" applyBorder="1" applyProtection="1"/>
    <xf numFmtId="167" fontId="26" fillId="9" borderId="1" xfId="1" applyNumberFormat="1" applyFont="1" applyFill="1" applyBorder="1" applyProtection="1"/>
    <xf numFmtId="0" fontId="1" fillId="0" borderId="0" xfId="14" applyFont="1"/>
    <xf numFmtId="0" fontId="23" fillId="0" borderId="2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22" xfId="0" applyFont="1" applyBorder="1" applyAlignment="1">
      <alignment horizontal="center" wrapText="1"/>
    </xf>
    <xf numFmtId="0" fontId="25" fillId="0" borderId="23" xfId="0" applyFont="1" applyBorder="1" applyAlignment="1">
      <alignment horizontal="center" wrapText="1"/>
    </xf>
    <xf numFmtId="0" fontId="25" fillId="0" borderId="24" xfId="0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17" fillId="2" borderId="1" xfId="0" applyFont="1" applyFill="1" applyBorder="1" applyAlignment="1" applyProtection="1">
      <alignment horizontal="center"/>
      <protection locked="0"/>
    </xf>
    <xf numFmtId="165" fontId="16" fillId="2" borderId="1" xfId="0" applyNumberFormat="1" applyFont="1" applyFill="1" applyBorder="1" applyAlignment="1" applyProtection="1">
      <alignment horizontal="center"/>
      <protection locked="0"/>
    </xf>
    <xf numFmtId="0" fontId="17" fillId="9" borderId="17" xfId="0" applyFont="1" applyFill="1" applyBorder="1" applyAlignment="1" applyProtection="1">
      <alignment horizontal="center"/>
      <protection locked="0"/>
    </xf>
    <xf numFmtId="0" fontId="17" fillId="9" borderId="18" xfId="0" applyFont="1" applyFill="1" applyBorder="1" applyAlignment="1" applyProtection="1">
      <alignment horizontal="center"/>
      <protection locked="0"/>
    </xf>
    <xf numFmtId="0" fontId="24" fillId="0" borderId="13" xfId="0" applyFont="1" applyFill="1" applyBorder="1" applyAlignment="1">
      <alignment horizontal="center"/>
    </xf>
    <xf numFmtId="0" fontId="24" fillId="0" borderId="14" xfId="0" applyFont="1" applyFill="1" applyBorder="1" applyAlignment="1">
      <alignment horizontal="center"/>
    </xf>
    <xf numFmtId="0" fontId="24" fillId="0" borderId="13" xfId="0" applyFont="1" applyFill="1" applyBorder="1" applyAlignment="1">
      <alignment horizontal="left"/>
    </xf>
    <xf numFmtId="0" fontId="24" fillId="0" borderId="14" xfId="0" applyFont="1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17" fillId="0" borderId="15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/>
      <protection locked="0"/>
    </xf>
    <xf numFmtId="0" fontId="17" fillId="2" borderId="18" xfId="0" applyFont="1" applyFill="1" applyBorder="1" applyAlignment="1" applyProtection="1">
      <alignment horizontal="center"/>
      <protection locked="0"/>
    </xf>
    <xf numFmtId="39" fontId="20" fillId="0" borderId="0" xfId="7" applyNumberFormat="1" applyFont="1" applyAlignment="1">
      <alignment horizontal="center"/>
    </xf>
    <xf numFmtId="0" fontId="20" fillId="0" borderId="0" xfId="7" applyFont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20" fillId="0" borderId="1" xfId="7" applyFont="1" applyBorder="1" applyAlignment="1">
      <alignment horizontal="center"/>
    </xf>
    <xf numFmtId="166" fontId="31" fillId="11" borderId="19" xfId="13" applyNumberFormat="1" applyFont="1" applyFill="1" applyBorder="1" applyAlignment="1">
      <alignment horizontal="center" vertical="center"/>
    </xf>
    <xf numFmtId="166" fontId="31" fillId="11" borderId="20" xfId="13" applyNumberFormat="1" applyFont="1" applyFill="1" applyBorder="1" applyAlignment="1">
      <alignment horizontal="center" vertical="center"/>
    </xf>
    <xf numFmtId="166" fontId="31" fillId="11" borderId="21" xfId="13" applyNumberFormat="1" applyFont="1" applyFill="1" applyBorder="1" applyAlignment="1">
      <alignment horizontal="center" vertical="center"/>
    </xf>
    <xf numFmtId="0" fontId="31" fillId="10" borderId="10" xfId="0" applyFont="1" applyFill="1" applyBorder="1" applyAlignment="1">
      <alignment horizontal="center" vertical="center"/>
    </xf>
    <xf numFmtId="0" fontId="31" fillId="10" borderId="9" xfId="0" applyFont="1" applyFill="1" applyBorder="1" applyAlignment="1">
      <alignment horizontal="center" vertical="center"/>
    </xf>
    <xf numFmtId="166" fontId="32" fillId="11" borderId="3" xfId="13" applyNumberFormat="1" applyFont="1" applyFill="1" applyBorder="1" applyAlignment="1">
      <alignment horizontal="center" vertical="center"/>
    </xf>
    <xf numFmtId="166" fontId="32" fillId="11" borderId="4" xfId="13" applyNumberFormat="1" applyFont="1" applyFill="1" applyBorder="1" applyAlignment="1">
      <alignment horizontal="center" vertical="center"/>
    </xf>
    <xf numFmtId="166" fontId="32" fillId="11" borderId="5" xfId="13" applyNumberFormat="1" applyFont="1" applyFill="1" applyBorder="1" applyAlignment="1">
      <alignment horizontal="center" vertical="center"/>
    </xf>
    <xf numFmtId="166" fontId="32" fillId="11" borderId="6" xfId="13" applyNumberFormat="1" applyFont="1" applyFill="1" applyBorder="1" applyAlignment="1">
      <alignment horizontal="center" vertical="center"/>
    </xf>
    <xf numFmtId="166" fontId="32" fillId="11" borderId="7" xfId="13" applyNumberFormat="1" applyFont="1" applyFill="1" applyBorder="1" applyAlignment="1">
      <alignment horizontal="center" vertical="center"/>
    </xf>
    <xf numFmtId="166" fontId="32" fillId="11" borderId="8" xfId="13" applyNumberFormat="1" applyFont="1" applyFill="1" applyBorder="1" applyAlignment="1">
      <alignment horizontal="center" vertical="center"/>
    </xf>
    <xf numFmtId="0" fontId="31" fillId="0" borderId="10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</cellXfs>
  <cellStyles count="15">
    <cellStyle name="Comma" xfId="1" builtinId="3"/>
    <cellStyle name="Comma 2" xfId="9"/>
    <cellStyle name="Currency" xfId="13" builtinId="4"/>
    <cellStyle name="Currency 2" xfId="10"/>
    <cellStyle name="Normal" xfId="0" builtinId="0"/>
    <cellStyle name="Normal 10" xfId="14"/>
    <cellStyle name="Normal 2" xfId="2"/>
    <cellStyle name="Normal 3" xfId="3"/>
    <cellStyle name="Normal 4" xfId="4"/>
    <cellStyle name="Normal 5" xfId="5"/>
    <cellStyle name="Normal 6" xfId="7"/>
    <cellStyle name="Normal 7" xfId="8"/>
    <cellStyle name="Normal 8" xfId="11"/>
    <cellStyle name="Normal 9" xfId="12"/>
    <cellStyle name="Percent" xfId="6" builtinId="5"/>
  </cellStyles>
  <dxfs count="0"/>
  <tableStyles count="0" defaultTableStyle="TableStyleMedium9" defaultPivotStyle="PivotStyleLight16"/>
  <colors>
    <mruColors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6/relationships/vbaProject" Target="vbaProject.bin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95250</xdr:colOff>
      <xdr:row>11</xdr:row>
      <xdr:rowOff>123825</xdr:rowOff>
    </xdr:from>
    <xdr:to>
      <xdr:col>19</xdr:col>
      <xdr:colOff>66145</xdr:colOff>
      <xdr:row>13</xdr:row>
      <xdr:rowOff>76158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0450" y="2219325"/>
          <a:ext cx="4238095" cy="333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4</xdr:row>
          <xdr:rowOff>38100</xdr:rowOff>
        </xdr:from>
        <xdr:to>
          <xdr:col>9</xdr:col>
          <xdr:colOff>333375</xdr:colOff>
          <xdr:row>7</xdr:row>
          <xdr:rowOff>123825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Convert to CRF/ New CRF</a:t>
              </a:r>
            </a:p>
          </xdr:txBody>
        </xdr:sp>
        <xdr:clientData fPrintsWithSheet="0"/>
      </xdr:twoCellAnchor>
    </mc:Choice>
    <mc:Fallback/>
  </mc:AlternateContent>
  <xdr:twoCellAnchor>
    <xdr:from>
      <xdr:col>9</xdr:col>
      <xdr:colOff>340280</xdr:colOff>
      <xdr:row>5</xdr:row>
      <xdr:rowOff>18812</xdr:rowOff>
    </xdr:from>
    <xdr:to>
      <xdr:col>9</xdr:col>
      <xdr:colOff>595311</xdr:colOff>
      <xdr:row>6</xdr:row>
      <xdr:rowOff>137875</xdr:rowOff>
    </xdr:to>
    <xdr:sp macro="" textlink="">
      <xdr:nvSpPr>
        <xdr:cNvPr id="2" name="Down Arrow 1"/>
        <xdr:cNvSpPr/>
      </xdr:nvSpPr>
      <xdr:spPr>
        <a:xfrm rot="5400000">
          <a:off x="10224967" y="909281"/>
          <a:ext cx="297657" cy="25503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75"/>
  <sheetViews>
    <sheetView tabSelected="1" zoomScaleNormal="100" workbookViewId="0"/>
  </sheetViews>
  <sheetFormatPr defaultRowHeight="15" x14ac:dyDescent="0.25"/>
  <cols>
    <col min="1" max="16384" width="9.140625" style="150"/>
  </cols>
  <sheetData>
    <row r="1" spans="1:1" x14ac:dyDescent="0.25">
      <c r="A1" s="152" t="s">
        <v>174</v>
      </c>
    </row>
    <row r="2" spans="1:1" x14ac:dyDescent="0.25">
      <c r="A2" s="152" t="s">
        <v>175</v>
      </c>
    </row>
    <row r="4" spans="1:1" x14ac:dyDescent="0.25">
      <c r="A4" s="152" t="s">
        <v>176</v>
      </c>
    </row>
    <row r="5" spans="1:1" x14ac:dyDescent="0.25">
      <c r="A5" s="150" t="s">
        <v>179</v>
      </c>
    </row>
    <row r="6" spans="1:1" x14ac:dyDescent="0.25">
      <c r="A6" s="150" t="s">
        <v>180</v>
      </c>
    </row>
    <row r="8" spans="1:1" x14ac:dyDescent="0.25">
      <c r="A8" s="150" t="s">
        <v>193</v>
      </c>
    </row>
    <row r="9" spans="1:1" x14ac:dyDescent="0.25">
      <c r="A9" s="150" t="s">
        <v>194</v>
      </c>
    </row>
    <row r="11" spans="1:1" x14ac:dyDescent="0.25">
      <c r="A11" s="150" t="s">
        <v>195</v>
      </c>
    </row>
    <row r="13" spans="1:1" x14ac:dyDescent="0.25">
      <c r="A13" s="169" t="s">
        <v>214</v>
      </c>
    </row>
    <row r="15" spans="1:1" x14ac:dyDescent="0.25">
      <c r="A15" s="169" t="s">
        <v>215</v>
      </c>
    </row>
    <row r="17" spans="1:1" x14ac:dyDescent="0.25">
      <c r="A17" s="152" t="s">
        <v>181</v>
      </c>
    </row>
    <row r="18" spans="1:1" x14ac:dyDescent="0.25">
      <c r="A18" s="150" t="s">
        <v>216</v>
      </c>
    </row>
    <row r="20" spans="1:1" x14ac:dyDescent="0.25">
      <c r="A20" s="152" t="s">
        <v>182</v>
      </c>
    </row>
    <row r="21" spans="1:1" x14ac:dyDescent="0.25">
      <c r="A21" s="150" t="s">
        <v>183</v>
      </c>
    </row>
    <row r="23" spans="1:1" x14ac:dyDescent="0.25">
      <c r="A23" s="150" t="s">
        <v>184</v>
      </c>
    </row>
    <row r="24" spans="1:1" x14ac:dyDescent="0.25">
      <c r="A24" s="150" t="s">
        <v>185</v>
      </c>
    </row>
    <row r="25" spans="1:1" x14ac:dyDescent="0.25">
      <c r="A25" s="150" t="s">
        <v>186</v>
      </c>
    </row>
    <row r="27" spans="1:1" x14ac:dyDescent="0.25">
      <c r="A27" s="152" t="s">
        <v>197</v>
      </c>
    </row>
    <row r="28" spans="1:1" x14ac:dyDescent="0.25">
      <c r="A28" s="150" t="s">
        <v>217</v>
      </c>
    </row>
    <row r="30" spans="1:1" x14ac:dyDescent="0.25">
      <c r="A30" s="150" t="s">
        <v>189</v>
      </c>
    </row>
    <row r="31" spans="1:1" x14ac:dyDescent="0.25">
      <c r="A31" s="150" t="s">
        <v>190</v>
      </c>
    </row>
    <row r="33" spans="1:1" x14ac:dyDescent="0.25">
      <c r="A33" s="150" t="s">
        <v>187</v>
      </c>
    </row>
    <row r="34" spans="1:1" x14ac:dyDescent="0.25">
      <c r="A34" s="150" t="s">
        <v>188</v>
      </c>
    </row>
    <row r="36" spans="1:1" x14ac:dyDescent="0.25">
      <c r="A36" s="150" t="s">
        <v>192</v>
      </c>
    </row>
    <row r="38" spans="1:1" x14ac:dyDescent="0.25">
      <c r="A38" s="150" t="s">
        <v>191</v>
      </c>
    </row>
    <row r="40" spans="1:1" x14ac:dyDescent="0.25">
      <c r="A40" s="150" t="s">
        <v>196</v>
      </c>
    </row>
    <row r="42" spans="1:1" x14ac:dyDescent="0.25">
      <c r="A42" s="152" t="s">
        <v>198</v>
      </c>
    </row>
    <row r="43" spans="1:1" x14ac:dyDescent="0.25">
      <c r="A43" s="150" t="s">
        <v>200</v>
      </c>
    </row>
    <row r="45" spans="1:1" x14ac:dyDescent="0.25">
      <c r="A45" s="150" t="s">
        <v>199</v>
      </c>
    </row>
    <row r="47" spans="1:1" x14ac:dyDescent="0.25">
      <c r="A47" s="150" t="s">
        <v>201</v>
      </c>
    </row>
    <row r="49" spans="1:1" x14ac:dyDescent="0.25">
      <c r="A49" s="150" t="s">
        <v>202</v>
      </c>
    </row>
    <row r="51" spans="1:1" x14ac:dyDescent="0.25">
      <c r="A51" s="150" t="s">
        <v>203</v>
      </c>
    </row>
    <row r="53" spans="1:1" x14ac:dyDescent="0.25">
      <c r="A53" s="150" t="s">
        <v>204</v>
      </c>
    </row>
    <row r="55" spans="1:1" x14ac:dyDescent="0.25">
      <c r="A55" s="152" t="s">
        <v>205</v>
      </c>
    </row>
    <row r="56" spans="1:1" x14ac:dyDescent="0.25">
      <c r="A56" s="150" t="s">
        <v>206</v>
      </c>
    </row>
    <row r="58" spans="1:1" x14ac:dyDescent="0.25">
      <c r="A58" s="152" t="s">
        <v>207</v>
      </c>
    </row>
    <row r="59" spans="1:1" x14ac:dyDescent="0.25">
      <c r="A59" s="169" t="s">
        <v>218</v>
      </c>
    </row>
    <row r="61" spans="1:1" x14ac:dyDescent="0.25">
      <c r="A61" s="169" t="s">
        <v>219</v>
      </c>
    </row>
    <row r="62" spans="1:1" x14ac:dyDescent="0.25">
      <c r="A62" s="151"/>
    </row>
    <row r="63" spans="1:1" x14ac:dyDescent="0.25">
      <c r="A63" s="152" t="s">
        <v>208</v>
      </c>
    </row>
    <row r="64" spans="1:1" x14ac:dyDescent="0.25">
      <c r="A64" s="169" t="s">
        <v>220</v>
      </c>
    </row>
    <row r="65" spans="1:1" x14ac:dyDescent="0.25">
      <c r="A65" s="152"/>
    </row>
    <row r="66" spans="1:1" x14ac:dyDescent="0.25">
      <c r="A66" s="169" t="s">
        <v>221</v>
      </c>
    </row>
    <row r="68" spans="1:1" x14ac:dyDescent="0.25">
      <c r="A68" s="169" t="s">
        <v>222</v>
      </c>
    </row>
    <row r="70" spans="1:1" x14ac:dyDescent="0.25">
      <c r="A70" s="150" t="s">
        <v>209</v>
      </c>
    </row>
    <row r="72" spans="1:1" x14ac:dyDescent="0.25">
      <c r="A72" s="150" t="s">
        <v>210</v>
      </c>
    </row>
    <row r="74" spans="1:1" x14ac:dyDescent="0.25">
      <c r="A74" s="150" t="s">
        <v>211</v>
      </c>
    </row>
    <row r="75" spans="1:1" x14ac:dyDescent="0.25">
      <c r="A75" s="150" t="s">
        <v>212</v>
      </c>
    </row>
  </sheetData>
  <pageMargins left="0.70866141732283472" right="0.70866141732283472" top="0.74803149606299213" bottom="0.74803149606299213" header="0.31496062992125984" footer="0.31496062992125984"/>
  <pageSetup paperSize="9" scale="74" fitToHeight="2" orientation="portrait" r:id="rId1"/>
  <headerFooter alignWithMargins="0">
    <oddFooter>&amp;L&amp;"Arial,Italic"&amp;8&amp;F &amp;A &amp;D&amp;R&amp;"Arial,Italic"&amp;8&amp;P/&amp;N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6" tint="0.59999389629810485"/>
    <pageSetUpPr fitToPage="1"/>
  </sheetPr>
  <dimension ref="A1:Q45"/>
  <sheetViews>
    <sheetView zoomScale="80" zoomScaleNormal="80" workbookViewId="0">
      <selection sqref="A1:G1"/>
    </sheetView>
  </sheetViews>
  <sheetFormatPr defaultRowHeight="12.75" x14ac:dyDescent="0.2"/>
  <cols>
    <col min="1" max="1" width="34.28515625" bestFit="1" customWidth="1"/>
    <col min="2" max="7" width="15.7109375" customWidth="1"/>
    <col min="8" max="8" width="9.5703125" customWidth="1"/>
    <col min="9" max="9" width="10.42578125" customWidth="1"/>
    <col min="11" max="11" width="17.7109375" customWidth="1"/>
    <col min="13" max="13" width="32" customWidth="1"/>
    <col min="17" max="18" width="10.28515625" bestFit="1" customWidth="1"/>
  </cols>
  <sheetData>
    <row r="1" spans="1:17" ht="17.25" customHeight="1" x14ac:dyDescent="0.25">
      <c r="A1" s="175" t="s">
        <v>177</v>
      </c>
      <c r="B1" s="175"/>
      <c r="C1" s="175"/>
      <c r="D1" s="175"/>
      <c r="E1" s="175"/>
      <c r="F1" s="175"/>
      <c r="G1" s="175"/>
      <c r="H1" s="5"/>
      <c r="I1" s="77"/>
    </row>
    <row r="2" spans="1:17" ht="9.9499999999999993" customHeight="1" x14ac:dyDescent="0.25">
      <c r="A2" s="59"/>
      <c r="B2" s="59"/>
      <c r="C2" s="59"/>
      <c r="D2" s="59"/>
      <c r="E2" s="59"/>
      <c r="F2" s="59"/>
      <c r="G2" s="59"/>
      <c r="H2" s="5"/>
    </row>
    <row r="3" spans="1:17" ht="14.25" customHeight="1" x14ac:dyDescent="0.2">
      <c r="A3" s="42" t="s">
        <v>107</v>
      </c>
      <c r="B3" s="178"/>
      <c r="C3" s="179"/>
      <c r="D3" s="43" t="s">
        <v>19</v>
      </c>
      <c r="E3" s="42"/>
      <c r="F3" s="188" t="s">
        <v>156</v>
      </c>
      <c r="G3" s="189"/>
      <c r="H3" s="153"/>
      <c r="I3" s="170" t="s">
        <v>213</v>
      </c>
      <c r="J3" s="170"/>
      <c r="K3" s="170"/>
      <c r="L3" s="154"/>
    </row>
    <row r="4" spans="1:17" ht="14.25" customHeight="1" x14ac:dyDescent="0.2">
      <c r="A4" s="42" t="s">
        <v>145</v>
      </c>
      <c r="B4" s="190"/>
      <c r="C4" s="191"/>
      <c r="D4" s="43"/>
      <c r="E4" s="42"/>
      <c r="F4" s="88"/>
      <c r="G4" s="89"/>
      <c r="H4" s="155"/>
      <c r="I4" s="171"/>
      <c r="J4" s="171"/>
      <c r="K4" s="171"/>
      <c r="L4" s="157"/>
    </row>
    <row r="5" spans="1:17" ht="14.25" customHeight="1" x14ac:dyDescent="0.2">
      <c r="A5" s="42" t="s">
        <v>106</v>
      </c>
      <c r="B5" s="176"/>
      <c r="C5" s="176"/>
      <c r="D5" s="5"/>
      <c r="E5" s="42"/>
      <c r="F5" s="180"/>
      <c r="G5" s="181"/>
      <c r="H5" s="155"/>
      <c r="I5" s="156"/>
      <c r="J5" s="20"/>
      <c r="K5" s="172" t="s">
        <v>178</v>
      </c>
      <c r="L5" s="158"/>
      <c r="M5" s="20"/>
      <c r="N5" s="20"/>
      <c r="O5" s="20"/>
      <c r="P5" s="20"/>
      <c r="Q5" s="20"/>
    </row>
    <row r="6" spans="1:17" ht="14.25" customHeight="1" x14ac:dyDescent="0.2">
      <c r="A6" s="42" t="s">
        <v>116</v>
      </c>
      <c r="B6" s="176"/>
      <c r="C6" s="176"/>
      <c r="D6" s="5"/>
      <c r="E6" s="42"/>
      <c r="F6" s="182" t="s">
        <v>123</v>
      </c>
      <c r="G6" s="183"/>
      <c r="H6" s="155"/>
      <c r="I6" s="156"/>
      <c r="J6" s="20"/>
      <c r="K6" s="173"/>
      <c r="L6" s="158"/>
      <c r="M6" s="20"/>
      <c r="N6" s="20"/>
      <c r="O6" s="20"/>
      <c r="P6" s="20"/>
      <c r="Q6" s="20"/>
    </row>
    <row r="7" spans="1:17" ht="14.25" customHeight="1" x14ac:dyDescent="0.2">
      <c r="A7" s="42" t="s">
        <v>108</v>
      </c>
      <c r="B7" s="176"/>
      <c r="C7" s="176"/>
      <c r="D7" s="5"/>
      <c r="E7" s="42"/>
      <c r="F7" s="184"/>
      <c r="G7" s="185"/>
      <c r="H7" s="155"/>
      <c r="I7" s="156"/>
      <c r="J7" s="20"/>
      <c r="K7" s="173"/>
      <c r="L7" s="158"/>
      <c r="M7" s="20"/>
      <c r="N7" s="20"/>
      <c r="O7" s="20"/>
      <c r="P7" s="20"/>
      <c r="Q7" s="20"/>
    </row>
    <row r="8" spans="1:17" ht="14.25" customHeight="1" x14ac:dyDescent="0.2">
      <c r="A8" s="42" t="s">
        <v>109</v>
      </c>
      <c r="B8" s="177">
        <v>43922</v>
      </c>
      <c r="C8" s="177"/>
      <c r="D8" s="68" t="str">
        <f>VLOOKUP(B8,Lookup!AC:AE,3,0)</f>
        <v>Wednesday</v>
      </c>
      <c r="F8" s="182" t="s">
        <v>105</v>
      </c>
      <c r="G8" s="183"/>
      <c r="H8" s="155"/>
      <c r="I8" s="156"/>
      <c r="J8" s="20"/>
      <c r="K8" s="174"/>
      <c r="L8" s="158"/>
      <c r="M8" s="20"/>
      <c r="N8" s="20"/>
      <c r="O8" s="20"/>
      <c r="P8" s="20"/>
      <c r="Q8" s="20"/>
    </row>
    <row r="9" spans="1:17" ht="14.25" customHeight="1" x14ac:dyDescent="0.2">
      <c r="A9" s="42" t="s">
        <v>110</v>
      </c>
      <c r="B9" s="177">
        <v>43922</v>
      </c>
      <c r="C9" s="177"/>
      <c r="D9" s="68" t="str">
        <f>VLOOKUP(B9,Lookup!AC:AE,3,0)</f>
        <v>Wednesday</v>
      </c>
      <c r="E9" s="69"/>
      <c r="F9" s="186"/>
      <c r="G9" s="187"/>
      <c r="H9" s="159"/>
      <c r="I9" s="160"/>
      <c r="J9" s="161"/>
      <c r="K9" s="161"/>
      <c r="L9" s="162"/>
      <c r="M9" s="20"/>
      <c r="N9" s="20"/>
      <c r="O9" s="20"/>
      <c r="P9" s="20"/>
      <c r="Q9" s="20"/>
    </row>
    <row r="10" spans="1:17" s="41" customFormat="1" ht="13.5" customHeight="1" x14ac:dyDescent="0.2">
      <c r="A10" s="44"/>
      <c r="B10"/>
      <c r="C10"/>
      <c r="D10"/>
      <c r="E10"/>
      <c r="F10"/>
      <c r="G10"/>
      <c r="H10"/>
      <c r="I10" s="22"/>
      <c r="J10" s="20"/>
      <c r="K10" s="20"/>
      <c r="L10" s="20"/>
      <c r="M10" s="20"/>
      <c r="N10" s="20"/>
      <c r="O10" s="20"/>
      <c r="P10" s="20"/>
      <c r="Q10" s="20"/>
    </row>
    <row r="11" spans="1:17" x14ac:dyDescent="0.2">
      <c r="B11" s="36" t="s">
        <v>16</v>
      </c>
      <c r="C11" s="36" t="s">
        <v>16</v>
      </c>
      <c r="D11" s="36" t="s">
        <v>16</v>
      </c>
      <c r="E11" s="36" t="s">
        <v>16</v>
      </c>
      <c r="F11" s="36" t="s">
        <v>16</v>
      </c>
      <c r="G11" s="36" t="s">
        <v>16</v>
      </c>
      <c r="J11" s="19"/>
      <c r="K11" s="19"/>
      <c r="L11" s="20"/>
      <c r="M11" s="19"/>
      <c r="N11" s="19"/>
      <c r="O11" s="19"/>
      <c r="P11" s="19"/>
      <c r="Q11" s="19"/>
    </row>
    <row r="12" spans="1:17" x14ac:dyDescent="0.2">
      <c r="A12" s="1" t="s">
        <v>73</v>
      </c>
      <c r="B12" s="36" t="s">
        <v>1</v>
      </c>
      <c r="C12" s="36" t="s">
        <v>2</v>
      </c>
      <c r="D12" s="36" t="s">
        <v>3</v>
      </c>
      <c r="E12" s="36" t="s">
        <v>75</v>
      </c>
      <c r="F12" s="36" t="s">
        <v>76</v>
      </c>
      <c r="G12" s="36" t="s">
        <v>5</v>
      </c>
      <c r="I12" s="46"/>
      <c r="J12" s="21"/>
      <c r="K12" s="22"/>
      <c r="L12" s="20"/>
      <c r="M12" s="20"/>
      <c r="N12" s="21"/>
      <c r="O12" s="21"/>
      <c r="P12" s="21"/>
      <c r="Q12" s="22"/>
    </row>
    <row r="13" spans="1:17" x14ac:dyDescent="0.2">
      <c r="A13" s="1"/>
      <c r="B13" s="135" t="str">
        <f>VLOOKUP(B8,Lookup!AC:AD,2,0)</f>
        <v>2020/21</v>
      </c>
      <c r="C13" s="135" t="str">
        <f>VLOOKUP(B13,Lookup!Z:AA,2,0)</f>
        <v>2021/22</v>
      </c>
      <c r="D13" s="136" t="str">
        <f>VLOOKUP(C13,Lookup!Z:AA,2,0)</f>
        <v>2022/23</v>
      </c>
      <c r="E13" s="136" t="str">
        <f>VLOOKUP(D13,Lookup!Z:AA,2,0)</f>
        <v>2023/24</v>
      </c>
      <c r="F13" s="136" t="str">
        <f>VLOOKUP(E13,Lookup!Z:AA,2,0)</f>
        <v>2024/25</v>
      </c>
      <c r="G13" s="137"/>
      <c r="I13" s="46"/>
      <c r="J13" s="21"/>
      <c r="K13" s="22"/>
      <c r="L13" s="20"/>
      <c r="M13" s="20"/>
      <c r="N13" s="21"/>
      <c r="O13" s="21"/>
      <c r="P13" s="21"/>
      <c r="Q13" s="22"/>
    </row>
    <row r="14" spans="1:17" x14ac:dyDescent="0.2">
      <c r="A14" s="46" t="s">
        <v>111</v>
      </c>
      <c r="B14" s="138"/>
      <c r="C14" s="138"/>
      <c r="D14" s="138"/>
      <c r="E14" s="138"/>
      <c r="F14" s="138"/>
      <c r="G14" s="138"/>
      <c r="I14" s="46"/>
      <c r="J14" s="21"/>
      <c r="K14" s="22"/>
      <c r="L14" s="20"/>
      <c r="M14" s="20"/>
      <c r="N14" s="21"/>
      <c r="O14" s="21"/>
      <c r="P14" s="21"/>
      <c r="Q14" s="22"/>
    </row>
    <row r="15" spans="1:17" x14ac:dyDescent="0.2">
      <c r="A15" t="s">
        <v>7</v>
      </c>
      <c r="B15" s="139">
        <f>'Staff Costs'!H56</f>
        <v>0</v>
      </c>
      <c r="C15" s="139">
        <f>'Staff Costs'!J56</f>
        <v>0</v>
      </c>
      <c r="D15" s="139">
        <f>'Staff Costs'!L56</f>
        <v>0</v>
      </c>
      <c r="E15" s="139">
        <f>'Staff Costs'!N56</f>
        <v>0</v>
      </c>
      <c r="F15" s="139">
        <f>'Staff Costs'!P56</f>
        <v>0</v>
      </c>
      <c r="G15" s="140">
        <f>SUM(B15:F15)</f>
        <v>0</v>
      </c>
      <c r="I15" s="45"/>
      <c r="J15" s="21"/>
      <c r="K15" s="22"/>
      <c r="L15" s="20"/>
      <c r="M15" s="20"/>
      <c r="N15" s="21"/>
      <c r="O15" s="21"/>
      <c r="P15" s="21"/>
      <c r="Q15" s="22"/>
    </row>
    <row r="16" spans="1:17" x14ac:dyDescent="0.2">
      <c r="A16" t="s">
        <v>9</v>
      </c>
      <c r="B16" s="139">
        <f>SUMIF(Expenditure!$C$4:$C$90,"Consumables",Expenditure!$H4:$H90)</f>
        <v>0</v>
      </c>
      <c r="C16" s="139">
        <f>SUMIF(Expenditure!$C$4:$C$90,"Consumables",Expenditure!K4:K90)</f>
        <v>0</v>
      </c>
      <c r="D16" s="139">
        <f>SUMIF(Expenditure!$C$4:$C$90,"Consumables",Expenditure!$N$4:$N$90)</f>
        <v>0</v>
      </c>
      <c r="E16" s="139">
        <f>SUMIF(Expenditure!$C$4:$C$90,"Consumables",Expenditure!$Q$4:$Q$90)</f>
        <v>0</v>
      </c>
      <c r="F16" s="139">
        <f>SUMIF(Expenditure!$C$4:$C$90,"Consumables",Expenditure!$T$4:$T$90)</f>
        <v>0</v>
      </c>
      <c r="G16" s="140">
        <f t="shared" ref="G16:G20" si="0">SUM(B16:F16)</f>
        <v>0</v>
      </c>
      <c r="I16" s="45"/>
      <c r="J16" s="21"/>
      <c r="K16" s="22"/>
      <c r="L16" s="20"/>
      <c r="M16" s="20"/>
      <c r="N16" s="21"/>
      <c r="O16" s="21"/>
      <c r="P16" s="21"/>
      <c r="Q16" s="22"/>
    </row>
    <row r="17" spans="1:17" x14ac:dyDescent="0.2">
      <c r="A17" s="7" t="s">
        <v>10</v>
      </c>
      <c r="B17" s="139">
        <f>SUMIF(Expenditure!$C$4:$C$90,"T&amp;S",Expenditure!$H$4:H90)</f>
        <v>0</v>
      </c>
      <c r="C17" s="139">
        <f>SUMIF(Expenditure!$C$4:$C$90,"T&amp;S",Expenditure!$K$4:$K$90)</f>
        <v>0</v>
      </c>
      <c r="D17" s="139">
        <f>SUMIF(Expenditure!$C$4:$C$90,"T&amp;S",Expenditure!$N$4:$N$90)</f>
        <v>0</v>
      </c>
      <c r="E17" s="139">
        <f>SUMIF(Expenditure!$C$4:$C$90,"T&amp;S",Expenditure!$Q$4:$Q$90)</f>
        <v>0</v>
      </c>
      <c r="F17" s="139">
        <f>SUMIF(Expenditure!$C$4:$C$90,"T&amp;S",Expenditure!$T$4:$T$90)</f>
        <v>0</v>
      </c>
      <c r="G17" s="140">
        <f t="shared" si="0"/>
        <v>0</v>
      </c>
      <c r="I17" s="45"/>
      <c r="J17" s="21"/>
      <c r="K17" s="22"/>
      <c r="L17" s="20"/>
      <c r="M17" s="20"/>
      <c r="N17" s="21"/>
      <c r="O17" s="21"/>
      <c r="P17" s="21"/>
      <c r="Q17" s="22"/>
    </row>
    <row r="18" spans="1:17" x14ac:dyDescent="0.2">
      <c r="A18" t="s">
        <v>11</v>
      </c>
      <c r="B18" s="141">
        <f>SUMIF(Expenditure!$C$4:$C$90,"Dissemination",Expenditure!$H$4:H90)</f>
        <v>0</v>
      </c>
      <c r="C18" s="139">
        <f>SUMIF(Expenditure!$C$4:$C$90,"Dissemination",Expenditure!$K$4:$K$90)</f>
        <v>0</v>
      </c>
      <c r="D18" s="139">
        <f>SUMIF(Expenditure!$C$4:$C$90,"Dissemination",Expenditure!$N$4:$N$90)</f>
        <v>0</v>
      </c>
      <c r="E18" s="139">
        <f>SUMIF(Expenditure!$C$4:$C$90,"Dissemination",Expenditure!$Q$4:$Q$90)</f>
        <v>0</v>
      </c>
      <c r="F18" s="139">
        <f>SUMIF(Expenditure!$C$4:$C$90,"Dissemination",Expenditure!$T$4:$T$90)</f>
        <v>0</v>
      </c>
      <c r="G18" s="140">
        <f t="shared" si="0"/>
        <v>0</v>
      </c>
      <c r="I18" s="45"/>
      <c r="J18" s="21"/>
      <c r="K18" s="22"/>
      <c r="L18" s="20"/>
      <c r="M18" s="20"/>
      <c r="N18" s="21"/>
      <c r="O18" s="21"/>
      <c r="P18" s="21"/>
      <c r="Q18" s="22"/>
    </row>
    <row r="19" spans="1:17" x14ac:dyDescent="0.2">
      <c r="A19" t="s">
        <v>12</v>
      </c>
      <c r="B19" s="141">
        <f>SUMIF(Expenditure!$C$4:$C$90,"Subcontracting",Expenditure!$H$4:H91)</f>
        <v>0</v>
      </c>
      <c r="C19" s="139">
        <f>SUMIF(Expenditure!$C$4:$C$90,"Subcontracting",Expenditure!$K$4:$K$90)</f>
        <v>0</v>
      </c>
      <c r="D19" s="139">
        <f>SUMIF(Expenditure!$C$4:$C$90,"Subcontracting",Expenditure!$N$4:$N$90)</f>
        <v>0</v>
      </c>
      <c r="E19" s="139">
        <f>SUMIF(Expenditure!$C$4:$C$90,"Subcontracting",Expenditure!$Q$4:$Q$90)</f>
        <v>0</v>
      </c>
      <c r="F19" s="139">
        <f>SUMIF(Expenditure!$C$4:$C$90,"Subcontracting",Expenditure!$T$4:$T$90)</f>
        <v>0</v>
      </c>
      <c r="G19" s="140">
        <f t="shared" si="0"/>
        <v>0</v>
      </c>
      <c r="I19" s="45"/>
      <c r="J19" s="21"/>
      <c r="K19" s="22"/>
      <c r="L19" s="20"/>
      <c r="M19" s="20"/>
      <c r="N19" s="21"/>
      <c r="O19" s="21"/>
      <c r="P19" s="21"/>
      <c r="Q19" s="22"/>
    </row>
    <row r="20" spans="1:17" x14ac:dyDescent="0.2">
      <c r="A20" s="7" t="s">
        <v>144</v>
      </c>
      <c r="B20" s="141">
        <f>SUMIF(Expenditure!$C$4:$C$90,"Animal Costs",Expenditure!$H$4:H92)</f>
        <v>0</v>
      </c>
      <c r="C20" s="139">
        <f>SUMIF(Expenditure!$C$4:$C$90,"Animal Costs",Expenditure!$K$4:$K$90)</f>
        <v>0</v>
      </c>
      <c r="D20" s="139">
        <f>SUMIF(Expenditure!$C$4:$C$90,"Animal Costs",Expenditure!$N$4:$N$90)</f>
        <v>0</v>
      </c>
      <c r="E20" s="139">
        <f>SUMIF(Expenditure!$C$4:$C$90,"Animal Costs",Expenditure!$Q$4:$Q$90)</f>
        <v>0</v>
      </c>
      <c r="F20" s="139">
        <f>SUMIF(Expenditure!$C$4:$C$90,"Animal costs",Expenditure!$T$4:$T$90)</f>
        <v>0</v>
      </c>
      <c r="G20" s="140">
        <f t="shared" si="0"/>
        <v>0</v>
      </c>
      <c r="I20" s="45"/>
      <c r="J20" s="21"/>
      <c r="K20" s="22"/>
      <c r="L20" s="20"/>
      <c r="M20" s="20"/>
      <c r="N20" s="21"/>
      <c r="O20" s="21"/>
      <c r="P20" s="21"/>
      <c r="Q20" s="22"/>
    </row>
    <row r="21" spans="1:17" x14ac:dyDescent="0.2">
      <c r="A21" t="s">
        <v>6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8">
        <f>SUM(B21:F21)</f>
        <v>0</v>
      </c>
      <c r="I21" s="45"/>
      <c r="J21" s="20"/>
      <c r="K21" s="20"/>
      <c r="L21" s="20"/>
      <c r="M21" s="20"/>
      <c r="N21" s="20"/>
      <c r="O21" s="20"/>
      <c r="P21" s="20"/>
      <c r="Q21" s="20"/>
    </row>
    <row r="22" spans="1:17" s="41" customFormat="1" x14ac:dyDescent="0.2">
      <c r="A22" s="46" t="s">
        <v>112</v>
      </c>
      <c r="B22" s="50"/>
      <c r="C22" s="50"/>
      <c r="D22" s="50"/>
      <c r="E22" s="50"/>
      <c r="F22" s="50"/>
      <c r="G22" s="51"/>
      <c r="I22" s="46"/>
      <c r="J22" s="20"/>
      <c r="K22" s="20"/>
      <c r="L22" s="20"/>
      <c r="M22" s="20"/>
      <c r="N22" s="20"/>
      <c r="O22" s="20"/>
      <c r="P22" s="20"/>
      <c r="Q22" s="20"/>
    </row>
    <row r="23" spans="1:17" x14ac:dyDescent="0.2">
      <c r="A23" t="s">
        <v>8</v>
      </c>
      <c r="B23" s="37">
        <f>Overheads!D56</f>
        <v>0</v>
      </c>
      <c r="C23" s="37">
        <f>Overheads!E56</f>
        <v>0</v>
      </c>
      <c r="D23" s="37">
        <f>Overheads!F56</f>
        <v>0</v>
      </c>
      <c r="E23" s="37">
        <f>Overheads!G56</f>
        <v>0</v>
      </c>
      <c r="F23" s="37">
        <f>Overheads!H56</f>
        <v>0</v>
      </c>
      <c r="G23" s="38">
        <f>SUM(B23:F23)</f>
        <v>0</v>
      </c>
      <c r="I23" s="45"/>
      <c r="J23" s="21"/>
      <c r="K23" s="22"/>
      <c r="L23" s="20"/>
      <c r="M23" s="20"/>
      <c r="N23" s="21"/>
      <c r="O23" s="21"/>
      <c r="P23" s="21"/>
      <c r="Q23" s="22"/>
    </row>
    <row r="24" spans="1:17" x14ac:dyDescent="0.2">
      <c r="A24" t="s">
        <v>77</v>
      </c>
      <c r="B24" s="37">
        <f>SUM(B16:B19)*Lookup!$Q$2</f>
        <v>0</v>
      </c>
      <c r="C24" s="37">
        <f>SUM(C16:C19)*Lookup!$Q$2</f>
        <v>0</v>
      </c>
      <c r="D24" s="37">
        <f>SUM(D16:D19)*Lookup!$Q$2</f>
        <v>0</v>
      </c>
      <c r="E24" s="37">
        <f>SUM(E16:E19)*Lookup!$Q$2</f>
        <v>0</v>
      </c>
      <c r="F24" s="37">
        <f>SUM(F16:F19)*Lookup!$Q$2</f>
        <v>0</v>
      </c>
      <c r="G24" s="38">
        <f>SUM(B24:F24)</f>
        <v>0</v>
      </c>
      <c r="I24" s="45"/>
      <c r="J24" s="22"/>
      <c r="K24" s="22"/>
      <c r="L24" s="20"/>
      <c r="M24" s="19"/>
      <c r="N24" s="22"/>
      <c r="O24" s="22"/>
      <c r="P24" s="22"/>
      <c r="Q24" s="22"/>
    </row>
    <row r="25" spans="1:17" x14ac:dyDescent="0.2">
      <c r="A25" s="6" t="s">
        <v>4</v>
      </c>
      <c r="B25" s="38">
        <f>IF(C13="ERROR","Please",SUM(B15:B24))</f>
        <v>0</v>
      </c>
      <c r="C25" s="38">
        <f>IF(C13="ERROR","select",SUM(C15:C24))</f>
        <v>0</v>
      </c>
      <c r="D25" s="38">
        <f>IF(C13="ERROR","financial",SUM(D15:D24))</f>
        <v>0</v>
      </c>
      <c r="E25" s="38">
        <f>IF(C13="ERROR","year",SUM(E15:E24))</f>
        <v>0</v>
      </c>
      <c r="F25" s="38">
        <f>IF(C13="ERROR","in",SUM(F15:F24))</f>
        <v>0</v>
      </c>
      <c r="G25" s="38">
        <f>IF(C13="ERROR","drop-down box",SUM(B25:F25))</f>
        <v>0</v>
      </c>
      <c r="I25" s="49"/>
      <c r="J25" s="19"/>
      <c r="K25" s="19"/>
      <c r="L25" s="20"/>
      <c r="M25" s="19"/>
      <c r="N25" s="19"/>
      <c r="O25" s="19"/>
      <c r="P25" s="19"/>
      <c r="Q25" s="19"/>
    </row>
    <row r="26" spans="1:17" x14ac:dyDescent="0.2">
      <c r="A26" s="6"/>
      <c r="B26" s="51"/>
      <c r="C26" s="51"/>
      <c r="D26" s="51"/>
      <c r="E26" s="51"/>
      <c r="F26" s="51"/>
      <c r="G26" s="51"/>
      <c r="I26" s="49"/>
      <c r="J26" s="19"/>
      <c r="K26" s="19"/>
      <c r="L26" s="20"/>
      <c r="M26" s="19"/>
      <c r="N26" s="19"/>
      <c r="O26" s="19"/>
      <c r="P26" s="19"/>
      <c r="Q26" s="19"/>
    </row>
    <row r="27" spans="1:17" x14ac:dyDescent="0.2">
      <c r="A27" s="1" t="s">
        <v>74</v>
      </c>
      <c r="B27" s="36" t="s">
        <v>1</v>
      </c>
      <c r="C27" s="36" t="s">
        <v>2</v>
      </c>
      <c r="D27" s="36" t="s">
        <v>3</v>
      </c>
      <c r="E27" s="36" t="s">
        <v>75</v>
      </c>
      <c r="F27" s="36" t="s">
        <v>76</v>
      </c>
      <c r="G27" s="36" t="s">
        <v>5</v>
      </c>
      <c r="I27" s="46"/>
      <c r="J27" s="21"/>
      <c r="K27" s="22"/>
      <c r="L27" s="20"/>
      <c r="M27" s="23"/>
      <c r="N27" s="21"/>
      <c r="O27" s="21"/>
      <c r="P27" s="21"/>
      <c r="Q27" s="22"/>
    </row>
    <row r="28" spans="1:17" x14ac:dyDescent="0.2">
      <c r="A28" t="s">
        <v>13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8">
        <f t="shared" ref="G28:G31" si="1">SUM(B28:F28)</f>
        <v>0</v>
      </c>
      <c r="I28" s="47"/>
      <c r="J28" s="21"/>
      <c r="K28" s="22"/>
      <c r="L28" s="20"/>
      <c r="M28" s="23"/>
      <c r="N28" s="21"/>
      <c r="O28" s="21"/>
      <c r="P28" s="21"/>
      <c r="Q28" s="22"/>
    </row>
    <row r="29" spans="1:17" x14ac:dyDescent="0.2">
      <c r="A29" s="7" t="s">
        <v>11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8">
        <f t="shared" si="1"/>
        <v>0</v>
      </c>
      <c r="I29" s="48"/>
      <c r="J29" s="22"/>
      <c r="K29" s="22"/>
      <c r="L29" s="20"/>
      <c r="M29" s="19"/>
      <c r="N29" s="22"/>
      <c r="O29" s="22"/>
      <c r="P29" s="22"/>
      <c r="Q29" s="22"/>
    </row>
    <row r="30" spans="1:17" x14ac:dyDescent="0.2">
      <c r="A30" s="7" t="s">
        <v>6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8">
        <f t="shared" si="1"/>
        <v>0</v>
      </c>
      <c r="I30" s="48"/>
      <c r="J30" s="20"/>
      <c r="K30" s="20"/>
      <c r="L30" s="20"/>
      <c r="M30" s="20"/>
      <c r="N30" s="20"/>
      <c r="O30" s="20"/>
      <c r="P30" s="20"/>
      <c r="Q30" s="20"/>
    </row>
    <row r="31" spans="1:17" x14ac:dyDescent="0.2">
      <c r="A31" s="6" t="s">
        <v>4</v>
      </c>
      <c r="B31" s="38">
        <f>SUM(B28:B30)</f>
        <v>0</v>
      </c>
      <c r="C31" s="38">
        <f>SUM(C28:C30)</f>
        <v>0</v>
      </c>
      <c r="D31" s="38">
        <f>SUM(D28:D30)</f>
        <v>0</v>
      </c>
      <c r="E31" s="38">
        <f>SUM(E28:E30)</f>
        <v>0</v>
      </c>
      <c r="F31" s="38">
        <f>SUM(F28:F30)</f>
        <v>0</v>
      </c>
      <c r="G31" s="38">
        <f t="shared" si="1"/>
        <v>0</v>
      </c>
      <c r="I31" s="49"/>
      <c r="J31" s="22"/>
      <c r="K31" s="22"/>
      <c r="L31" s="20"/>
      <c r="M31" s="19"/>
      <c r="N31" s="22"/>
      <c r="O31" s="22"/>
      <c r="P31" s="22"/>
      <c r="Q31" s="22"/>
    </row>
    <row r="32" spans="1:17" s="41" customFormat="1" x14ac:dyDescent="0.2">
      <c r="A32" s="6"/>
      <c r="B32" s="51"/>
      <c r="C32" s="51"/>
      <c r="D32" s="51"/>
      <c r="E32" s="51"/>
      <c r="F32" s="51"/>
      <c r="G32" s="51"/>
      <c r="I32" s="49"/>
      <c r="J32" s="22"/>
      <c r="K32" s="22"/>
      <c r="L32" s="20"/>
      <c r="M32" s="19"/>
      <c r="N32" s="22"/>
      <c r="O32" s="22"/>
      <c r="P32" s="22"/>
      <c r="Q32" s="22"/>
    </row>
    <row r="33" spans="1:17" x14ac:dyDescent="0.2">
      <c r="A33" s="1" t="s">
        <v>161</v>
      </c>
      <c r="B33" s="36" t="s">
        <v>1</v>
      </c>
      <c r="C33" s="36" t="s">
        <v>2</v>
      </c>
      <c r="D33" s="36" t="s">
        <v>3</v>
      </c>
      <c r="E33" s="36" t="s">
        <v>75</v>
      </c>
      <c r="F33" s="36" t="s">
        <v>76</v>
      </c>
      <c r="G33" s="36" t="s">
        <v>5</v>
      </c>
      <c r="I33" s="46"/>
      <c r="J33" s="21"/>
      <c r="K33" s="22"/>
      <c r="L33" s="20"/>
      <c r="M33" s="20"/>
      <c r="N33" s="21"/>
      <c r="O33" s="21"/>
      <c r="P33" s="21"/>
      <c r="Q33" s="22"/>
    </row>
    <row r="34" spans="1:17" x14ac:dyDescent="0.2">
      <c r="A34" t="s">
        <v>14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8">
        <f t="shared" ref="G34:G35" si="2">SUM(B34:F34)</f>
        <v>0</v>
      </c>
    </row>
    <row r="35" spans="1:17" x14ac:dyDescent="0.2">
      <c r="A35" t="s">
        <v>15</v>
      </c>
      <c r="B35" s="39">
        <v>0</v>
      </c>
      <c r="C35" s="39">
        <v>0</v>
      </c>
      <c r="D35" s="39">
        <v>0</v>
      </c>
      <c r="E35" s="39">
        <v>0</v>
      </c>
      <c r="F35" s="39">
        <v>0</v>
      </c>
      <c r="G35" s="38">
        <f t="shared" si="2"/>
        <v>0</v>
      </c>
    </row>
    <row r="36" spans="1:17" x14ac:dyDescent="0.2">
      <c r="A36" s="1" t="s">
        <v>4</v>
      </c>
      <c r="B36" s="38">
        <f>SUM(B34:B35)</f>
        <v>0</v>
      </c>
      <c r="C36" s="38">
        <f t="shared" ref="C36:G36" si="3">SUM(C34:C35)</f>
        <v>0</v>
      </c>
      <c r="D36" s="38">
        <f t="shared" si="3"/>
        <v>0</v>
      </c>
      <c r="E36" s="38">
        <f t="shared" si="3"/>
        <v>0</v>
      </c>
      <c r="F36" s="38">
        <f t="shared" si="3"/>
        <v>0</v>
      </c>
      <c r="G36" s="38">
        <f t="shared" si="3"/>
        <v>0</v>
      </c>
    </row>
    <row r="39" spans="1:17" x14ac:dyDescent="0.2">
      <c r="A39" s="77" t="s">
        <v>158</v>
      </c>
      <c r="B39" s="133">
        <f>B25+B31+B36</f>
        <v>0</v>
      </c>
      <c r="C39" s="133">
        <f t="shared" ref="C39:G39" si="4">C25+C31+C36</f>
        <v>0</v>
      </c>
      <c r="D39" s="133">
        <f t="shared" si="4"/>
        <v>0</v>
      </c>
      <c r="E39" s="133">
        <f t="shared" si="4"/>
        <v>0</v>
      </c>
      <c r="F39" s="133">
        <f t="shared" si="4"/>
        <v>0</v>
      </c>
      <c r="G39" s="133">
        <f t="shared" si="4"/>
        <v>0</v>
      </c>
    </row>
    <row r="41" spans="1:17" ht="12" customHeight="1" x14ac:dyDescent="0.2">
      <c r="A41" s="49" t="s">
        <v>159</v>
      </c>
      <c r="B41" s="90">
        <f>Income!E30</f>
        <v>0</v>
      </c>
      <c r="C41" s="90">
        <f>Income!F30</f>
        <v>0</v>
      </c>
      <c r="D41" s="90">
        <f>Income!G30</f>
        <v>0</v>
      </c>
      <c r="E41" s="90">
        <f>Income!H30</f>
        <v>0</v>
      </c>
      <c r="F41" s="90">
        <f>Income!I30</f>
        <v>0</v>
      </c>
      <c r="G41" s="90">
        <f>SUM(B41:F41)</f>
        <v>0</v>
      </c>
      <c r="I41" s="49"/>
      <c r="J41" s="19"/>
      <c r="K41" s="19"/>
      <c r="L41" s="20"/>
      <c r="M41" s="19"/>
      <c r="N41" s="19"/>
      <c r="O41" s="19"/>
      <c r="P41" s="19"/>
      <c r="Q41" s="19"/>
    </row>
    <row r="42" spans="1:17" x14ac:dyDescent="0.2">
      <c r="A42" s="6" t="s">
        <v>160</v>
      </c>
      <c r="B42" s="132">
        <f>B39-B41</f>
        <v>0</v>
      </c>
      <c r="C42" s="132">
        <f t="shared" ref="C42:G42" si="5">C39-C41</f>
        <v>0</v>
      </c>
      <c r="D42" s="132">
        <f t="shared" si="5"/>
        <v>0</v>
      </c>
      <c r="E42" s="132">
        <f t="shared" si="5"/>
        <v>0</v>
      </c>
      <c r="F42" s="132">
        <f t="shared" si="5"/>
        <v>0</v>
      </c>
      <c r="G42" s="132">
        <f t="shared" si="5"/>
        <v>0</v>
      </c>
    </row>
    <row r="43" spans="1:17" x14ac:dyDescent="0.2">
      <c r="A43" s="41"/>
    </row>
    <row r="44" spans="1:17" x14ac:dyDescent="0.2">
      <c r="A44" s="6" t="s">
        <v>162</v>
      </c>
      <c r="B44" s="131" t="e">
        <f>B42/B39</f>
        <v>#DIV/0!</v>
      </c>
      <c r="C44" s="131" t="e">
        <f t="shared" ref="C44:G44" si="6">C42/C39</f>
        <v>#DIV/0!</v>
      </c>
      <c r="D44" s="131" t="e">
        <f t="shared" si="6"/>
        <v>#DIV/0!</v>
      </c>
      <c r="E44" s="131" t="e">
        <f t="shared" si="6"/>
        <v>#DIV/0!</v>
      </c>
      <c r="F44" s="131" t="e">
        <f t="shared" si="6"/>
        <v>#DIV/0!</v>
      </c>
      <c r="G44" s="131" t="e">
        <f t="shared" si="6"/>
        <v>#DIV/0!</v>
      </c>
    </row>
    <row r="45" spans="1:17" x14ac:dyDescent="0.2">
      <c r="A45" s="6" t="s">
        <v>163</v>
      </c>
      <c r="B45" s="131" t="e">
        <f>B41/B39</f>
        <v>#DIV/0!</v>
      </c>
      <c r="C45" s="131" t="e">
        <f t="shared" ref="C45:G45" si="7">C41/C39</f>
        <v>#DIV/0!</v>
      </c>
      <c r="D45" s="131" t="e">
        <f t="shared" si="7"/>
        <v>#DIV/0!</v>
      </c>
      <c r="E45" s="131" t="e">
        <f t="shared" si="7"/>
        <v>#DIV/0!</v>
      </c>
      <c r="F45" s="131" t="e">
        <f t="shared" si="7"/>
        <v>#DIV/0!</v>
      </c>
      <c r="G45" s="131" t="e">
        <f t="shared" si="7"/>
        <v>#DIV/0!</v>
      </c>
    </row>
  </sheetData>
  <mergeCells count="17">
    <mergeCell ref="B9:C9"/>
    <mergeCell ref="B5:C5"/>
    <mergeCell ref="B3:C3"/>
    <mergeCell ref="B6:C6"/>
    <mergeCell ref="F5:G5"/>
    <mergeCell ref="F6:G6"/>
    <mergeCell ref="B8:C8"/>
    <mergeCell ref="F7:G7"/>
    <mergeCell ref="F8:G8"/>
    <mergeCell ref="F9:G9"/>
    <mergeCell ref="F3:G3"/>
    <mergeCell ref="B4:C4"/>
    <mergeCell ref="I3:K3"/>
    <mergeCell ref="I4:K4"/>
    <mergeCell ref="K5:K8"/>
    <mergeCell ref="A1:G1"/>
    <mergeCell ref="B7:C7"/>
  </mergeCells>
  <phoneticPr fontId="15" type="noConversion"/>
  <pageMargins left="0.7" right="0.7" top="0.75" bottom="0.75" header="0.3" footer="0.3"/>
  <pageSetup paperSize="9" scale="83" orientation="landscape" r:id="rId1"/>
  <headerFooter alignWithMargins="0">
    <oddFooter>&amp;L&amp;"Arial,Italic"&amp;8&amp;F &amp;A &amp;D&amp;R&amp;"Arial,Italic"&amp;8&amp;P/&amp;N</oddFooter>
  </headerFooter>
  <colBreaks count="1" manualBreakCount="1">
    <brk id="12" max="1048575" man="1"/>
  </colBreaks>
  <ignoredErrors>
    <ignoredError sqref="D13:F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0]!Macro1">
                <anchor moveWithCells="1" sizeWithCells="1">
                  <from>
                    <xdr:col>8</xdr:col>
                    <xdr:colOff>38100</xdr:colOff>
                    <xdr:row>4</xdr:row>
                    <xdr:rowOff>38100</xdr:rowOff>
                  </from>
                  <to>
                    <xdr:col>9</xdr:col>
                    <xdr:colOff>333375</xdr:colOff>
                    <xdr:row>7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Lookup!$K$2:$K$14</xm:f>
          </x14:formula1>
          <xm:sqref>B6:C6</xm:sqref>
        </x14:dataValidation>
        <x14:dataValidation type="list" allowBlank="1" showInputMessage="1" showErrorMessage="1">
          <x14:formula1>
            <xm:f>Lookup!$AC$1:$AC$366</xm:f>
          </x14:formula1>
          <xm:sqref>B8:C8</xm:sqref>
        </x14:dataValidation>
        <x14:dataValidation type="list" allowBlank="1" showInputMessage="1" showErrorMessage="1">
          <x14:formula1>
            <xm:f>Lookup!$Z$1:$Z$8</xm:f>
          </x14:formula1>
          <xm:sqref>D13:F13</xm:sqref>
        </x14:dataValidation>
        <x14:dataValidation type="list" allowBlank="1" showInputMessage="1" showErrorMessage="1">
          <x14:formula1>
            <xm:f>Lookup!$AC$1:$AC$1827</xm:f>
          </x14:formula1>
          <xm:sqref>B9:C9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  <pageSetUpPr fitToPage="1"/>
  </sheetPr>
  <dimension ref="A1:Q81"/>
  <sheetViews>
    <sheetView zoomScale="90" zoomScaleNormal="90" workbookViewId="0">
      <pane ySplit="5" topLeftCell="A22" activePane="bottomLeft" state="frozen"/>
      <selection pane="bottomLeft" activeCell="C21" sqref="C21"/>
    </sheetView>
  </sheetViews>
  <sheetFormatPr defaultRowHeight="15" x14ac:dyDescent="0.25"/>
  <cols>
    <col min="1" max="1" width="8.42578125" style="26" bestFit="1" customWidth="1"/>
    <col min="2" max="2" width="24.85546875" style="26" bestFit="1" customWidth="1"/>
    <col min="3" max="3" width="27.28515625" style="26" bestFit="1" customWidth="1"/>
    <col min="4" max="4" width="21" style="26" customWidth="1"/>
    <col min="5" max="5" width="7.5703125" style="26" customWidth="1"/>
    <col min="6" max="6" width="21" style="26" customWidth="1"/>
    <col min="7" max="7" width="11.42578125" style="26" customWidth="1"/>
    <col min="8" max="8" width="10.42578125" style="80" bestFit="1" customWidth="1"/>
    <col min="9" max="9" width="11.42578125" style="26" customWidth="1"/>
    <col min="10" max="10" width="10.42578125" style="80" bestFit="1" customWidth="1"/>
    <col min="11" max="11" width="11.42578125" style="26" customWidth="1"/>
    <col min="12" max="12" width="10.42578125" style="80" bestFit="1" customWidth="1"/>
    <col min="13" max="13" width="11.42578125" style="26" customWidth="1"/>
    <col min="14" max="14" width="10.42578125" style="80" bestFit="1" customWidth="1"/>
    <col min="15" max="15" width="11.42578125" style="26" customWidth="1"/>
    <col min="16" max="16" width="10.42578125" style="80" bestFit="1" customWidth="1"/>
    <col min="17" max="17" width="11.42578125" style="26" customWidth="1"/>
    <col min="18" max="16384" width="9.140625" style="26"/>
  </cols>
  <sheetData>
    <row r="1" spans="1:17" ht="18.75" x14ac:dyDescent="0.3">
      <c r="A1" s="147" t="s">
        <v>103</v>
      </c>
    </row>
    <row r="3" spans="1:17" x14ac:dyDescent="0.25">
      <c r="G3" s="35" t="s">
        <v>1</v>
      </c>
      <c r="H3" s="82" t="s">
        <v>1</v>
      </c>
      <c r="I3" s="35" t="s">
        <v>2</v>
      </c>
      <c r="J3" s="82" t="s">
        <v>2</v>
      </c>
      <c r="K3" s="35" t="s">
        <v>82</v>
      </c>
      <c r="L3" s="82" t="s">
        <v>82</v>
      </c>
      <c r="M3" s="35" t="s">
        <v>75</v>
      </c>
      <c r="N3" s="82" t="s">
        <v>75</v>
      </c>
      <c r="O3" s="35" t="s">
        <v>76</v>
      </c>
      <c r="P3" s="82" t="s">
        <v>76</v>
      </c>
      <c r="Q3" s="35" t="s">
        <v>85</v>
      </c>
    </row>
    <row r="4" spans="1:17" x14ac:dyDescent="0.25">
      <c r="G4" s="66" t="str">
        <f>'Summary Sheet'!B13</f>
        <v>2020/21</v>
      </c>
      <c r="H4" s="82" t="str">
        <f>G4</f>
        <v>2020/21</v>
      </c>
      <c r="I4" s="66" t="str">
        <f>'Summary Sheet'!C13</f>
        <v>2021/22</v>
      </c>
      <c r="J4" s="82" t="str">
        <f>I4</f>
        <v>2021/22</v>
      </c>
      <c r="K4" s="66" t="str">
        <f>'Summary Sheet'!D13</f>
        <v>2022/23</v>
      </c>
      <c r="L4" s="82" t="str">
        <f>K4</f>
        <v>2022/23</v>
      </c>
      <c r="M4" s="66" t="str">
        <f>'Summary Sheet'!E13</f>
        <v>2023/24</v>
      </c>
      <c r="N4" s="82" t="str">
        <f>M4</f>
        <v>2023/24</v>
      </c>
      <c r="O4" s="66" t="str">
        <f>'Summary Sheet'!F13</f>
        <v>2024/25</v>
      </c>
      <c r="P4" s="82" t="str">
        <f>O4</f>
        <v>2024/25</v>
      </c>
      <c r="Q4" s="67"/>
    </row>
    <row r="5" spans="1:17" s="34" customFormat="1" ht="30" x14ac:dyDescent="0.25">
      <c r="A5" s="34" t="s">
        <v>79</v>
      </c>
      <c r="B5" s="34" t="s">
        <v>80</v>
      </c>
      <c r="C5" s="34" t="s">
        <v>0</v>
      </c>
      <c r="D5" s="111" t="s">
        <v>172</v>
      </c>
      <c r="E5" s="111" t="s">
        <v>104</v>
      </c>
      <c r="F5" s="111" t="s">
        <v>155</v>
      </c>
      <c r="G5" s="35" t="s">
        <v>81</v>
      </c>
      <c r="H5" s="112" t="s">
        <v>16</v>
      </c>
      <c r="I5" s="35" t="s">
        <v>81</v>
      </c>
      <c r="J5" s="112" t="s">
        <v>16</v>
      </c>
      <c r="K5" s="35" t="s">
        <v>81</v>
      </c>
      <c r="L5" s="163" t="s">
        <v>16</v>
      </c>
      <c r="M5" s="35" t="s">
        <v>81</v>
      </c>
      <c r="N5" s="112" t="s">
        <v>16</v>
      </c>
      <c r="O5" s="35" t="s">
        <v>81</v>
      </c>
      <c r="P5" s="112" t="s">
        <v>16</v>
      </c>
      <c r="Q5" s="149" t="s">
        <v>85</v>
      </c>
    </row>
    <row r="6" spans="1:17" s="33" customFormat="1" x14ac:dyDescent="0.25">
      <c r="A6" s="146" t="str">
        <f>VLOOKUP(B6,Lookup!$U$1:$V$14,2,FALSE)</f>
        <v>SAFSD</v>
      </c>
      <c r="B6" s="57" t="s">
        <v>23</v>
      </c>
      <c r="C6" s="57" t="s">
        <v>66</v>
      </c>
      <c r="D6" s="144"/>
      <c r="E6" s="145"/>
      <c r="F6" s="144"/>
      <c r="G6" s="145"/>
      <c r="H6" s="119">
        <f>G6*VLOOKUP($C6,Lookup!$A$3:$I$41,9)</f>
        <v>0</v>
      </c>
      <c r="I6" s="145"/>
      <c r="J6" s="119">
        <f>I6*VLOOKUP($C6,Lookup!$A$2:$I$41,9,FALSE)*Lookup!$O$2</f>
        <v>0</v>
      </c>
      <c r="K6" s="145"/>
      <c r="L6" s="119">
        <f>K6*VLOOKUP($C6,Lookup!$A$3:$I$41,9)*Lookup!$O$2*Lookup!$O$2</f>
        <v>0</v>
      </c>
      <c r="M6" s="145"/>
      <c r="N6" s="119">
        <f>M6*VLOOKUP($C6,Lookup!$A$3:$I$41,9)*Lookup!$O$2*Lookup!$O$2*Lookup!$O$2</f>
        <v>0</v>
      </c>
      <c r="O6" s="145"/>
      <c r="P6" s="119">
        <f>O6*VLOOKUP($C6,Lookup!$A$3:$I$41,9)*Lookup!$O$2*Lookup!$O$2*Lookup!$O$2*Lookup!$O$2</f>
        <v>0</v>
      </c>
      <c r="Q6" s="142">
        <f>H6+J6+L6+N6+P6</f>
        <v>0</v>
      </c>
    </row>
    <row r="7" spans="1:17" x14ac:dyDescent="0.25">
      <c r="A7" s="146" t="str">
        <f>VLOOKUP(B7,Lookup!$U$1:$V$14,2,FALSE)</f>
        <v>Division</v>
      </c>
      <c r="B7" s="57" t="s">
        <v>80</v>
      </c>
      <c r="C7" s="57" t="s">
        <v>72</v>
      </c>
      <c r="D7" s="144"/>
      <c r="E7" s="145"/>
      <c r="F7" s="144"/>
      <c r="G7" s="145"/>
      <c r="H7" s="119">
        <f>G7*VLOOKUP($C7,Lookup!$A$3:$I$41,9)</f>
        <v>0</v>
      </c>
      <c r="I7" s="145"/>
      <c r="J7" s="119">
        <f>I7*VLOOKUP($C7,Lookup!$A$2:$I$41,9,FALSE)*Lookup!$O$2</f>
        <v>0</v>
      </c>
      <c r="K7" s="145"/>
      <c r="L7" s="119">
        <f>K7*VLOOKUP($C7,Lookup!$A$3:$I$41,9)*Lookup!$O$2*Lookup!$O$2</f>
        <v>0</v>
      </c>
      <c r="M7" s="145"/>
      <c r="N7" s="119">
        <f>M7*VLOOKUP($C7,Lookup!$A$3:$I$41,9)*Lookup!$O$2*Lookup!$O$2*Lookup!$O$2</f>
        <v>0</v>
      </c>
      <c r="O7" s="145"/>
      <c r="P7" s="119">
        <f>O7*VLOOKUP($C7,Lookup!$A$3:$I$41,9)*Lookup!$O$2*Lookup!$O$2*Lookup!$O$2*Lookup!$O$2</f>
        <v>0</v>
      </c>
      <c r="Q7" s="142">
        <f t="shared" ref="Q7:Q55" si="0">H7+J7+L7+N7+P7</f>
        <v>0</v>
      </c>
    </row>
    <row r="8" spans="1:17" x14ac:dyDescent="0.25">
      <c r="A8" s="146" t="str">
        <f>VLOOKUP(B8,Lookup!$U$1:$V$14,2,FALSE)</f>
        <v>Division</v>
      </c>
      <c r="B8" s="57" t="s">
        <v>80</v>
      </c>
      <c r="C8" s="57" t="s">
        <v>72</v>
      </c>
      <c r="D8" s="144"/>
      <c r="E8" s="145"/>
      <c r="F8" s="144"/>
      <c r="G8" s="145"/>
      <c r="H8" s="119">
        <f>G8*VLOOKUP($C8,Lookup!$A$3:$I$41,9)</f>
        <v>0</v>
      </c>
      <c r="I8" s="145"/>
      <c r="J8" s="119">
        <f>I8*VLOOKUP($C8,Lookup!$A$2:$I$41,9,FALSE)*Lookup!$O$2</f>
        <v>0</v>
      </c>
      <c r="K8" s="145"/>
      <c r="L8" s="119">
        <f>K8*VLOOKUP($C8,Lookup!$A$3:$I$41,9)*Lookup!$O$2*Lookup!$O$2</f>
        <v>0</v>
      </c>
      <c r="M8" s="145"/>
      <c r="N8" s="119">
        <f>M8*VLOOKUP($C8,Lookup!$A$3:$I$41,9)*Lookup!$O$2*Lookup!$O$2*Lookup!$O$2</f>
        <v>0</v>
      </c>
      <c r="O8" s="145"/>
      <c r="P8" s="119">
        <f>O8*VLOOKUP($C8,Lookup!$A$3:$I$41,9)*Lookup!$O$2*Lookup!$O$2*Lookup!$O$2*Lookup!$O$2</f>
        <v>0</v>
      </c>
      <c r="Q8" s="142">
        <f t="shared" si="0"/>
        <v>0</v>
      </c>
    </row>
    <row r="9" spans="1:17" x14ac:dyDescent="0.25">
      <c r="A9" s="146" t="str">
        <f>VLOOKUP(B9,Lookup!$U$1:$V$14,2,FALSE)</f>
        <v>Division</v>
      </c>
      <c r="B9" s="57" t="s">
        <v>80</v>
      </c>
      <c r="C9" s="57" t="s">
        <v>72</v>
      </c>
      <c r="D9" s="144"/>
      <c r="E9" s="145"/>
      <c r="F9" s="144"/>
      <c r="G9" s="145"/>
      <c r="H9" s="119">
        <f>G9*VLOOKUP($C9,Lookup!$A$3:$I$41,9)</f>
        <v>0</v>
      </c>
      <c r="I9" s="145"/>
      <c r="J9" s="119">
        <f>I9*VLOOKUP($C9,Lookup!$A$2:$I$41,9,FALSE)*Lookup!$O$2</f>
        <v>0</v>
      </c>
      <c r="K9" s="145"/>
      <c r="L9" s="119">
        <f>K9*VLOOKUP($C9,Lookup!$A$3:$I$41,9)*Lookup!$O$2*Lookup!$O$2</f>
        <v>0</v>
      </c>
      <c r="M9" s="145"/>
      <c r="N9" s="119">
        <f>M9*VLOOKUP($C9,Lookup!$A$3:$I$41,9)*Lookup!$O$2*Lookup!$O$2*Lookup!$O$2</f>
        <v>0</v>
      </c>
      <c r="O9" s="145"/>
      <c r="P9" s="119">
        <f>O9*VLOOKUP($C9,Lookup!$A$3:$I$41,9)*Lookup!$O$2*Lookup!$O$2*Lookup!$O$2*Lookup!$O$2</f>
        <v>0</v>
      </c>
      <c r="Q9" s="142">
        <f t="shared" si="0"/>
        <v>0</v>
      </c>
    </row>
    <row r="10" spans="1:17" x14ac:dyDescent="0.25">
      <c r="A10" s="146" t="str">
        <f>VLOOKUP(B10,Lookup!$U$1:$V$14,2,FALSE)</f>
        <v>Division</v>
      </c>
      <c r="B10" s="57" t="s">
        <v>80</v>
      </c>
      <c r="C10" s="57" t="s">
        <v>72</v>
      </c>
      <c r="D10" s="144"/>
      <c r="E10" s="145"/>
      <c r="F10" s="144"/>
      <c r="G10" s="145"/>
      <c r="H10" s="119">
        <f>G10*VLOOKUP($C10,Lookup!$A$3:$I$41,9)</f>
        <v>0</v>
      </c>
      <c r="I10" s="145"/>
      <c r="J10" s="119">
        <f>I10*VLOOKUP($C10,Lookup!$A$2:$I$41,9,FALSE)*Lookup!$O$2</f>
        <v>0</v>
      </c>
      <c r="K10" s="145"/>
      <c r="L10" s="119">
        <f>K10*VLOOKUP($C10,Lookup!$A$3:$I$41,9)*Lookup!$O$2*Lookup!$O$2</f>
        <v>0</v>
      </c>
      <c r="M10" s="145"/>
      <c r="N10" s="119">
        <f>M10*VLOOKUP($C10,Lookup!$A$3:$I$41,9)*Lookup!$O$2*Lookup!$O$2*Lookup!$O$2</f>
        <v>0</v>
      </c>
      <c r="O10" s="145"/>
      <c r="P10" s="119">
        <f>O10*VLOOKUP($C10,Lookup!$A$3:$I$41,9)*Lookup!$O$2*Lookup!$O$2*Lookup!$O$2*Lookup!$O$2</f>
        <v>0</v>
      </c>
      <c r="Q10" s="142">
        <f t="shared" si="0"/>
        <v>0</v>
      </c>
    </row>
    <row r="11" spans="1:17" x14ac:dyDescent="0.25">
      <c r="A11" s="146" t="str">
        <f>VLOOKUP(B11,Lookup!$U$1:$V$14,2,FALSE)</f>
        <v>Division</v>
      </c>
      <c r="B11" s="57" t="s">
        <v>80</v>
      </c>
      <c r="C11" s="57" t="s">
        <v>72</v>
      </c>
      <c r="D11" s="144"/>
      <c r="E11" s="145"/>
      <c r="F11" s="144"/>
      <c r="G11" s="145"/>
      <c r="H11" s="119">
        <f>G11*VLOOKUP($C11,Lookup!$A$3:$I$41,9)</f>
        <v>0</v>
      </c>
      <c r="I11" s="145"/>
      <c r="J11" s="119">
        <f>I11*VLOOKUP($C11,Lookup!$A$2:$I$41,9,FALSE)*Lookup!$O$2</f>
        <v>0</v>
      </c>
      <c r="K11" s="145"/>
      <c r="L11" s="119">
        <f>K11*VLOOKUP($C11,Lookup!$A$3:$I$41,9)*Lookup!$O$2*Lookup!$O$2</f>
        <v>0</v>
      </c>
      <c r="M11" s="145"/>
      <c r="N11" s="119">
        <f>M11*VLOOKUP($C11,Lookup!$A$3:$I$41,9)*Lookup!$O$2*Lookup!$O$2*Lookup!$O$2</f>
        <v>0</v>
      </c>
      <c r="O11" s="145"/>
      <c r="P11" s="119">
        <f>O11*VLOOKUP($C11,Lookup!$A$3:$I$41,9)*Lookup!$O$2*Lookup!$O$2*Lookup!$O$2*Lookup!$O$2</f>
        <v>0</v>
      </c>
      <c r="Q11" s="142">
        <f t="shared" si="0"/>
        <v>0</v>
      </c>
    </row>
    <row r="12" spans="1:17" x14ac:dyDescent="0.25">
      <c r="A12" s="146" t="str">
        <f>VLOOKUP(B12,Lookup!$U$1:$V$14,2,FALSE)</f>
        <v>Division</v>
      </c>
      <c r="B12" s="57" t="s">
        <v>80</v>
      </c>
      <c r="C12" s="57" t="s">
        <v>72</v>
      </c>
      <c r="D12" s="144"/>
      <c r="E12" s="145"/>
      <c r="F12" s="144"/>
      <c r="G12" s="145"/>
      <c r="H12" s="119">
        <f>G12*VLOOKUP($C12,Lookup!$A$3:$I$41,9)</f>
        <v>0</v>
      </c>
      <c r="I12" s="145"/>
      <c r="J12" s="119">
        <f>I12*VLOOKUP($C12,Lookup!$A$2:$I$41,9,FALSE)*Lookup!$O$2</f>
        <v>0</v>
      </c>
      <c r="K12" s="145"/>
      <c r="L12" s="119">
        <f>K12*VLOOKUP($C12,Lookup!$A$3:$I$41,9)*Lookup!$O$2*Lookup!$O$2</f>
        <v>0</v>
      </c>
      <c r="M12" s="145"/>
      <c r="N12" s="119">
        <f>M12*VLOOKUP($C12,Lookup!$A$3:$I$41,9)*Lookup!$O$2*Lookup!$O$2*Lookup!$O$2</f>
        <v>0</v>
      </c>
      <c r="O12" s="145"/>
      <c r="P12" s="119">
        <f>O12*VLOOKUP($C12,Lookup!$A$3:$I$41,9)*Lookup!$O$2*Lookup!$O$2*Lookup!$O$2*Lookup!$O$2</f>
        <v>0</v>
      </c>
      <c r="Q12" s="142">
        <f t="shared" si="0"/>
        <v>0</v>
      </c>
    </row>
    <row r="13" spans="1:17" x14ac:dyDescent="0.25">
      <c r="A13" s="146" t="str">
        <f>VLOOKUP(B13,Lookup!$U$1:$V$14,2,FALSE)</f>
        <v>Division</v>
      </c>
      <c r="B13" s="57" t="s">
        <v>80</v>
      </c>
      <c r="C13" s="57" t="s">
        <v>72</v>
      </c>
      <c r="D13" s="144"/>
      <c r="E13" s="145"/>
      <c r="F13" s="144"/>
      <c r="G13" s="145"/>
      <c r="H13" s="119">
        <f>G13*VLOOKUP($C13,Lookup!$A$3:$I$41,9)</f>
        <v>0</v>
      </c>
      <c r="I13" s="145"/>
      <c r="J13" s="119">
        <f>I13*VLOOKUP($C13,Lookup!$A$2:$I$41,9,FALSE)*Lookup!$O$2</f>
        <v>0</v>
      </c>
      <c r="K13" s="145"/>
      <c r="L13" s="119">
        <f>K13*VLOOKUP($C13,Lookup!$A$3:$I$41,9)*Lookup!$O$2*Lookup!$O$2</f>
        <v>0</v>
      </c>
      <c r="M13" s="145"/>
      <c r="N13" s="119">
        <f>M13*VLOOKUP($C13,Lookup!$A$3:$I$41,9)*Lookup!$O$2*Lookup!$O$2*Lookup!$O$2</f>
        <v>0</v>
      </c>
      <c r="O13" s="145"/>
      <c r="P13" s="119">
        <f>O13*VLOOKUP($C13,Lookup!$A$3:$I$41,9)*Lookup!$O$2*Lookup!$O$2*Lookup!$O$2*Lookup!$O$2</f>
        <v>0</v>
      </c>
      <c r="Q13" s="142">
        <f t="shared" si="0"/>
        <v>0</v>
      </c>
    </row>
    <row r="14" spans="1:17" x14ac:dyDescent="0.25">
      <c r="A14" s="146" t="str">
        <f>VLOOKUP(B14,Lookup!$U$1:$V$14,2,FALSE)</f>
        <v>Division</v>
      </c>
      <c r="B14" s="57" t="s">
        <v>80</v>
      </c>
      <c r="C14" s="57" t="s">
        <v>72</v>
      </c>
      <c r="D14" s="144"/>
      <c r="E14" s="145"/>
      <c r="F14" s="144"/>
      <c r="G14" s="145"/>
      <c r="H14" s="119">
        <f>G14*VLOOKUP($C14,Lookup!$A$3:$I$41,9)</f>
        <v>0</v>
      </c>
      <c r="I14" s="145"/>
      <c r="J14" s="119">
        <f>I14*VLOOKUP($C14,Lookup!$A$2:$I$41,9,FALSE)*Lookup!$O$2</f>
        <v>0</v>
      </c>
      <c r="K14" s="145"/>
      <c r="L14" s="119">
        <f>K14*VLOOKUP($C14,Lookup!$A$3:$I$41,9)*Lookup!$O$2*Lookup!$O$2</f>
        <v>0</v>
      </c>
      <c r="M14" s="145"/>
      <c r="N14" s="119">
        <f>M14*VLOOKUP($C14,Lookup!$A$3:$I$41,9)*Lookup!$O$2*Lookup!$O$2*Lookup!$O$2</f>
        <v>0</v>
      </c>
      <c r="O14" s="145"/>
      <c r="P14" s="119">
        <f>O14*VLOOKUP($C14,Lookup!$A$3:$I$41,9)*Lookup!$O$2*Lookup!$O$2*Lookup!$O$2*Lookup!$O$2</f>
        <v>0</v>
      </c>
      <c r="Q14" s="142">
        <f t="shared" si="0"/>
        <v>0</v>
      </c>
    </row>
    <row r="15" spans="1:17" x14ac:dyDescent="0.25">
      <c r="A15" s="146" t="str">
        <f>VLOOKUP(B15,Lookup!$U$1:$V$14,2,FALSE)</f>
        <v>Division</v>
      </c>
      <c r="B15" s="57" t="s">
        <v>80</v>
      </c>
      <c r="C15" s="57" t="s">
        <v>72</v>
      </c>
      <c r="D15" s="144"/>
      <c r="E15" s="145"/>
      <c r="F15" s="144"/>
      <c r="G15" s="145"/>
      <c r="H15" s="119">
        <f>G15*VLOOKUP($C15,Lookup!$A$3:$I$41,9)</f>
        <v>0</v>
      </c>
      <c r="I15" s="145"/>
      <c r="J15" s="119">
        <f>I15*VLOOKUP($C15,Lookup!$A$2:$I$41,9,FALSE)*Lookup!$O$2</f>
        <v>0</v>
      </c>
      <c r="K15" s="145"/>
      <c r="L15" s="119">
        <f>K15*VLOOKUP($C15,Lookup!$A$3:$I$41,9)*Lookup!$O$2*Lookup!$O$2</f>
        <v>0</v>
      </c>
      <c r="M15" s="145"/>
      <c r="N15" s="119">
        <f>M15*VLOOKUP($C15,Lookup!$A$3:$I$41,9)*Lookup!$O$2*Lookup!$O$2*Lookup!$O$2</f>
        <v>0</v>
      </c>
      <c r="O15" s="145"/>
      <c r="P15" s="119">
        <f>O15*VLOOKUP($C15,Lookup!$A$3:$I$41,9)*Lookup!$O$2*Lookup!$O$2*Lookup!$O$2*Lookup!$O$2</f>
        <v>0</v>
      </c>
      <c r="Q15" s="142">
        <f t="shared" si="0"/>
        <v>0</v>
      </c>
    </row>
    <row r="16" spans="1:17" x14ac:dyDescent="0.25">
      <c r="A16" s="146" t="str">
        <f>VLOOKUP(B16,Lookup!$U$1:$V$14,2,FALSE)</f>
        <v>SAFSD</v>
      </c>
      <c r="B16" s="57" t="s">
        <v>23</v>
      </c>
      <c r="C16" s="57" t="s">
        <v>64</v>
      </c>
      <c r="D16" s="144"/>
      <c r="E16" s="145"/>
      <c r="F16" s="144"/>
      <c r="G16" s="145"/>
      <c r="H16" s="119">
        <f>G16*VLOOKUP($C16,Lookup!$A$3:$I$41,9)</f>
        <v>0</v>
      </c>
      <c r="I16" s="145"/>
      <c r="J16" s="119">
        <f>I16*VLOOKUP($C16,Lookup!$A$2:$I$41,9,FALSE)*Lookup!$O$2</f>
        <v>0</v>
      </c>
      <c r="K16" s="145"/>
      <c r="L16" s="119">
        <f>K16*VLOOKUP($C16,Lookup!$A$3:$I$41,9)*Lookup!$O$2*Lookup!$O$2</f>
        <v>0</v>
      </c>
      <c r="M16" s="145"/>
      <c r="N16" s="119">
        <f>M16*VLOOKUP($C16,Lookup!$A$3:$I$41,9)*Lookup!$O$2*Lookup!$O$2*Lookup!$O$2</f>
        <v>0</v>
      </c>
      <c r="O16" s="145"/>
      <c r="P16" s="119">
        <f>O16*VLOOKUP($C16,Lookup!$A$3:$I$41,9)*Lookup!$O$2*Lookup!$O$2*Lookup!$O$2*Lookup!$O$2</f>
        <v>0</v>
      </c>
      <c r="Q16" s="142">
        <f t="shared" si="0"/>
        <v>0</v>
      </c>
    </row>
    <row r="17" spans="1:17" x14ac:dyDescent="0.25">
      <c r="A17" s="146" t="str">
        <f>VLOOKUP(B17,Lookup!$U$1:$V$14,2,FALSE)</f>
        <v>Division</v>
      </c>
      <c r="B17" s="57" t="s">
        <v>80</v>
      </c>
      <c r="C17" s="57" t="s">
        <v>72</v>
      </c>
      <c r="D17" s="144"/>
      <c r="E17" s="145"/>
      <c r="F17" s="144"/>
      <c r="G17" s="145"/>
      <c r="H17" s="119">
        <f>G17*VLOOKUP($C17,Lookup!$A$3:$I$41,9)</f>
        <v>0</v>
      </c>
      <c r="I17" s="145"/>
      <c r="J17" s="119">
        <f>I17*VLOOKUP($C17,Lookup!$A$2:$I$41,9,FALSE)*Lookup!$O$2</f>
        <v>0</v>
      </c>
      <c r="K17" s="145"/>
      <c r="L17" s="119">
        <f>K17*VLOOKUP($C17,Lookup!$A$3:$I$41,9)*Lookup!$O$2*Lookup!$O$2</f>
        <v>0</v>
      </c>
      <c r="M17" s="145"/>
      <c r="N17" s="119">
        <f>M17*VLOOKUP($C17,Lookup!$A$3:$I$41,9)*Lookup!$O$2*Lookup!$O$2*Lookup!$O$2</f>
        <v>0</v>
      </c>
      <c r="O17" s="145"/>
      <c r="P17" s="119">
        <f>O17*VLOOKUP($C17,Lookup!$A$3:$I$41,9)*Lookup!$O$2*Lookup!$O$2*Lookup!$O$2*Lookup!$O$2</f>
        <v>0</v>
      </c>
      <c r="Q17" s="142">
        <f t="shared" si="0"/>
        <v>0</v>
      </c>
    </row>
    <row r="18" spans="1:17" x14ac:dyDescent="0.25">
      <c r="A18" s="146" t="str">
        <f>VLOOKUP(B18,Lookup!$U$1:$V$14,2,FALSE)</f>
        <v>Division</v>
      </c>
      <c r="B18" s="57" t="s">
        <v>80</v>
      </c>
      <c r="C18" s="57" t="s">
        <v>72</v>
      </c>
      <c r="D18" s="144"/>
      <c r="E18" s="145"/>
      <c r="F18" s="144"/>
      <c r="G18" s="145"/>
      <c r="H18" s="119">
        <f>G18*VLOOKUP($C18,Lookup!$A$3:$I$41,9)</f>
        <v>0</v>
      </c>
      <c r="I18" s="145"/>
      <c r="J18" s="119">
        <f>I18*VLOOKUP($C18,Lookup!$A$2:$I$41,9,FALSE)*Lookup!$O$2</f>
        <v>0</v>
      </c>
      <c r="K18" s="145"/>
      <c r="L18" s="119">
        <f>K18*VLOOKUP($C18,Lookup!$A$3:$I$41,9)*Lookup!$O$2*Lookup!$O$2</f>
        <v>0</v>
      </c>
      <c r="M18" s="145"/>
      <c r="N18" s="119">
        <f>M18*VLOOKUP($C18,Lookup!$A$3:$I$41,9)*Lookup!$O$2*Lookup!$O$2*Lookup!$O$2</f>
        <v>0</v>
      </c>
      <c r="O18" s="145"/>
      <c r="P18" s="119">
        <f>O18*VLOOKUP($C18,Lookup!$A$3:$I$41,9)*Lookup!$O$2*Lookup!$O$2*Lookup!$O$2*Lookup!$O$2</f>
        <v>0</v>
      </c>
      <c r="Q18" s="142">
        <f t="shared" si="0"/>
        <v>0</v>
      </c>
    </row>
    <row r="19" spans="1:17" x14ac:dyDescent="0.25">
      <c r="A19" s="146" t="str">
        <f>VLOOKUP(B19,Lookup!$U$1:$V$14,2,FALSE)</f>
        <v>Division</v>
      </c>
      <c r="B19" s="57" t="s">
        <v>80</v>
      </c>
      <c r="C19" s="57" t="s">
        <v>72</v>
      </c>
      <c r="D19" s="144"/>
      <c r="E19" s="145"/>
      <c r="F19" s="144"/>
      <c r="G19" s="145"/>
      <c r="H19" s="119">
        <f>G19*VLOOKUP($C19,Lookup!$A$3:$I$41,9)</f>
        <v>0</v>
      </c>
      <c r="I19" s="145"/>
      <c r="J19" s="119">
        <f>I19*VLOOKUP($C19,Lookup!$A$2:$I$41,9,FALSE)*Lookup!$O$2</f>
        <v>0</v>
      </c>
      <c r="K19" s="145"/>
      <c r="L19" s="119">
        <f>K19*VLOOKUP($C19,Lookup!$A$3:$I$41,9)*Lookup!$O$2*Lookup!$O$2</f>
        <v>0</v>
      </c>
      <c r="M19" s="145"/>
      <c r="N19" s="119">
        <f>M19*VLOOKUP($C19,Lookup!$A$3:$I$41,9)*Lookup!$O$2*Lookup!$O$2*Lookup!$O$2</f>
        <v>0</v>
      </c>
      <c r="O19" s="145"/>
      <c r="P19" s="119">
        <f>O19*VLOOKUP($C19,Lookup!$A$3:$I$41,9)*Lookup!$O$2*Lookup!$O$2*Lookup!$O$2*Lookup!$O$2</f>
        <v>0</v>
      </c>
      <c r="Q19" s="142">
        <f t="shared" si="0"/>
        <v>0</v>
      </c>
    </row>
    <row r="20" spans="1:17" x14ac:dyDescent="0.25">
      <c r="A20" s="146" t="str">
        <f>VLOOKUP(B20,Lookup!$U$1:$V$14,2,FALSE)</f>
        <v>Division</v>
      </c>
      <c r="B20" s="57" t="s">
        <v>80</v>
      </c>
      <c r="C20" s="57" t="s">
        <v>72</v>
      </c>
      <c r="D20" s="144"/>
      <c r="E20" s="145"/>
      <c r="F20" s="144"/>
      <c r="G20" s="145"/>
      <c r="H20" s="119">
        <f>G20*VLOOKUP($C20,Lookup!$A$3:$I$41,9)</f>
        <v>0</v>
      </c>
      <c r="I20" s="145"/>
      <c r="J20" s="119">
        <f>I20*VLOOKUP($C20,Lookup!$A$2:$I$41,9,FALSE)*Lookup!$O$2</f>
        <v>0</v>
      </c>
      <c r="K20" s="145"/>
      <c r="L20" s="119">
        <f>K20*VLOOKUP($C20,Lookup!$A$3:$I$41,9)*Lookup!$O$2*Lookup!$O$2</f>
        <v>0</v>
      </c>
      <c r="M20" s="145"/>
      <c r="N20" s="119">
        <f>M20*VLOOKUP($C20,Lookup!$A$3:$I$41,9)*Lookup!$O$2*Lookup!$O$2*Lookup!$O$2</f>
        <v>0</v>
      </c>
      <c r="O20" s="145"/>
      <c r="P20" s="119">
        <f>O20*VLOOKUP($C20,Lookup!$A$3:$I$41,9)*Lookup!$O$2*Lookup!$O$2*Lookup!$O$2*Lookup!$O$2</f>
        <v>0</v>
      </c>
      <c r="Q20" s="142">
        <f t="shared" si="0"/>
        <v>0</v>
      </c>
    </row>
    <row r="21" spans="1:17" x14ac:dyDescent="0.25">
      <c r="A21" s="146" t="str">
        <f>VLOOKUP(B21,Lookup!$U$1:$V$14,2,FALSE)</f>
        <v>Division</v>
      </c>
      <c r="B21" s="57" t="s">
        <v>80</v>
      </c>
      <c r="C21" s="57" t="s">
        <v>72</v>
      </c>
      <c r="D21" s="144"/>
      <c r="E21" s="145"/>
      <c r="F21" s="144"/>
      <c r="G21" s="145"/>
      <c r="H21" s="119">
        <f>G21*VLOOKUP($C21,Lookup!$A$3:$I$41,9)</f>
        <v>0</v>
      </c>
      <c r="I21" s="145"/>
      <c r="J21" s="119">
        <f>I21*VLOOKUP($C21,Lookup!$A$2:$I$41,9,FALSE)*Lookup!$O$2</f>
        <v>0</v>
      </c>
      <c r="K21" s="145"/>
      <c r="L21" s="119">
        <f>K21*VLOOKUP($C21,Lookup!$A$3:$I$41,9)*Lookup!$O$2*Lookup!$O$2</f>
        <v>0</v>
      </c>
      <c r="M21" s="145"/>
      <c r="N21" s="119">
        <f>M21*VLOOKUP($C21,Lookup!$A$3:$I$41,9)*Lookup!$O$2*Lookup!$O$2*Lookup!$O$2</f>
        <v>0</v>
      </c>
      <c r="O21" s="145"/>
      <c r="P21" s="119">
        <f>O21*VLOOKUP($C21,Lookup!$A$3:$I$41,9)*Lookup!$O$2*Lookup!$O$2*Lookup!$O$2*Lookup!$O$2</f>
        <v>0</v>
      </c>
      <c r="Q21" s="142">
        <f t="shared" si="0"/>
        <v>0</v>
      </c>
    </row>
    <row r="22" spans="1:17" x14ac:dyDescent="0.25">
      <c r="A22" s="146" t="str">
        <f>VLOOKUP(B22,Lookup!$U$1:$V$14,2,FALSE)</f>
        <v>Division</v>
      </c>
      <c r="B22" s="57" t="s">
        <v>80</v>
      </c>
      <c r="C22" s="57" t="s">
        <v>72</v>
      </c>
      <c r="D22" s="144"/>
      <c r="E22" s="145"/>
      <c r="F22" s="144"/>
      <c r="G22" s="145"/>
      <c r="H22" s="119">
        <f>G22*VLOOKUP($C22,Lookup!$A$3:$I$41,9)</f>
        <v>0</v>
      </c>
      <c r="I22" s="145"/>
      <c r="J22" s="119">
        <f>I22*VLOOKUP($C22,Lookup!$A$2:$I$41,9,FALSE)*Lookup!$O$2</f>
        <v>0</v>
      </c>
      <c r="K22" s="145"/>
      <c r="L22" s="119">
        <f>K22*VLOOKUP($C22,Lookup!$A$3:$I$41,9)*Lookup!$O$2*Lookup!$O$2</f>
        <v>0</v>
      </c>
      <c r="M22" s="145"/>
      <c r="N22" s="119">
        <f>M22*VLOOKUP($C22,Lookup!$A$3:$I$41,9)*Lookup!$O$2*Lookup!$O$2*Lookup!$O$2</f>
        <v>0</v>
      </c>
      <c r="O22" s="145"/>
      <c r="P22" s="119">
        <f>O22*VLOOKUP($C22,Lookup!$A$3:$I$41,9)*Lookup!$O$2*Lookup!$O$2*Lookup!$O$2*Lookup!$O$2</f>
        <v>0</v>
      </c>
      <c r="Q22" s="142">
        <f t="shared" si="0"/>
        <v>0</v>
      </c>
    </row>
    <row r="23" spans="1:17" x14ac:dyDescent="0.25">
      <c r="A23" s="146" t="str">
        <f>VLOOKUP(B23,Lookup!$U$1:$V$14,2,FALSE)</f>
        <v>Division</v>
      </c>
      <c r="B23" s="57" t="s">
        <v>80</v>
      </c>
      <c r="C23" s="57" t="s">
        <v>72</v>
      </c>
      <c r="D23" s="144"/>
      <c r="E23" s="145"/>
      <c r="F23" s="144"/>
      <c r="G23" s="145"/>
      <c r="H23" s="119">
        <f>G23*VLOOKUP($C23,Lookup!$A$3:$I$41,9)</f>
        <v>0</v>
      </c>
      <c r="I23" s="145"/>
      <c r="J23" s="119">
        <f>I23*VLOOKUP($C23,Lookup!$A$2:$I$41,9,FALSE)*Lookup!$O$2</f>
        <v>0</v>
      </c>
      <c r="K23" s="145"/>
      <c r="L23" s="119">
        <f>K23*VLOOKUP($C23,Lookup!$A$3:$I$41,9)*Lookup!$O$2*Lookup!$O$2</f>
        <v>0</v>
      </c>
      <c r="M23" s="145"/>
      <c r="N23" s="119">
        <f>M23*VLOOKUP($C23,Lookup!$A$3:$I$41,9)*Lookup!$O$2*Lookup!$O$2*Lookup!$O$2</f>
        <v>0</v>
      </c>
      <c r="O23" s="145"/>
      <c r="P23" s="119">
        <f>O23*VLOOKUP($C23,Lookup!$A$3:$I$41,9)*Lookup!$O$2*Lookup!$O$2*Lookup!$O$2*Lookup!$O$2</f>
        <v>0</v>
      </c>
      <c r="Q23" s="142">
        <f t="shared" si="0"/>
        <v>0</v>
      </c>
    </row>
    <row r="24" spans="1:17" x14ac:dyDescent="0.25">
      <c r="A24" s="146" t="str">
        <f>VLOOKUP(B24,Lookup!$U$1:$V$14,2,FALSE)</f>
        <v>Division</v>
      </c>
      <c r="B24" s="57" t="s">
        <v>80</v>
      </c>
      <c r="C24" s="57" t="s">
        <v>72</v>
      </c>
      <c r="D24" s="144"/>
      <c r="E24" s="145"/>
      <c r="F24" s="144"/>
      <c r="G24" s="145"/>
      <c r="H24" s="119">
        <f>G24*VLOOKUP($C24,Lookup!$A$3:$I$41,9)</f>
        <v>0</v>
      </c>
      <c r="I24" s="145"/>
      <c r="J24" s="119">
        <f>I24*VLOOKUP($C24,Lookup!$A$2:$I$41,9,FALSE)*Lookup!$O$2</f>
        <v>0</v>
      </c>
      <c r="K24" s="145"/>
      <c r="L24" s="119">
        <f>K24*VLOOKUP($C24,Lookup!$A$3:$I$41,9)*Lookup!$O$2*Lookup!$O$2</f>
        <v>0</v>
      </c>
      <c r="M24" s="145"/>
      <c r="N24" s="119">
        <f>M24*VLOOKUP($C24,Lookup!$A$3:$I$41,9)*Lookup!$O$2*Lookup!$O$2*Lookup!$O$2</f>
        <v>0</v>
      </c>
      <c r="O24" s="145"/>
      <c r="P24" s="119">
        <f>O24*VLOOKUP($C24,Lookup!$A$3:$I$41,9)*Lookup!$O$2*Lookup!$O$2*Lookup!$O$2*Lookup!$O$2</f>
        <v>0</v>
      </c>
      <c r="Q24" s="142">
        <f t="shared" si="0"/>
        <v>0</v>
      </c>
    </row>
    <row r="25" spans="1:17" x14ac:dyDescent="0.25">
      <c r="A25" s="146" t="str">
        <f>VLOOKUP(B25,Lookup!$U$1:$V$14,2,FALSE)</f>
        <v>Division</v>
      </c>
      <c r="B25" s="57" t="s">
        <v>80</v>
      </c>
      <c r="C25" s="57" t="s">
        <v>72</v>
      </c>
      <c r="D25" s="144"/>
      <c r="E25" s="145"/>
      <c r="F25" s="144"/>
      <c r="G25" s="145"/>
      <c r="H25" s="119">
        <f>G25*VLOOKUP($C25,Lookup!$A$3:$I$41,9)</f>
        <v>0</v>
      </c>
      <c r="I25" s="145"/>
      <c r="J25" s="119">
        <f>I25*VLOOKUP($C25,Lookup!$A$2:$I$41,9,FALSE)*Lookup!$O$2</f>
        <v>0</v>
      </c>
      <c r="K25" s="145"/>
      <c r="L25" s="119">
        <f>K25*VLOOKUP($C25,Lookup!$A$3:$I$41,9)*Lookup!$O$2*Lookup!$O$2</f>
        <v>0</v>
      </c>
      <c r="M25" s="145"/>
      <c r="N25" s="119">
        <f>M25*VLOOKUP($C25,Lookup!$A$3:$I$41,9)*Lookup!$O$2*Lookup!$O$2*Lookup!$O$2</f>
        <v>0</v>
      </c>
      <c r="O25" s="145"/>
      <c r="P25" s="119">
        <f>O25*VLOOKUP($C25,Lookup!$A$3:$I$41,9)*Lookup!$O$2*Lookup!$O$2*Lookup!$O$2*Lookup!$O$2</f>
        <v>0</v>
      </c>
      <c r="Q25" s="142">
        <f t="shared" si="0"/>
        <v>0</v>
      </c>
    </row>
    <row r="26" spans="1:17" x14ac:dyDescent="0.25">
      <c r="A26" s="146" t="str">
        <f>VLOOKUP(B26,Lookup!$U$1:$V$14,2,FALSE)</f>
        <v>Division</v>
      </c>
      <c r="B26" s="57" t="s">
        <v>80</v>
      </c>
      <c r="C26" s="57" t="s">
        <v>72</v>
      </c>
      <c r="D26" s="144"/>
      <c r="E26" s="145"/>
      <c r="F26" s="144"/>
      <c r="G26" s="145"/>
      <c r="H26" s="119">
        <f>G26*VLOOKUP($C26,Lookup!$A$3:$I$41,9)</f>
        <v>0</v>
      </c>
      <c r="I26" s="145"/>
      <c r="J26" s="119">
        <f>I26*VLOOKUP($C26,Lookup!$A$2:$I$41,9,FALSE)*Lookup!$O$2</f>
        <v>0</v>
      </c>
      <c r="K26" s="145"/>
      <c r="L26" s="119">
        <f>K26*VLOOKUP($C26,Lookup!$A$3:$I$41,9)*Lookup!$O$2*Lookup!$O$2</f>
        <v>0</v>
      </c>
      <c r="M26" s="145"/>
      <c r="N26" s="119">
        <f>M26*VLOOKUP($C26,Lookup!$A$3:$I$41,9)*Lookup!$O$2*Lookup!$O$2*Lookup!$O$2</f>
        <v>0</v>
      </c>
      <c r="O26" s="145"/>
      <c r="P26" s="119">
        <f>O26*VLOOKUP($C26,Lookup!$A$3:$I$41,9)*Lookup!$O$2*Lookup!$O$2*Lookup!$O$2*Lookup!$O$2</f>
        <v>0</v>
      </c>
      <c r="Q26" s="142">
        <f t="shared" si="0"/>
        <v>0</v>
      </c>
    </row>
    <row r="27" spans="1:17" x14ac:dyDescent="0.25">
      <c r="A27" s="146" t="str">
        <f>VLOOKUP(B27,Lookup!$U$1:$V$14,2,FALSE)</f>
        <v>Division</v>
      </c>
      <c r="B27" s="57" t="s">
        <v>80</v>
      </c>
      <c r="C27" s="57" t="s">
        <v>72</v>
      </c>
      <c r="D27" s="144"/>
      <c r="E27" s="145"/>
      <c r="F27" s="144"/>
      <c r="G27" s="145"/>
      <c r="H27" s="119">
        <f>G27*VLOOKUP($C27,Lookup!$A$3:$I$41,9)</f>
        <v>0</v>
      </c>
      <c r="I27" s="145"/>
      <c r="J27" s="119">
        <f>I27*VLOOKUP($C27,Lookup!$A$2:$I$41,9,FALSE)*Lookup!$O$2</f>
        <v>0</v>
      </c>
      <c r="K27" s="145"/>
      <c r="L27" s="119">
        <f>K27*VLOOKUP($C27,Lookup!$A$3:$I$41,9)*Lookup!$O$2*Lookup!$O$2</f>
        <v>0</v>
      </c>
      <c r="M27" s="145"/>
      <c r="N27" s="119">
        <f>M27*VLOOKUP($C27,Lookup!$A$3:$I$41,9)*Lookup!$O$2*Lookup!$O$2*Lookup!$O$2</f>
        <v>0</v>
      </c>
      <c r="O27" s="145"/>
      <c r="P27" s="119">
        <f>O27*VLOOKUP($C27,Lookup!$A$3:$I$41,9)*Lookup!$O$2*Lookup!$O$2*Lookup!$O$2*Lookup!$O$2</f>
        <v>0</v>
      </c>
      <c r="Q27" s="142">
        <f t="shared" si="0"/>
        <v>0</v>
      </c>
    </row>
    <row r="28" spans="1:17" x14ac:dyDescent="0.25">
      <c r="A28" s="146" t="str">
        <f>VLOOKUP(B28,Lookup!$U$1:$V$14,2,FALSE)</f>
        <v>Division</v>
      </c>
      <c r="B28" s="57" t="s">
        <v>80</v>
      </c>
      <c r="C28" s="57" t="s">
        <v>72</v>
      </c>
      <c r="D28" s="144"/>
      <c r="E28" s="145"/>
      <c r="F28" s="144"/>
      <c r="G28" s="145"/>
      <c r="H28" s="119">
        <f>G28*VLOOKUP($C28,Lookup!$A$3:$I$41,9)</f>
        <v>0</v>
      </c>
      <c r="I28" s="145"/>
      <c r="J28" s="119">
        <f>I28*VLOOKUP($C28,Lookup!$A$2:$I$41,9,FALSE)*Lookup!$O$2</f>
        <v>0</v>
      </c>
      <c r="K28" s="145"/>
      <c r="L28" s="119">
        <f>K28*VLOOKUP($C28,Lookup!$A$3:$I$41,9)*Lookup!$O$2*Lookup!$O$2</f>
        <v>0</v>
      </c>
      <c r="M28" s="145"/>
      <c r="N28" s="119">
        <f>M28*VLOOKUP($C28,Lookup!$A$3:$I$41,9)*Lookup!$O$2*Lookup!$O$2*Lookup!$O$2</f>
        <v>0</v>
      </c>
      <c r="O28" s="145"/>
      <c r="P28" s="119">
        <f>O28*VLOOKUP($C28,Lookup!$A$3:$I$41,9)*Lookup!$O$2*Lookup!$O$2*Lookup!$O$2*Lookup!$O$2</f>
        <v>0</v>
      </c>
      <c r="Q28" s="142">
        <f t="shared" si="0"/>
        <v>0</v>
      </c>
    </row>
    <row r="29" spans="1:17" x14ac:dyDescent="0.25">
      <c r="A29" s="146" t="str">
        <f>VLOOKUP(B29,Lookup!$U$1:$V$14,2,FALSE)</f>
        <v>Division</v>
      </c>
      <c r="B29" s="57" t="s">
        <v>80</v>
      </c>
      <c r="C29" s="57" t="s">
        <v>72</v>
      </c>
      <c r="D29" s="144"/>
      <c r="E29" s="145"/>
      <c r="F29" s="144"/>
      <c r="G29" s="145"/>
      <c r="H29" s="119">
        <f>G29*VLOOKUP($C29,Lookup!$A$3:$I$41,9)</f>
        <v>0</v>
      </c>
      <c r="I29" s="145"/>
      <c r="J29" s="119">
        <f>I29*VLOOKUP($C29,Lookup!$A$2:$I$41,9,FALSE)*Lookup!$O$2</f>
        <v>0</v>
      </c>
      <c r="K29" s="145"/>
      <c r="L29" s="119">
        <f>K29*VLOOKUP($C29,Lookup!$A$3:$I$41,9)*Lookup!$O$2*Lookup!$O$2</f>
        <v>0</v>
      </c>
      <c r="M29" s="145"/>
      <c r="N29" s="119">
        <f>M29*VLOOKUP($C29,Lookup!$A$3:$I$41,9)*Lookup!$O$2*Lookup!$O$2*Lookup!$O$2</f>
        <v>0</v>
      </c>
      <c r="O29" s="145"/>
      <c r="P29" s="119">
        <f>O29*VLOOKUP($C29,Lookup!$A$3:$I$41,9)*Lookup!$O$2*Lookup!$O$2*Lookup!$O$2*Lookup!$O$2</f>
        <v>0</v>
      </c>
      <c r="Q29" s="142">
        <f t="shared" si="0"/>
        <v>0</v>
      </c>
    </row>
    <row r="30" spans="1:17" x14ac:dyDescent="0.25">
      <c r="A30" s="146" t="str">
        <f>VLOOKUP(B30,Lookup!$U$1:$V$14,2,FALSE)</f>
        <v>Division</v>
      </c>
      <c r="B30" s="57" t="s">
        <v>80</v>
      </c>
      <c r="C30" s="57" t="s">
        <v>72</v>
      </c>
      <c r="D30" s="144"/>
      <c r="E30" s="145"/>
      <c r="F30" s="144"/>
      <c r="G30" s="145"/>
      <c r="H30" s="119">
        <f>G30*VLOOKUP($C30,Lookup!$A$3:$I$41,9)</f>
        <v>0</v>
      </c>
      <c r="I30" s="145"/>
      <c r="J30" s="119">
        <f>I30*VLOOKUP($C30,Lookup!$A$2:$I$41,9,FALSE)*Lookup!$O$2</f>
        <v>0</v>
      </c>
      <c r="K30" s="145"/>
      <c r="L30" s="119">
        <f>K30*VLOOKUP($C30,Lookup!$A$3:$I$41,9)*Lookup!$O$2*Lookup!$O$2</f>
        <v>0</v>
      </c>
      <c r="M30" s="145"/>
      <c r="N30" s="119">
        <f>M30*VLOOKUP($C30,Lookup!$A$3:$I$41,9)*Lookup!$O$2*Lookup!$O$2*Lookup!$O$2</f>
        <v>0</v>
      </c>
      <c r="O30" s="145"/>
      <c r="P30" s="119">
        <f>O30*VLOOKUP($C30,Lookup!$A$3:$I$41,9)*Lookup!$O$2*Lookup!$O$2*Lookup!$O$2*Lookup!$O$2</f>
        <v>0</v>
      </c>
      <c r="Q30" s="142">
        <f t="shared" si="0"/>
        <v>0</v>
      </c>
    </row>
    <row r="31" spans="1:17" x14ac:dyDescent="0.25">
      <c r="A31" s="146" t="str">
        <f>VLOOKUP(B31,Lookup!$U$1:$V$14,2,FALSE)</f>
        <v>Division</v>
      </c>
      <c r="B31" s="57" t="s">
        <v>80</v>
      </c>
      <c r="C31" s="57" t="s">
        <v>72</v>
      </c>
      <c r="D31" s="144"/>
      <c r="E31" s="145"/>
      <c r="F31" s="144"/>
      <c r="G31" s="145"/>
      <c r="H31" s="119">
        <f>G31*VLOOKUP($C31,Lookup!$A$3:$I$41,9)</f>
        <v>0</v>
      </c>
      <c r="I31" s="145"/>
      <c r="J31" s="119">
        <f>I31*VLOOKUP($C31,Lookup!$A$2:$I$41,9,FALSE)*Lookup!$O$2</f>
        <v>0</v>
      </c>
      <c r="K31" s="145"/>
      <c r="L31" s="119">
        <f>K31*VLOOKUP($C31,Lookup!$A$3:$I$41,9)*Lookup!$O$2*Lookup!$O$2</f>
        <v>0</v>
      </c>
      <c r="M31" s="145"/>
      <c r="N31" s="119">
        <f>M31*VLOOKUP($C31,Lookup!$A$3:$I$41,9)*Lookup!$O$2*Lookup!$O$2*Lookup!$O$2</f>
        <v>0</v>
      </c>
      <c r="O31" s="145"/>
      <c r="P31" s="119">
        <f>O31*VLOOKUP($C31,Lookup!$A$3:$I$41,9)*Lookup!$O$2*Lookup!$O$2*Lookup!$O$2*Lookup!$O$2</f>
        <v>0</v>
      </c>
      <c r="Q31" s="142">
        <f t="shared" si="0"/>
        <v>0</v>
      </c>
    </row>
    <row r="32" spans="1:17" x14ac:dyDescent="0.25">
      <c r="A32" s="146" t="str">
        <f>VLOOKUP(B32,Lookup!$U$1:$V$14,2,FALSE)</f>
        <v>Division</v>
      </c>
      <c r="B32" s="57" t="s">
        <v>80</v>
      </c>
      <c r="C32" s="57" t="s">
        <v>72</v>
      </c>
      <c r="D32" s="144"/>
      <c r="E32" s="145"/>
      <c r="F32" s="144"/>
      <c r="G32" s="145"/>
      <c r="H32" s="119">
        <f>G32*VLOOKUP($C32,Lookup!$A$3:$I$41,9)</f>
        <v>0</v>
      </c>
      <c r="I32" s="145"/>
      <c r="J32" s="119">
        <f>I32*VLOOKUP($C32,Lookup!$A$2:$I$41,9,FALSE)*Lookup!$O$2</f>
        <v>0</v>
      </c>
      <c r="K32" s="145"/>
      <c r="L32" s="119">
        <f>K32*VLOOKUP($C32,Lookup!$A$3:$I$41,9)*Lookup!$O$2*Lookup!$O$2</f>
        <v>0</v>
      </c>
      <c r="M32" s="145"/>
      <c r="N32" s="119">
        <f>M32*VLOOKUP($C32,Lookup!$A$3:$I$41,9)*Lookup!$O$2*Lookup!$O$2*Lookup!$O$2</f>
        <v>0</v>
      </c>
      <c r="O32" s="145"/>
      <c r="P32" s="119">
        <f>O32*VLOOKUP($C32,Lookup!$A$3:$I$41,9)*Lookup!$O$2*Lookup!$O$2*Lookup!$O$2*Lookup!$O$2</f>
        <v>0</v>
      </c>
      <c r="Q32" s="142">
        <f t="shared" si="0"/>
        <v>0</v>
      </c>
    </row>
    <row r="33" spans="1:17" x14ac:dyDescent="0.25">
      <c r="A33" s="146" t="str">
        <f>VLOOKUP(B33,Lookup!$U$1:$V$14,2,FALSE)</f>
        <v>Division</v>
      </c>
      <c r="B33" s="57" t="s">
        <v>80</v>
      </c>
      <c r="C33" s="57" t="s">
        <v>72</v>
      </c>
      <c r="D33" s="144"/>
      <c r="E33" s="145"/>
      <c r="F33" s="144"/>
      <c r="G33" s="145"/>
      <c r="H33" s="119">
        <f>G33*VLOOKUP($C33,Lookup!$A$3:$I$41,9)</f>
        <v>0</v>
      </c>
      <c r="I33" s="145"/>
      <c r="J33" s="119">
        <f>I33*VLOOKUP($C33,Lookup!$A$2:$I$41,9,FALSE)*Lookup!$O$2</f>
        <v>0</v>
      </c>
      <c r="K33" s="145"/>
      <c r="L33" s="119">
        <f>K33*VLOOKUP($C33,Lookup!$A$3:$I$41,9)*Lookup!$O$2*Lookup!$O$2</f>
        <v>0</v>
      </c>
      <c r="M33" s="145"/>
      <c r="N33" s="119">
        <f>M33*VLOOKUP($C33,Lookup!$A$3:$I$41,9)*Lookup!$O$2*Lookup!$O$2*Lookup!$O$2</f>
        <v>0</v>
      </c>
      <c r="O33" s="145"/>
      <c r="P33" s="119">
        <f>O33*VLOOKUP($C33,Lookup!$A$3:$I$41,9)*Lookup!$O$2*Lookup!$O$2*Lookup!$O$2*Lookup!$O$2</f>
        <v>0</v>
      </c>
      <c r="Q33" s="142">
        <f t="shared" si="0"/>
        <v>0</v>
      </c>
    </row>
    <row r="34" spans="1:17" x14ac:dyDescent="0.25">
      <c r="A34" s="146" t="str">
        <f>VLOOKUP(B34,Lookup!$U$1:$V$14,2,FALSE)</f>
        <v>Division</v>
      </c>
      <c r="B34" s="57" t="s">
        <v>80</v>
      </c>
      <c r="C34" s="57" t="s">
        <v>72</v>
      </c>
      <c r="D34" s="144"/>
      <c r="E34" s="145"/>
      <c r="F34" s="144"/>
      <c r="G34" s="145"/>
      <c r="H34" s="119">
        <f>G34*VLOOKUP($C34,Lookup!$A$3:$I$41,9)</f>
        <v>0</v>
      </c>
      <c r="I34" s="145"/>
      <c r="J34" s="119">
        <f>I34*VLOOKUP($C34,Lookup!$A$2:$I$41,9,FALSE)*Lookup!$O$2</f>
        <v>0</v>
      </c>
      <c r="K34" s="145"/>
      <c r="L34" s="119">
        <f>K34*VLOOKUP($C34,Lookup!$A$3:$I$41,9)*Lookup!$O$2*Lookup!$O$2</f>
        <v>0</v>
      </c>
      <c r="M34" s="145"/>
      <c r="N34" s="119">
        <f>M34*VLOOKUP($C34,Lookup!$A$3:$I$41,9)*Lookup!$O$2*Lookup!$O$2*Lookup!$O$2</f>
        <v>0</v>
      </c>
      <c r="O34" s="145"/>
      <c r="P34" s="119">
        <f>O34*VLOOKUP($C34,Lookup!$A$3:$I$41,9)*Lookup!$O$2*Lookup!$O$2*Lookup!$O$2*Lookup!$O$2</f>
        <v>0</v>
      </c>
      <c r="Q34" s="142">
        <f t="shared" si="0"/>
        <v>0</v>
      </c>
    </row>
    <row r="35" spans="1:17" x14ac:dyDescent="0.25">
      <c r="A35" s="146" t="str">
        <f>VLOOKUP(B35,Lookup!$U$1:$V$14,2,FALSE)</f>
        <v>Division</v>
      </c>
      <c r="B35" s="57" t="s">
        <v>80</v>
      </c>
      <c r="C35" s="57" t="s">
        <v>72</v>
      </c>
      <c r="D35" s="144"/>
      <c r="E35" s="145"/>
      <c r="F35" s="144"/>
      <c r="G35" s="145"/>
      <c r="H35" s="119">
        <f>G35*VLOOKUP($C35,Lookup!$A$3:$I$41,9)</f>
        <v>0</v>
      </c>
      <c r="I35" s="145"/>
      <c r="J35" s="119">
        <f>I35*VLOOKUP($C35,Lookup!$A$2:$I$41,9,FALSE)*Lookup!$O$2</f>
        <v>0</v>
      </c>
      <c r="K35" s="145"/>
      <c r="L35" s="119">
        <f>K35*VLOOKUP($C35,Lookup!$A$3:$I$41,9)*Lookup!$O$2*Lookup!$O$2</f>
        <v>0</v>
      </c>
      <c r="M35" s="145"/>
      <c r="N35" s="119">
        <f>M35*VLOOKUP($C35,Lookup!$A$3:$I$41,9)*Lookup!$O$2*Lookup!$O$2*Lookup!$O$2</f>
        <v>0</v>
      </c>
      <c r="O35" s="145"/>
      <c r="P35" s="119">
        <f>O35*VLOOKUP($C35,Lookup!$A$3:$I$41,9)*Lookup!$O$2*Lookup!$O$2*Lookup!$O$2*Lookup!$O$2</f>
        <v>0</v>
      </c>
      <c r="Q35" s="142">
        <f t="shared" si="0"/>
        <v>0</v>
      </c>
    </row>
    <row r="36" spans="1:17" x14ac:dyDescent="0.25">
      <c r="A36" s="146" t="str">
        <f>VLOOKUP(B36,Lookup!$U$1:$V$14,2,FALSE)</f>
        <v>Division</v>
      </c>
      <c r="B36" s="57" t="s">
        <v>80</v>
      </c>
      <c r="C36" s="57" t="s">
        <v>72</v>
      </c>
      <c r="D36" s="144"/>
      <c r="E36" s="145"/>
      <c r="F36" s="144"/>
      <c r="G36" s="145"/>
      <c r="H36" s="119">
        <f>G36*VLOOKUP($C36,Lookup!$A$3:$I$41,9)</f>
        <v>0</v>
      </c>
      <c r="I36" s="145"/>
      <c r="J36" s="119">
        <f>I36*VLOOKUP($C36,Lookup!$A$2:$I$41,9,FALSE)*Lookup!$O$2</f>
        <v>0</v>
      </c>
      <c r="K36" s="145"/>
      <c r="L36" s="119">
        <f>K36*VLOOKUP($C36,Lookup!$A$3:$I$41,9)*Lookup!$O$2*Lookup!$O$2</f>
        <v>0</v>
      </c>
      <c r="M36" s="145"/>
      <c r="N36" s="119">
        <f>M36*VLOOKUP($C36,Lookup!$A$3:$I$41,9)*Lookup!$O$2*Lookup!$O$2*Lookup!$O$2</f>
        <v>0</v>
      </c>
      <c r="O36" s="145"/>
      <c r="P36" s="119">
        <f>O36*VLOOKUP($C36,Lookup!$A$3:$I$41,9)*Lookup!$O$2*Lookup!$O$2*Lookup!$O$2*Lookup!$O$2</f>
        <v>0</v>
      </c>
      <c r="Q36" s="142">
        <f t="shared" si="0"/>
        <v>0</v>
      </c>
    </row>
    <row r="37" spans="1:17" x14ac:dyDescent="0.25">
      <c r="A37" s="146" t="str">
        <f>VLOOKUP(B37,Lookup!$U$1:$V$14,2,FALSE)</f>
        <v>Division</v>
      </c>
      <c r="B37" s="57" t="s">
        <v>80</v>
      </c>
      <c r="C37" s="57" t="s">
        <v>72</v>
      </c>
      <c r="D37" s="144"/>
      <c r="E37" s="145"/>
      <c r="F37" s="144"/>
      <c r="G37" s="145"/>
      <c r="H37" s="119">
        <f>G37*VLOOKUP($C37,Lookup!$A$3:$I$41,9)</f>
        <v>0</v>
      </c>
      <c r="I37" s="145"/>
      <c r="J37" s="119">
        <f>I37*VLOOKUP($C37,Lookup!$A$2:$I$41,9,FALSE)*Lookup!$O$2</f>
        <v>0</v>
      </c>
      <c r="K37" s="145"/>
      <c r="L37" s="119">
        <f>K37*VLOOKUP($C37,Lookup!$A$3:$I$41,9)*Lookup!$O$2*Lookup!$O$2</f>
        <v>0</v>
      </c>
      <c r="M37" s="145"/>
      <c r="N37" s="119">
        <f>M37*VLOOKUP($C37,Lookup!$A$3:$I$41,9)*Lookup!$O$2*Lookup!$O$2*Lookup!$O$2</f>
        <v>0</v>
      </c>
      <c r="O37" s="145"/>
      <c r="P37" s="119">
        <f>O37*VLOOKUP($C37,Lookup!$A$3:$I$41,9)*Lookup!$O$2*Lookup!$O$2*Lookup!$O$2*Lookup!$O$2</f>
        <v>0</v>
      </c>
      <c r="Q37" s="142">
        <f t="shared" si="0"/>
        <v>0</v>
      </c>
    </row>
    <row r="38" spans="1:17" x14ac:dyDescent="0.25">
      <c r="A38" s="146" t="str">
        <f>VLOOKUP(B38,Lookup!$U$1:$V$14,2,FALSE)</f>
        <v>Division</v>
      </c>
      <c r="B38" s="57" t="s">
        <v>80</v>
      </c>
      <c r="C38" s="57" t="s">
        <v>72</v>
      </c>
      <c r="D38" s="144"/>
      <c r="E38" s="145"/>
      <c r="F38" s="144"/>
      <c r="G38" s="145"/>
      <c r="H38" s="119">
        <f>G38*VLOOKUP($C38,Lookup!$A$3:$I$41,9)</f>
        <v>0</v>
      </c>
      <c r="I38" s="145"/>
      <c r="J38" s="119">
        <f>I38*VLOOKUP($C38,Lookup!$A$2:$I$41,9,FALSE)*Lookup!$O$2</f>
        <v>0</v>
      </c>
      <c r="K38" s="145"/>
      <c r="L38" s="119">
        <f>K38*VLOOKUP($C38,Lookup!$A$3:$I$41,9)*Lookup!$O$2*Lookup!$O$2</f>
        <v>0</v>
      </c>
      <c r="M38" s="145"/>
      <c r="N38" s="119">
        <f>M38*VLOOKUP($C38,Lookup!$A$3:$I$41,9)*Lookup!$O$2*Lookup!$O$2*Lookup!$O$2</f>
        <v>0</v>
      </c>
      <c r="O38" s="145"/>
      <c r="P38" s="119">
        <f>O38*VLOOKUP($C38,Lookup!$A$3:$I$41,9)*Lookup!$O$2*Lookup!$O$2*Lookup!$O$2*Lookup!$O$2</f>
        <v>0</v>
      </c>
      <c r="Q38" s="142">
        <f t="shared" si="0"/>
        <v>0</v>
      </c>
    </row>
    <row r="39" spans="1:17" x14ac:dyDescent="0.25">
      <c r="A39" s="146" t="str">
        <f>VLOOKUP(B39,Lookup!$U$1:$V$14,2,FALSE)</f>
        <v>Division</v>
      </c>
      <c r="B39" s="57" t="s">
        <v>80</v>
      </c>
      <c r="C39" s="57" t="s">
        <v>72</v>
      </c>
      <c r="D39" s="144"/>
      <c r="E39" s="145"/>
      <c r="F39" s="144"/>
      <c r="G39" s="145"/>
      <c r="H39" s="119">
        <f>G39*VLOOKUP($C39,Lookup!$A$3:$I$41,9)</f>
        <v>0</v>
      </c>
      <c r="I39" s="145"/>
      <c r="J39" s="119">
        <f>I39*VLOOKUP($C39,Lookup!$A$2:$I$41,9,FALSE)*Lookup!$O$2</f>
        <v>0</v>
      </c>
      <c r="K39" s="145"/>
      <c r="L39" s="119">
        <f>K39*VLOOKUP($C39,Lookup!$A$3:$I$41,9)*Lookup!$O$2*Lookup!$O$2</f>
        <v>0</v>
      </c>
      <c r="M39" s="145"/>
      <c r="N39" s="119">
        <f>M39*VLOOKUP($C39,Lookup!$A$3:$I$41,9)*Lookup!$O$2*Lookup!$O$2*Lookup!$O$2</f>
        <v>0</v>
      </c>
      <c r="O39" s="145"/>
      <c r="P39" s="119">
        <f>O39*VLOOKUP($C39,Lookup!$A$3:$I$41,9)*Lookup!$O$2*Lookup!$O$2*Lookup!$O$2*Lookup!$O$2</f>
        <v>0</v>
      </c>
      <c r="Q39" s="142">
        <f t="shared" si="0"/>
        <v>0</v>
      </c>
    </row>
    <row r="40" spans="1:17" x14ac:dyDescent="0.25">
      <c r="A40" s="146" t="str">
        <f>VLOOKUP(B40,Lookup!$U$1:$V$14,2,FALSE)</f>
        <v>Division</v>
      </c>
      <c r="B40" s="57" t="s">
        <v>80</v>
      </c>
      <c r="C40" s="57" t="s">
        <v>72</v>
      </c>
      <c r="D40" s="144"/>
      <c r="E40" s="145"/>
      <c r="F40" s="144"/>
      <c r="G40" s="145"/>
      <c r="H40" s="119">
        <f>G40*VLOOKUP($C40,Lookup!$A$3:$I$41,9)</f>
        <v>0</v>
      </c>
      <c r="I40" s="145"/>
      <c r="J40" s="119">
        <f>I40*VLOOKUP($C40,Lookup!$A$2:$I$41,9,FALSE)*Lookup!$O$2</f>
        <v>0</v>
      </c>
      <c r="K40" s="145"/>
      <c r="L40" s="119">
        <f>K40*VLOOKUP($C40,Lookup!$A$3:$I$41,9)*Lookup!$O$2*Lookup!$O$2</f>
        <v>0</v>
      </c>
      <c r="M40" s="145"/>
      <c r="N40" s="119">
        <f>M40*VLOOKUP($C40,Lookup!$A$3:$I$41,9)*Lookup!$O$2*Lookup!$O$2*Lookup!$O$2</f>
        <v>0</v>
      </c>
      <c r="O40" s="145"/>
      <c r="P40" s="119">
        <f>O40*VLOOKUP($C40,Lookup!$A$3:$I$41,9)*Lookup!$O$2*Lookup!$O$2*Lookup!$O$2*Lookup!$O$2</f>
        <v>0</v>
      </c>
      <c r="Q40" s="142">
        <f t="shared" si="0"/>
        <v>0</v>
      </c>
    </row>
    <row r="41" spans="1:17" x14ac:dyDescent="0.25">
      <c r="A41" s="146" t="str">
        <f>VLOOKUP(B41,Lookup!$U$1:$V$14,2,FALSE)</f>
        <v>Division</v>
      </c>
      <c r="B41" s="57" t="s">
        <v>80</v>
      </c>
      <c r="C41" s="57" t="s">
        <v>72</v>
      </c>
      <c r="D41" s="144"/>
      <c r="E41" s="145"/>
      <c r="F41" s="144"/>
      <c r="G41" s="145"/>
      <c r="H41" s="119">
        <f>G41*VLOOKUP($C41,Lookup!$A$3:$I$41,9)</f>
        <v>0</v>
      </c>
      <c r="I41" s="145"/>
      <c r="J41" s="119">
        <f>I41*VLOOKUP($C41,Lookup!$A$2:$I$41,9,FALSE)*Lookup!$O$2</f>
        <v>0</v>
      </c>
      <c r="K41" s="145"/>
      <c r="L41" s="119">
        <f>K41*VLOOKUP($C41,Lookup!$A$3:$I$41,9)*Lookup!$O$2*Lookup!$O$2</f>
        <v>0</v>
      </c>
      <c r="M41" s="145"/>
      <c r="N41" s="119">
        <f>M41*VLOOKUP($C41,Lookup!$A$3:$I$41,9)*Lookup!$O$2*Lookup!$O$2*Lookup!$O$2</f>
        <v>0</v>
      </c>
      <c r="O41" s="145"/>
      <c r="P41" s="119">
        <f>O41*VLOOKUP($C41,Lookup!$A$3:$I$41,9)*Lookup!$O$2*Lookup!$O$2*Lookup!$O$2*Lookup!$O$2</f>
        <v>0</v>
      </c>
      <c r="Q41" s="142">
        <f t="shared" si="0"/>
        <v>0</v>
      </c>
    </row>
    <row r="42" spans="1:17" x14ac:dyDescent="0.25">
      <c r="A42" s="146" t="str">
        <f>VLOOKUP(B42,Lookup!$U$1:$V$14,2,FALSE)</f>
        <v>Division</v>
      </c>
      <c r="B42" s="57" t="s">
        <v>80</v>
      </c>
      <c r="C42" s="57" t="s">
        <v>72</v>
      </c>
      <c r="D42" s="144"/>
      <c r="E42" s="145"/>
      <c r="F42" s="144"/>
      <c r="G42" s="145"/>
      <c r="H42" s="119">
        <f>G42*VLOOKUP($C42,Lookup!$A$3:$I$41,9)</f>
        <v>0</v>
      </c>
      <c r="I42" s="145"/>
      <c r="J42" s="119">
        <f>I42*VLOOKUP($C42,Lookup!$A$2:$I$41,9,FALSE)*Lookup!$O$2</f>
        <v>0</v>
      </c>
      <c r="K42" s="145"/>
      <c r="L42" s="119">
        <f>K42*VLOOKUP($C42,Lookup!$A$3:$I$41,9)*Lookup!$O$2*Lookup!$O$2</f>
        <v>0</v>
      </c>
      <c r="M42" s="145"/>
      <c r="N42" s="119">
        <f>M42*VLOOKUP($C42,Lookup!$A$3:$I$41,9)*Lookup!$O$2*Lookup!$O$2*Lookup!$O$2</f>
        <v>0</v>
      </c>
      <c r="O42" s="145"/>
      <c r="P42" s="119">
        <f>O42*VLOOKUP($C42,Lookup!$A$3:$I$41,9)*Lookup!$O$2*Lookup!$O$2*Lookup!$O$2*Lookup!$O$2</f>
        <v>0</v>
      </c>
      <c r="Q42" s="142">
        <f t="shared" si="0"/>
        <v>0</v>
      </c>
    </row>
    <row r="43" spans="1:17" x14ac:dyDescent="0.25">
      <c r="A43" s="146" t="str">
        <f>VLOOKUP(B43,Lookup!$U$1:$V$14,2,FALSE)</f>
        <v>Division</v>
      </c>
      <c r="B43" s="57" t="s">
        <v>80</v>
      </c>
      <c r="C43" s="57" t="s">
        <v>72</v>
      </c>
      <c r="D43" s="144"/>
      <c r="E43" s="145"/>
      <c r="F43" s="144"/>
      <c r="G43" s="145"/>
      <c r="H43" s="119">
        <f>G43*VLOOKUP($C43,Lookup!$A$3:$I$41,9)</f>
        <v>0</v>
      </c>
      <c r="I43" s="145"/>
      <c r="J43" s="119">
        <f>I43*VLOOKUP($C43,Lookup!$A$2:$I$41,9,FALSE)*Lookup!$O$2</f>
        <v>0</v>
      </c>
      <c r="K43" s="145"/>
      <c r="L43" s="119">
        <f>K43*VLOOKUP($C43,Lookup!$A$3:$I$41,9)*Lookup!$O$2*Lookup!$O$2</f>
        <v>0</v>
      </c>
      <c r="M43" s="145"/>
      <c r="N43" s="119">
        <f>M43*VLOOKUP($C43,Lookup!$A$3:$I$41,9)*Lookup!$O$2*Lookup!$O$2*Lookup!$O$2</f>
        <v>0</v>
      </c>
      <c r="O43" s="145"/>
      <c r="P43" s="119">
        <f>O43*VLOOKUP($C43,Lookup!$A$3:$I$41,9)*Lookup!$O$2*Lookup!$O$2*Lookup!$O$2*Lookup!$O$2</f>
        <v>0</v>
      </c>
      <c r="Q43" s="142">
        <f t="shared" si="0"/>
        <v>0</v>
      </c>
    </row>
    <row r="44" spans="1:17" x14ac:dyDescent="0.25">
      <c r="A44" s="146" t="str">
        <f>VLOOKUP(B44,Lookup!$U$1:$V$14,2,FALSE)</f>
        <v>Division</v>
      </c>
      <c r="B44" s="57" t="s">
        <v>80</v>
      </c>
      <c r="C44" s="57" t="s">
        <v>72</v>
      </c>
      <c r="D44" s="144"/>
      <c r="E44" s="145"/>
      <c r="F44" s="144"/>
      <c r="G44" s="145"/>
      <c r="H44" s="119">
        <f>G44*VLOOKUP($C44,Lookup!$A$3:$I$41,9)</f>
        <v>0</v>
      </c>
      <c r="I44" s="145"/>
      <c r="J44" s="119">
        <f>I44*VLOOKUP($C44,Lookup!$A$2:$I$41,9,FALSE)*Lookup!$O$2</f>
        <v>0</v>
      </c>
      <c r="K44" s="145"/>
      <c r="L44" s="119">
        <f>K44*VLOOKUP($C44,Lookup!$A$3:$I$41,9)*Lookup!$O$2*Lookup!$O$2</f>
        <v>0</v>
      </c>
      <c r="M44" s="145"/>
      <c r="N44" s="119">
        <f>M44*VLOOKUP($C44,Lookup!$A$3:$I$41,9)*Lookup!$O$2*Lookup!$O$2*Lookup!$O$2</f>
        <v>0</v>
      </c>
      <c r="O44" s="145"/>
      <c r="P44" s="119">
        <f>O44*VLOOKUP($C44,Lookup!$A$3:$I$41,9)*Lookup!$O$2*Lookup!$O$2*Lookup!$O$2*Lookup!$O$2</f>
        <v>0</v>
      </c>
      <c r="Q44" s="142">
        <f t="shared" si="0"/>
        <v>0</v>
      </c>
    </row>
    <row r="45" spans="1:17" x14ac:dyDescent="0.25">
      <c r="A45" s="146" t="str">
        <f>VLOOKUP(B45,Lookup!$U$1:$V$14,2,FALSE)</f>
        <v>Division</v>
      </c>
      <c r="B45" s="57" t="s">
        <v>80</v>
      </c>
      <c r="C45" s="57" t="s">
        <v>72</v>
      </c>
      <c r="D45" s="144"/>
      <c r="E45" s="145"/>
      <c r="F45" s="144"/>
      <c r="G45" s="145"/>
      <c r="H45" s="119">
        <f>G45*VLOOKUP($C45,Lookup!$A$3:$I$41,9)</f>
        <v>0</v>
      </c>
      <c r="I45" s="145"/>
      <c r="J45" s="119">
        <f>I45*VLOOKUP($C45,Lookup!$A$2:$I$41,9,FALSE)*Lookup!$O$2</f>
        <v>0</v>
      </c>
      <c r="K45" s="145"/>
      <c r="L45" s="119">
        <f>K45*VLOOKUP($C45,Lookup!$A$3:$I$41,9)*Lookup!$O$2*Lookup!$O$2</f>
        <v>0</v>
      </c>
      <c r="M45" s="145"/>
      <c r="N45" s="119">
        <f>M45*VLOOKUP($C45,Lookup!$A$3:$I$41,9)*Lookup!$O$2*Lookup!$O$2*Lookup!$O$2</f>
        <v>0</v>
      </c>
      <c r="O45" s="145"/>
      <c r="P45" s="119">
        <f>O45*VLOOKUP($C45,Lookup!$A$3:$I$41,9)*Lookup!$O$2*Lookup!$O$2*Lookup!$O$2*Lookup!$O$2</f>
        <v>0</v>
      </c>
      <c r="Q45" s="142">
        <f t="shared" si="0"/>
        <v>0</v>
      </c>
    </row>
    <row r="46" spans="1:17" x14ac:dyDescent="0.25">
      <c r="A46" s="146" t="str">
        <f>VLOOKUP(B46,Lookup!$U$1:$V$14,2,FALSE)</f>
        <v>Division</v>
      </c>
      <c r="B46" s="57" t="s">
        <v>80</v>
      </c>
      <c r="C46" s="57" t="s">
        <v>72</v>
      </c>
      <c r="D46" s="144"/>
      <c r="E46" s="145"/>
      <c r="F46" s="144"/>
      <c r="G46" s="145"/>
      <c r="H46" s="119">
        <f>G46*VLOOKUP($C46,Lookup!$A$3:$I$41,9)</f>
        <v>0</v>
      </c>
      <c r="I46" s="145"/>
      <c r="J46" s="119">
        <f>I46*VLOOKUP($C46,Lookup!$A$2:$I$41,9,FALSE)*Lookup!$O$2</f>
        <v>0</v>
      </c>
      <c r="K46" s="145"/>
      <c r="L46" s="119">
        <f>K46*VLOOKUP($C46,Lookup!$A$3:$I$41,9)*Lookup!$O$2*Lookup!$O$2</f>
        <v>0</v>
      </c>
      <c r="M46" s="145"/>
      <c r="N46" s="119">
        <f>M46*VLOOKUP($C46,Lookup!$A$3:$I$41,9)*Lookup!$O$2*Lookup!$O$2*Lookup!$O$2</f>
        <v>0</v>
      </c>
      <c r="O46" s="145"/>
      <c r="P46" s="119">
        <f>O46*VLOOKUP($C46,Lookup!$A$3:$I$41,9)*Lookup!$O$2*Lookup!$O$2*Lookup!$O$2*Lookup!$O$2</f>
        <v>0</v>
      </c>
      <c r="Q46" s="142">
        <f t="shared" si="0"/>
        <v>0</v>
      </c>
    </row>
    <row r="47" spans="1:17" x14ac:dyDescent="0.25">
      <c r="A47" s="146" t="str">
        <f>VLOOKUP(B47,Lookup!$U$1:$V$14,2,FALSE)</f>
        <v>Division</v>
      </c>
      <c r="B47" s="57" t="s">
        <v>80</v>
      </c>
      <c r="C47" s="57" t="s">
        <v>72</v>
      </c>
      <c r="D47" s="144"/>
      <c r="E47" s="145"/>
      <c r="F47" s="144"/>
      <c r="G47" s="145"/>
      <c r="H47" s="119">
        <f>G47*VLOOKUP($C47,Lookup!$A$3:$I$41,9)</f>
        <v>0</v>
      </c>
      <c r="I47" s="145"/>
      <c r="J47" s="119">
        <f>I47*VLOOKUP($C47,Lookup!$A$2:$I$41,9,FALSE)*Lookup!$O$2</f>
        <v>0</v>
      </c>
      <c r="K47" s="145"/>
      <c r="L47" s="119">
        <f>K47*VLOOKUP($C47,Lookup!$A$3:$I$41,9)*Lookup!$O$2*Lookup!$O$2</f>
        <v>0</v>
      </c>
      <c r="M47" s="145"/>
      <c r="N47" s="119">
        <f>M47*VLOOKUP($C47,Lookup!$A$3:$I$41,9)*Lookup!$O$2*Lookup!$O$2*Lookup!$O$2</f>
        <v>0</v>
      </c>
      <c r="O47" s="145"/>
      <c r="P47" s="119">
        <f>O47*VLOOKUP($C47,Lookup!$A$3:$I$41,9)*Lookup!$O$2*Lookup!$O$2*Lookup!$O$2*Lookup!$O$2</f>
        <v>0</v>
      </c>
      <c r="Q47" s="142">
        <f t="shared" si="0"/>
        <v>0</v>
      </c>
    </row>
    <row r="48" spans="1:17" x14ac:dyDescent="0.25">
      <c r="A48" s="146" t="str">
        <f>VLOOKUP(B48,Lookup!$U$1:$V$14,2,FALSE)</f>
        <v>Division</v>
      </c>
      <c r="B48" s="57" t="s">
        <v>80</v>
      </c>
      <c r="C48" s="57" t="s">
        <v>72</v>
      </c>
      <c r="D48" s="144"/>
      <c r="E48" s="145"/>
      <c r="F48" s="144"/>
      <c r="G48" s="145"/>
      <c r="H48" s="119">
        <f>G48*VLOOKUP($C48,Lookup!$A$3:$I$41,9)</f>
        <v>0</v>
      </c>
      <c r="I48" s="145"/>
      <c r="J48" s="119">
        <f>I48*VLOOKUP($C48,Lookup!$A$2:$I$41,9,FALSE)*Lookup!$O$2</f>
        <v>0</v>
      </c>
      <c r="K48" s="145"/>
      <c r="L48" s="119">
        <f>K48*VLOOKUP($C48,Lookup!$A$3:$I$41,9)*Lookup!$O$2*Lookup!$O$2</f>
        <v>0</v>
      </c>
      <c r="M48" s="145"/>
      <c r="N48" s="119">
        <f>M48*VLOOKUP($C48,Lookup!$A$3:$I$41,9)*Lookup!$O$2*Lookup!$O$2*Lookup!$O$2</f>
        <v>0</v>
      </c>
      <c r="O48" s="145"/>
      <c r="P48" s="119">
        <f>O48*VLOOKUP($C48,Lookup!$A$3:$I$41,9)*Lookup!$O$2*Lookup!$O$2*Lookup!$O$2*Lookup!$O$2</f>
        <v>0</v>
      </c>
      <c r="Q48" s="142">
        <f t="shared" si="0"/>
        <v>0</v>
      </c>
    </row>
    <row r="49" spans="1:17" x14ac:dyDescent="0.25">
      <c r="A49" s="146" t="str">
        <f>VLOOKUP(B49,Lookup!$U$1:$V$14,2,FALSE)</f>
        <v>Division</v>
      </c>
      <c r="B49" s="57" t="s">
        <v>80</v>
      </c>
      <c r="C49" s="57" t="s">
        <v>72</v>
      </c>
      <c r="D49" s="144"/>
      <c r="E49" s="145"/>
      <c r="F49" s="144"/>
      <c r="G49" s="145"/>
      <c r="H49" s="119">
        <f>G49*VLOOKUP($C49,Lookup!$A$3:$I$41,9)</f>
        <v>0</v>
      </c>
      <c r="I49" s="145"/>
      <c r="J49" s="119">
        <f>I49*VLOOKUP($C49,Lookup!$A$2:$I$41,9,FALSE)*Lookup!$O$2</f>
        <v>0</v>
      </c>
      <c r="K49" s="145"/>
      <c r="L49" s="119">
        <f>K49*VLOOKUP($C49,Lookup!$A$3:$I$41,9)*Lookup!$O$2*Lookup!$O$2</f>
        <v>0</v>
      </c>
      <c r="M49" s="145"/>
      <c r="N49" s="119">
        <f>M49*VLOOKUP($C49,Lookup!$A$3:$I$41,9)*Lookup!$O$2*Lookup!$O$2*Lookup!$O$2</f>
        <v>0</v>
      </c>
      <c r="O49" s="145"/>
      <c r="P49" s="119">
        <f>O49*VLOOKUP($C49,Lookup!$A$3:$I$41,9)*Lookup!$O$2*Lookup!$O$2*Lookup!$O$2*Lookup!$O$2</f>
        <v>0</v>
      </c>
      <c r="Q49" s="142">
        <f t="shared" si="0"/>
        <v>0</v>
      </c>
    </row>
    <row r="50" spans="1:17" x14ac:dyDescent="0.25">
      <c r="A50" s="146" t="str">
        <f>VLOOKUP(B50,Lookup!$U$1:$V$14,2,FALSE)</f>
        <v>Division</v>
      </c>
      <c r="B50" s="57" t="s">
        <v>80</v>
      </c>
      <c r="C50" s="57" t="s">
        <v>72</v>
      </c>
      <c r="D50" s="144"/>
      <c r="E50" s="145"/>
      <c r="F50" s="144"/>
      <c r="G50" s="145"/>
      <c r="H50" s="119">
        <f>G50*VLOOKUP($C50,Lookup!$A$3:$I$41,9)</f>
        <v>0</v>
      </c>
      <c r="I50" s="145"/>
      <c r="J50" s="119">
        <f>I50*VLOOKUP($C50,Lookup!$A$2:$I$41,9,FALSE)*Lookup!$O$2</f>
        <v>0</v>
      </c>
      <c r="K50" s="145"/>
      <c r="L50" s="119">
        <f>K50*VLOOKUP($C50,Lookup!$A$3:$I$41,9)*Lookup!$O$2*Lookup!$O$2</f>
        <v>0</v>
      </c>
      <c r="M50" s="145"/>
      <c r="N50" s="119">
        <f>M50*VLOOKUP($C50,Lookup!$A$3:$I$41,9)*Lookup!$O$2*Lookup!$O$2*Lookup!$O$2</f>
        <v>0</v>
      </c>
      <c r="O50" s="145"/>
      <c r="P50" s="119">
        <f>O50*VLOOKUP($C50,Lookup!$A$3:$I$41,9)*Lookup!$O$2*Lookup!$O$2*Lookup!$O$2*Lookup!$O$2</f>
        <v>0</v>
      </c>
      <c r="Q50" s="142">
        <f t="shared" si="0"/>
        <v>0</v>
      </c>
    </row>
    <row r="51" spans="1:17" x14ac:dyDescent="0.25">
      <c r="A51" s="146" t="str">
        <f>VLOOKUP(B51,Lookup!$U$1:$V$14,2,FALSE)</f>
        <v>Division</v>
      </c>
      <c r="B51" s="57" t="s">
        <v>80</v>
      </c>
      <c r="C51" s="57" t="s">
        <v>72</v>
      </c>
      <c r="D51" s="144"/>
      <c r="E51" s="145"/>
      <c r="F51" s="144"/>
      <c r="G51" s="145"/>
      <c r="H51" s="119">
        <f>G51*VLOOKUP($C51,Lookup!$A$3:$I$41,9)</f>
        <v>0</v>
      </c>
      <c r="I51" s="145"/>
      <c r="J51" s="119">
        <f>I51*VLOOKUP($C51,Lookup!$A$2:$I$41,9,FALSE)*Lookup!$O$2</f>
        <v>0</v>
      </c>
      <c r="K51" s="145"/>
      <c r="L51" s="119">
        <f>K51*VLOOKUP($C51,Lookup!$A$3:$I$41,9)*Lookup!$O$2*Lookup!$O$2</f>
        <v>0</v>
      </c>
      <c r="M51" s="145"/>
      <c r="N51" s="119">
        <f>M51*VLOOKUP($C51,Lookup!$A$3:$I$41,9)*Lookup!$O$2*Lookup!$O$2*Lookup!$O$2</f>
        <v>0</v>
      </c>
      <c r="O51" s="145"/>
      <c r="P51" s="119">
        <f>O51*VLOOKUP($C51,Lookup!$A$3:$I$41,9)*Lookup!$O$2*Lookup!$O$2*Lookup!$O$2*Lookup!$O$2</f>
        <v>0</v>
      </c>
      <c r="Q51" s="142">
        <f t="shared" si="0"/>
        <v>0</v>
      </c>
    </row>
    <row r="52" spans="1:17" x14ac:dyDescent="0.25">
      <c r="A52" s="146" t="str">
        <f>VLOOKUP(B52,Lookup!$U$1:$V$14,2,FALSE)</f>
        <v>Division</v>
      </c>
      <c r="B52" s="57" t="s">
        <v>80</v>
      </c>
      <c r="C52" s="57" t="s">
        <v>72</v>
      </c>
      <c r="D52" s="144"/>
      <c r="E52" s="145"/>
      <c r="F52" s="144"/>
      <c r="G52" s="145"/>
      <c r="H52" s="119">
        <f>G52*VLOOKUP($C52,Lookup!$A$3:$I$41,9)</f>
        <v>0</v>
      </c>
      <c r="I52" s="145"/>
      <c r="J52" s="119">
        <f>I52*VLOOKUP($C52,Lookup!$A$2:$I$41,9,FALSE)*Lookup!$O$2</f>
        <v>0</v>
      </c>
      <c r="K52" s="145"/>
      <c r="L52" s="119">
        <f>K52*VLOOKUP($C52,Lookup!$A$3:$I$41,9)*Lookup!$O$2*Lookup!$O$2</f>
        <v>0</v>
      </c>
      <c r="M52" s="145"/>
      <c r="N52" s="119">
        <f>M52*VLOOKUP($C52,Lookup!$A$3:$I$41,9)*Lookup!$O$2*Lookup!$O$2*Lookup!$O$2</f>
        <v>0</v>
      </c>
      <c r="O52" s="145"/>
      <c r="P52" s="119">
        <f>O52*VLOOKUP($C52,Lookup!$A$3:$I$41,9)*Lookup!$O$2*Lookup!$O$2*Lookup!$O$2*Lookup!$O$2</f>
        <v>0</v>
      </c>
      <c r="Q52" s="142">
        <f t="shared" si="0"/>
        <v>0</v>
      </c>
    </row>
    <row r="53" spans="1:17" x14ac:dyDescent="0.25">
      <c r="A53" s="146" t="str">
        <f>VLOOKUP(B53,Lookup!$U$1:$V$14,2,FALSE)</f>
        <v>Division</v>
      </c>
      <c r="B53" s="57" t="s">
        <v>80</v>
      </c>
      <c r="C53" s="57" t="s">
        <v>72</v>
      </c>
      <c r="D53" s="144"/>
      <c r="E53" s="145"/>
      <c r="F53" s="144"/>
      <c r="G53" s="145"/>
      <c r="H53" s="119">
        <f>G53*VLOOKUP($C53,Lookup!$A$3:$I$41,9)</f>
        <v>0</v>
      </c>
      <c r="I53" s="145"/>
      <c r="J53" s="119">
        <f>I53*VLOOKUP($C53,Lookup!$A$2:$I$41,9,FALSE)*Lookup!$O$2</f>
        <v>0</v>
      </c>
      <c r="K53" s="145"/>
      <c r="L53" s="119">
        <f>K53*VLOOKUP($C53,Lookup!$A$3:$I$41,9)*Lookup!$O$2*Lookup!$O$2</f>
        <v>0</v>
      </c>
      <c r="M53" s="145"/>
      <c r="N53" s="119">
        <f>M53*VLOOKUP($C53,Lookup!$A$3:$I$41,9)*Lookup!$O$2*Lookup!$O$2*Lookup!$O$2</f>
        <v>0</v>
      </c>
      <c r="O53" s="145"/>
      <c r="P53" s="119">
        <f>O53*VLOOKUP($C53,Lookup!$A$3:$I$41,9)*Lookup!$O$2*Lookup!$O$2*Lookup!$O$2*Lookup!$O$2</f>
        <v>0</v>
      </c>
      <c r="Q53" s="142">
        <f t="shared" si="0"/>
        <v>0</v>
      </c>
    </row>
    <row r="54" spans="1:17" x14ac:dyDescent="0.25">
      <c r="A54" s="146" t="str">
        <f>VLOOKUP(B54,Lookup!$U$1:$V$14,2,FALSE)</f>
        <v>Division</v>
      </c>
      <c r="B54" s="57" t="s">
        <v>80</v>
      </c>
      <c r="C54" s="57" t="s">
        <v>72</v>
      </c>
      <c r="D54" s="144"/>
      <c r="E54" s="145"/>
      <c r="F54" s="144"/>
      <c r="G54" s="145"/>
      <c r="H54" s="119">
        <f>G54*VLOOKUP($C54,Lookup!$A$3:$I$41,9)</f>
        <v>0</v>
      </c>
      <c r="I54" s="145"/>
      <c r="J54" s="119">
        <f>I54*VLOOKUP($C54,Lookup!$A$2:$I$41,9,FALSE)*Lookup!$O$2</f>
        <v>0</v>
      </c>
      <c r="K54" s="145"/>
      <c r="L54" s="119">
        <f>K54*VLOOKUP($C54,Lookup!$A$3:$I$41,9)*Lookup!$O$2*Lookup!$O$2</f>
        <v>0</v>
      </c>
      <c r="M54" s="145"/>
      <c r="N54" s="119">
        <f>M54*VLOOKUP($C54,Lookup!$A$3:$I$41,9)*Lookup!$O$2*Lookup!$O$2*Lookup!$O$2</f>
        <v>0</v>
      </c>
      <c r="O54" s="145"/>
      <c r="P54" s="119">
        <f>O54*VLOOKUP($C54,Lookup!$A$3:$I$41,9)*Lookup!$O$2*Lookup!$O$2*Lookup!$O$2*Lookup!$O$2</f>
        <v>0</v>
      </c>
      <c r="Q54" s="142">
        <f t="shared" si="0"/>
        <v>0</v>
      </c>
    </row>
    <row r="55" spans="1:17" x14ac:dyDescent="0.25">
      <c r="A55" s="146" t="str">
        <f>VLOOKUP(B55,Lookup!$U$1:$V$14,2,FALSE)</f>
        <v>Division</v>
      </c>
      <c r="B55" s="57" t="s">
        <v>80</v>
      </c>
      <c r="C55" s="57" t="s">
        <v>72</v>
      </c>
      <c r="D55" s="144"/>
      <c r="E55" s="145"/>
      <c r="F55" s="144"/>
      <c r="G55" s="145"/>
      <c r="H55" s="119">
        <f>G55*VLOOKUP($C55,Lookup!$A$3:$I$41,9)</f>
        <v>0</v>
      </c>
      <c r="I55" s="145"/>
      <c r="J55" s="119">
        <f>I55*VLOOKUP($C55,Lookup!$A$2:$I$41,9,FALSE)*Lookup!$O$2</f>
        <v>0</v>
      </c>
      <c r="K55" s="145"/>
      <c r="L55" s="119">
        <f>K55*VLOOKUP($C55,Lookup!$A$3:$I$41,9)*Lookup!$O$2*Lookup!$O$2</f>
        <v>0</v>
      </c>
      <c r="M55" s="145"/>
      <c r="N55" s="119">
        <f>M55*VLOOKUP($C55,Lookup!$A$3:$I$41,9)*Lookup!$O$2*Lookup!$O$2*Lookup!$O$2</f>
        <v>0</v>
      </c>
      <c r="O55" s="145"/>
      <c r="P55" s="119">
        <f>O55*VLOOKUP($C55,Lookup!$A$3:$I$41,9)*Lookup!$O$2*Lookup!$O$2*Lookup!$O$2*Lookup!$O$2</f>
        <v>0</v>
      </c>
      <c r="Q55" s="142">
        <f t="shared" si="0"/>
        <v>0</v>
      </c>
    </row>
    <row r="56" spans="1:17" s="34" customFormat="1" x14ac:dyDescent="0.25">
      <c r="C56" s="34" t="s">
        <v>5</v>
      </c>
      <c r="G56" s="34">
        <f t="shared" ref="G56:Q56" si="1">SUM(G6:G55)</f>
        <v>0</v>
      </c>
      <c r="H56" s="120">
        <f t="shared" si="1"/>
        <v>0</v>
      </c>
      <c r="I56" s="34">
        <f t="shared" si="1"/>
        <v>0</v>
      </c>
      <c r="J56" s="120">
        <f t="shared" si="1"/>
        <v>0</v>
      </c>
      <c r="K56" s="34">
        <f t="shared" si="1"/>
        <v>0</v>
      </c>
      <c r="L56" s="120">
        <f t="shared" si="1"/>
        <v>0</v>
      </c>
      <c r="M56" s="34">
        <f t="shared" si="1"/>
        <v>0</v>
      </c>
      <c r="N56" s="120">
        <f t="shared" si="1"/>
        <v>0</v>
      </c>
      <c r="O56" s="34">
        <f t="shared" si="1"/>
        <v>0</v>
      </c>
      <c r="P56" s="120">
        <f t="shared" si="1"/>
        <v>0</v>
      </c>
      <c r="Q56" s="143">
        <f t="shared" si="1"/>
        <v>0</v>
      </c>
    </row>
    <row r="81" spans="1:1" x14ac:dyDescent="0.25">
      <c r="A81" s="27"/>
    </row>
  </sheetData>
  <sheetProtection algorithmName="SHA-512" hashValue="BW6ykPJtRkhRhBcivnA3+05A54jX1c8gmutBNoeWJd7GSaFnohqDCk1xY34H0Z1ufTjno3PZzbHPlHdGOC6OLQ==" saltValue="oRukJnU0rFopBHrzDNCRWw==" spinCount="100000" sheet="1" objects="1" scenarios="1"/>
  <pageMargins left="0.7" right="0.7" top="0.75" bottom="0.75" header="0.3" footer="0.3"/>
  <pageSetup paperSize="9" scale="58" orientation="landscape" r:id="rId1"/>
  <headerFooter alignWithMargins="0">
    <oddFooter>&amp;L&amp;"Arial,Italic"&amp;8&amp;F &amp;A &amp;D&amp;R&amp;"Arial,Italic"&amp;8&amp;P/&amp;N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Lookup!$U$1:$U$14</xm:f>
          </x14:formula1>
          <xm:sqref>B6:B55</xm:sqref>
        </x14:dataValidation>
        <x14:dataValidation type="list" allowBlank="1" showInputMessage="1" showErrorMessage="1">
          <x14:formula1>
            <xm:f>Lookup!$A$2:$A$41</xm:f>
          </x14:formula1>
          <xm:sqref>C6:C55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  <pageSetUpPr fitToPage="1"/>
  </sheetPr>
  <dimension ref="A1:U116"/>
  <sheetViews>
    <sheetView zoomScale="90" zoomScaleNormal="90" workbookViewId="0">
      <pane ySplit="3" topLeftCell="A61" activePane="bottomLeft" state="frozen"/>
      <selection pane="bottomLeft" activeCell="A2" sqref="A2"/>
    </sheetView>
  </sheetViews>
  <sheetFormatPr defaultRowHeight="15" x14ac:dyDescent="0.25"/>
  <cols>
    <col min="1" max="1" width="8.42578125" style="26" bestFit="1" customWidth="1"/>
    <col min="2" max="2" width="24.85546875" style="26" bestFit="1" customWidth="1"/>
    <col min="3" max="3" width="14.140625" style="26" bestFit="1" customWidth="1"/>
    <col min="4" max="4" width="21.140625" style="26" bestFit="1" customWidth="1"/>
    <col min="5" max="5" width="25.140625" style="26" customWidth="1"/>
    <col min="6" max="7" width="9.140625" style="26" customWidth="1"/>
    <col min="8" max="8" width="10.42578125" style="34" customWidth="1"/>
    <col min="9" max="10" width="9.140625" style="26" customWidth="1"/>
    <col min="11" max="11" width="9.140625" style="34"/>
    <col min="12" max="13" width="9.140625" style="26" customWidth="1"/>
    <col min="14" max="14" width="9.140625" style="34"/>
    <col min="15" max="16" width="9.140625" style="26" customWidth="1"/>
    <col min="17" max="17" width="9.140625" style="34"/>
    <col min="18" max="19" width="9.140625" style="26" customWidth="1"/>
    <col min="20" max="20" width="9.140625" style="34"/>
    <col min="21" max="21" width="11" style="34" bestFit="1" customWidth="1"/>
    <col min="22" max="16384" width="9.140625" style="26"/>
  </cols>
  <sheetData>
    <row r="1" spans="1:21" ht="18.75" x14ac:dyDescent="0.3">
      <c r="A1" s="147" t="s">
        <v>121</v>
      </c>
      <c r="F1" s="193" t="s">
        <v>1</v>
      </c>
      <c r="G1" s="193"/>
      <c r="H1" s="112" t="s">
        <v>1</v>
      </c>
      <c r="I1" s="193" t="s">
        <v>2</v>
      </c>
      <c r="J1" s="193"/>
      <c r="K1" s="112" t="s">
        <v>2</v>
      </c>
      <c r="L1" s="193" t="s">
        <v>3</v>
      </c>
      <c r="M1" s="193"/>
      <c r="N1" s="83" t="s">
        <v>82</v>
      </c>
      <c r="O1" s="193" t="s">
        <v>75</v>
      </c>
      <c r="P1" s="193"/>
      <c r="Q1" s="83" t="s">
        <v>75</v>
      </c>
      <c r="R1" s="193" t="s">
        <v>76</v>
      </c>
      <c r="S1" s="193"/>
      <c r="T1" s="83" t="s">
        <v>76</v>
      </c>
      <c r="U1" s="83" t="s">
        <v>85</v>
      </c>
    </row>
    <row r="2" spans="1:21" x14ac:dyDescent="0.25">
      <c r="F2" s="192" t="str">
        <f>'Summary Sheet'!B13</f>
        <v>2020/21</v>
      </c>
      <c r="G2" s="193"/>
      <c r="H2" s="112" t="str">
        <f>F2</f>
        <v>2020/21</v>
      </c>
      <c r="I2" s="192" t="str">
        <f>'Summary Sheet'!C13</f>
        <v>2021/22</v>
      </c>
      <c r="J2" s="193"/>
      <c r="K2" s="112" t="str">
        <f>I2</f>
        <v>2021/22</v>
      </c>
      <c r="L2" s="193" t="str">
        <f>'Summary Sheet'!D13</f>
        <v>2022/23</v>
      </c>
      <c r="M2" s="193"/>
      <c r="N2" s="83" t="str">
        <f>L2</f>
        <v>2022/23</v>
      </c>
      <c r="O2" s="193" t="str">
        <f>'Summary Sheet'!E13</f>
        <v>2023/24</v>
      </c>
      <c r="P2" s="193"/>
      <c r="Q2" s="83" t="str">
        <f>O2</f>
        <v>2023/24</v>
      </c>
      <c r="R2" s="193" t="str">
        <f>'Summary Sheet'!F13</f>
        <v>2024/25</v>
      </c>
      <c r="S2" s="193"/>
      <c r="T2" s="83" t="str">
        <f>R2</f>
        <v>2024/25</v>
      </c>
      <c r="U2" s="83"/>
    </row>
    <row r="3" spans="1:21" s="34" customFormat="1" ht="28.5" customHeight="1" x14ac:dyDescent="0.25">
      <c r="A3" s="34" t="s">
        <v>79</v>
      </c>
      <c r="B3" s="34" t="s">
        <v>80</v>
      </c>
      <c r="C3" s="34" t="s">
        <v>86</v>
      </c>
      <c r="D3" s="34" t="s">
        <v>170</v>
      </c>
      <c r="E3" s="110" t="s">
        <v>154</v>
      </c>
      <c r="F3" s="84" t="s">
        <v>90</v>
      </c>
      <c r="G3" s="84" t="s">
        <v>91</v>
      </c>
      <c r="H3" s="112" t="s">
        <v>16</v>
      </c>
      <c r="I3" s="84" t="s">
        <v>90</v>
      </c>
      <c r="J3" s="84" t="s">
        <v>91</v>
      </c>
      <c r="K3" s="112" t="s">
        <v>16</v>
      </c>
      <c r="L3" s="84" t="s">
        <v>90</v>
      </c>
      <c r="M3" s="84" t="s">
        <v>91</v>
      </c>
      <c r="N3" s="112" t="s">
        <v>16</v>
      </c>
      <c r="O3" s="84" t="s">
        <v>90</v>
      </c>
      <c r="P3" s="84" t="s">
        <v>91</v>
      </c>
      <c r="Q3" s="112" t="s">
        <v>16</v>
      </c>
      <c r="R3" s="84" t="s">
        <v>90</v>
      </c>
      <c r="S3" s="84" t="s">
        <v>91</v>
      </c>
      <c r="T3" s="112" t="s">
        <v>16</v>
      </c>
      <c r="U3" s="112" t="s">
        <v>16</v>
      </c>
    </row>
    <row r="4" spans="1:21" s="33" customFormat="1" x14ac:dyDescent="0.25">
      <c r="A4" s="146" t="str">
        <f>VLOOKUP(B4,Lookup!$U$1:$V$14,2,FALSE)</f>
        <v>Division</v>
      </c>
      <c r="B4" s="57" t="s">
        <v>80</v>
      </c>
      <c r="C4" s="57" t="s">
        <v>86</v>
      </c>
      <c r="D4" s="57" t="s">
        <v>169</v>
      </c>
      <c r="E4" s="145"/>
      <c r="F4" s="145"/>
      <c r="G4" s="145"/>
      <c r="H4" s="119">
        <f>F4*G4</f>
        <v>0</v>
      </c>
      <c r="I4" s="145"/>
      <c r="J4" s="145"/>
      <c r="K4" s="119">
        <f>I4*J4</f>
        <v>0</v>
      </c>
      <c r="L4" s="145"/>
      <c r="M4" s="145"/>
      <c r="N4" s="119">
        <f>L4*M4</f>
        <v>0</v>
      </c>
      <c r="O4" s="145"/>
      <c r="P4" s="145"/>
      <c r="Q4" s="119">
        <f>O4*P4</f>
        <v>0</v>
      </c>
      <c r="R4" s="145"/>
      <c r="S4" s="145"/>
      <c r="T4" s="119">
        <f>R4*S4</f>
        <v>0</v>
      </c>
      <c r="U4" s="119">
        <f>SUM(H4,K4,N4,Q4,T4)</f>
        <v>0</v>
      </c>
    </row>
    <row r="5" spans="1:21" x14ac:dyDescent="0.25">
      <c r="A5" s="146" t="str">
        <f>VLOOKUP(B5,Lookup!$U$1:$V$14,2,FALSE)</f>
        <v>Division</v>
      </c>
      <c r="B5" s="57" t="s">
        <v>80</v>
      </c>
      <c r="C5" s="57" t="s">
        <v>86</v>
      </c>
      <c r="D5" s="57" t="s">
        <v>169</v>
      </c>
      <c r="E5" s="145"/>
      <c r="F5" s="145"/>
      <c r="G5" s="145"/>
      <c r="H5" s="119">
        <f t="shared" ref="H5:H68" si="0">F5*G5</f>
        <v>0</v>
      </c>
      <c r="I5" s="145"/>
      <c r="J5" s="145"/>
      <c r="K5" s="119">
        <f t="shared" ref="K5:K68" si="1">I5*J5</f>
        <v>0</v>
      </c>
      <c r="L5" s="145"/>
      <c r="M5" s="145"/>
      <c r="N5" s="119">
        <f t="shared" ref="N5:N68" si="2">L5*M5</f>
        <v>0</v>
      </c>
      <c r="O5" s="145"/>
      <c r="P5" s="145"/>
      <c r="Q5" s="119">
        <f t="shared" ref="Q5:Q68" si="3">O5*P5</f>
        <v>0</v>
      </c>
      <c r="R5" s="145"/>
      <c r="S5" s="145"/>
      <c r="T5" s="119">
        <f t="shared" ref="T5:T68" si="4">R5*S5</f>
        <v>0</v>
      </c>
      <c r="U5" s="119">
        <f t="shared" ref="U5:U68" si="5">SUM(H5,K5,N5,Q5,T5)</f>
        <v>0</v>
      </c>
    </row>
    <row r="6" spans="1:21" x14ac:dyDescent="0.25">
      <c r="A6" s="146" t="str">
        <f>VLOOKUP(B6,Lookup!$U$1:$V$14,2,FALSE)</f>
        <v>Division</v>
      </c>
      <c r="B6" s="57" t="s">
        <v>80</v>
      </c>
      <c r="C6" s="57" t="s">
        <v>86</v>
      </c>
      <c r="D6" s="57" t="s">
        <v>169</v>
      </c>
      <c r="E6" s="145"/>
      <c r="F6" s="145"/>
      <c r="G6" s="145"/>
      <c r="H6" s="119">
        <f t="shared" si="0"/>
        <v>0</v>
      </c>
      <c r="I6" s="145"/>
      <c r="J6" s="145"/>
      <c r="K6" s="119">
        <f t="shared" si="1"/>
        <v>0</v>
      </c>
      <c r="L6" s="145"/>
      <c r="M6" s="145"/>
      <c r="N6" s="119">
        <f t="shared" si="2"/>
        <v>0</v>
      </c>
      <c r="O6" s="145"/>
      <c r="P6" s="145"/>
      <c r="Q6" s="119">
        <f t="shared" si="3"/>
        <v>0</v>
      </c>
      <c r="R6" s="145"/>
      <c r="S6" s="145"/>
      <c r="T6" s="119">
        <f t="shared" si="4"/>
        <v>0</v>
      </c>
      <c r="U6" s="119">
        <f t="shared" si="5"/>
        <v>0</v>
      </c>
    </row>
    <row r="7" spans="1:21" x14ac:dyDescent="0.25">
      <c r="A7" s="146" t="str">
        <f>VLOOKUP(B7,Lookup!$U$1:$V$14,2,FALSE)</f>
        <v>Division</v>
      </c>
      <c r="B7" s="57" t="s">
        <v>80</v>
      </c>
      <c r="C7" s="57" t="s">
        <v>86</v>
      </c>
      <c r="D7" s="57" t="s">
        <v>169</v>
      </c>
      <c r="E7" s="145"/>
      <c r="F7" s="145"/>
      <c r="G7" s="145"/>
      <c r="H7" s="119">
        <f t="shared" si="0"/>
        <v>0</v>
      </c>
      <c r="I7" s="145"/>
      <c r="J7" s="145"/>
      <c r="K7" s="119">
        <f t="shared" si="1"/>
        <v>0</v>
      </c>
      <c r="L7" s="145"/>
      <c r="M7" s="145"/>
      <c r="N7" s="119">
        <f t="shared" si="2"/>
        <v>0</v>
      </c>
      <c r="O7" s="145"/>
      <c r="P7" s="145"/>
      <c r="Q7" s="119">
        <f t="shared" si="3"/>
        <v>0</v>
      </c>
      <c r="R7" s="145"/>
      <c r="S7" s="145"/>
      <c r="T7" s="119">
        <f t="shared" si="4"/>
        <v>0</v>
      </c>
      <c r="U7" s="119">
        <f t="shared" si="5"/>
        <v>0</v>
      </c>
    </row>
    <row r="8" spans="1:21" x14ac:dyDescent="0.25">
      <c r="A8" s="146" t="str">
        <f>VLOOKUP(B8,Lookup!$U$1:$V$14,2,FALSE)</f>
        <v>Division</v>
      </c>
      <c r="B8" s="57" t="s">
        <v>80</v>
      </c>
      <c r="C8" s="57" t="s">
        <v>86</v>
      </c>
      <c r="D8" s="57" t="s">
        <v>169</v>
      </c>
      <c r="E8" s="145"/>
      <c r="F8" s="145"/>
      <c r="G8" s="145"/>
      <c r="H8" s="119">
        <f t="shared" si="0"/>
        <v>0</v>
      </c>
      <c r="I8" s="145"/>
      <c r="J8" s="145"/>
      <c r="K8" s="119">
        <f t="shared" si="1"/>
        <v>0</v>
      </c>
      <c r="L8" s="145"/>
      <c r="M8" s="145"/>
      <c r="N8" s="119">
        <f t="shared" si="2"/>
        <v>0</v>
      </c>
      <c r="O8" s="145"/>
      <c r="P8" s="145"/>
      <c r="Q8" s="119">
        <f t="shared" si="3"/>
        <v>0</v>
      </c>
      <c r="R8" s="145"/>
      <c r="S8" s="145"/>
      <c r="T8" s="119">
        <f t="shared" si="4"/>
        <v>0</v>
      </c>
      <c r="U8" s="119">
        <f t="shared" si="5"/>
        <v>0</v>
      </c>
    </row>
    <row r="9" spans="1:21" x14ac:dyDescent="0.25">
      <c r="A9" s="146" t="str">
        <f>VLOOKUP(B9,Lookup!$U$1:$V$14,2,FALSE)</f>
        <v>Division</v>
      </c>
      <c r="B9" s="57" t="s">
        <v>80</v>
      </c>
      <c r="C9" s="57" t="s">
        <v>86</v>
      </c>
      <c r="D9" s="57" t="s">
        <v>169</v>
      </c>
      <c r="E9" s="145"/>
      <c r="F9" s="145"/>
      <c r="G9" s="145"/>
      <c r="H9" s="119">
        <f t="shared" si="0"/>
        <v>0</v>
      </c>
      <c r="I9" s="145"/>
      <c r="J9" s="145"/>
      <c r="K9" s="119">
        <f t="shared" si="1"/>
        <v>0</v>
      </c>
      <c r="L9" s="145"/>
      <c r="M9" s="145"/>
      <c r="N9" s="119">
        <f t="shared" si="2"/>
        <v>0</v>
      </c>
      <c r="O9" s="145"/>
      <c r="P9" s="145"/>
      <c r="Q9" s="119">
        <f t="shared" si="3"/>
        <v>0</v>
      </c>
      <c r="R9" s="145"/>
      <c r="S9" s="145"/>
      <c r="T9" s="119">
        <f t="shared" si="4"/>
        <v>0</v>
      </c>
      <c r="U9" s="119">
        <f t="shared" si="5"/>
        <v>0</v>
      </c>
    </row>
    <row r="10" spans="1:21" x14ac:dyDescent="0.25">
      <c r="A10" s="146" t="str">
        <f>VLOOKUP(B10,Lookup!$U$1:$V$14,2,FALSE)</f>
        <v>Division</v>
      </c>
      <c r="B10" s="57" t="s">
        <v>80</v>
      </c>
      <c r="C10" s="57" t="s">
        <v>86</v>
      </c>
      <c r="D10" s="57" t="s">
        <v>169</v>
      </c>
      <c r="E10" s="145"/>
      <c r="F10" s="145"/>
      <c r="G10" s="145"/>
      <c r="H10" s="119">
        <f t="shared" si="0"/>
        <v>0</v>
      </c>
      <c r="I10" s="145"/>
      <c r="J10" s="145"/>
      <c r="K10" s="119">
        <f t="shared" si="1"/>
        <v>0</v>
      </c>
      <c r="L10" s="145"/>
      <c r="M10" s="145"/>
      <c r="N10" s="119">
        <f t="shared" si="2"/>
        <v>0</v>
      </c>
      <c r="O10" s="145"/>
      <c r="P10" s="145"/>
      <c r="Q10" s="119">
        <f t="shared" si="3"/>
        <v>0</v>
      </c>
      <c r="R10" s="145"/>
      <c r="S10" s="145"/>
      <c r="T10" s="119">
        <f t="shared" si="4"/>
        <v>0</v>
      </c>
      <c r="U10" s="119">
        <f t="shared" si="5"/>
        <v>0</v>
      </c>
    </row>
    <row r="11" spans="1:21" x14ac:dyDescent="0.25">
      <c r="A11" s="146" t="str">
        <f>VLOOKUP(B11,Lookup!$U$1:$V$14,2,FALSE)</f>
        <v>Division</v>
      </c>
      <c r="B11" s="57" t="s">
        <v>80</v>
      </c>
      <c r="C11" s="57" t="s">
        <v>86</v>
      </c>
      <c r="D11" s="57" t="s">
        <v>169</v>
      </c>
      <c r="E11" s="145"/>
      <c r="F11" s="145"/>
      <c r="G11" s="145"/>
      <c r="H11" s="119">
        <f t="shared" si="0"/>
        <v>0</v>
      </c>
      <c r="I11" s="145"/>
      <c r="J11" s="145"/>
      <c r="K11" s="119">
        <f t="shared" si="1"/>
        <v>0</v>
      </c>
      <c r="L11" s="145"/>
      <c r="M11" s="145"/>
      <c r="N11" s="119">
        <f t="shared" si="2"/>
        <v>0</v>
      </c>
      <c r="O11" s="145"/>
      <c r="P11" s="145"/>
      <c r="Q11" s="119">
        <f t="shared" si="3"/>
        <v>0</v>
      </c>
      <c r="R11" s="145"/>
      <c r="S11" s="145"/>
      <c r="T11" s="119">
        <f t="shared" si="4"/>
        <v>0</v>
      </c>
      <c r="U11" s="119">
        <f t="shared" si="5"/>
        <v>0</v>
      </c>
    </row>
    <row r="12" spans="1:21" x14ac:dyDescent="0.25">
      <c r="A12" s="146" t="str">
        <f>VLOOKUP(B12,Lookup!$U$1:$V$14,2,FALSE)</f>
        <v>Division</v>
      </c>
      <c r="B12" s="57" t="s">
        <v>80</v>
      </c>
      <c r="C12" s="57" t="s">
        <v>86</v>
      </c>
      <c r="D12" s="57" t="s">
        <v>169</v>
      </c>
      <c r="E12" s="145"/>
      <c r="F12" s="145"/>
      <c r="G12" s="145"/>
      <c r="H12" s="119">
        <f t="shared" si="0"/>
        <v>0</v>
      </c>
      <c r="I12" s="145"/>
      <c r="J12" s="145"/>
      <c r="K12" s="119">
        <f t="shared" si="1"/>
        <v>0</v>
      </c>
      <c r="L12" s="145"/>
      <c r="M12" s="145"/>
      <c r="N12" s="119">
        <f t="shared" si="2"/>
        <v>0</v>
      </c>
      <c r="O12" s="145"/>
      <c r="P12" s="145"/>
      <c r="Q12" s="119">
        <f t="shared" si="3"/>
        <v>0</v>
      </c>
      <c r="R12" s="145"/>
      <c r="S12" s="145"/>
      <c r="T12" s="119">
        <f t="shared" si="4"/>
        <v>0</v>
      </c>
      <c r="U12" s="119">
        <f t="shared" si="5"/>
        <v>0</v>
      </c>
    </row>
    <row r="13" spans="1:21" x14ac:dyDescent="0.25">
      <c r="A13" s="146" t="str">
        <f>VLOOKUP(B13,Lookup!$U$1:$V$14,2,FALSE)</f>
        <v>Division</v>
      </c>
      <c r="B13" s="57" t="s">
        <v>80</v>
      </c>
      <c r="C13" s="57" t="s">
        <v>86</v>
      </c>
      <c r="D13" s="57" t="s">
        <v>169</v>
      </c>
      <c r="E13" s="145"/>
      <c r="F13" s="145"/>
      <c r="G13" s="145"/>
      <c r="H13" s="119">
        <f t="shared" si="0"/>
        <v>0</v>
      </c>
      <c r="I13" s="145"/>
      <c r="J13" s="145"/>
      <c r="K13" s="119">
        <f t="shared" si="1"/>
        <v>0</v>
      </c>
      <c r="L13" s="145"/>
      <c r="M13" s="145"/>
      <c r="N13" s="119">
        <f t="shared" si="2"/>
        <v>0</v>
      </c>
      <c r="O13" s="145"/>
      <c r="P13" s="145"/>
      <c r="Q13" s="119">
        <f t="shared" si="3"/>
        <v>0</v>
      </c>
      <c r="R13" s="145"/>
      <c r="S13" s="145"/>
      <c r="T13" s="119">
        <f t="shared" si="4"/>
        <v>0</v>
      </c>
      <c r="U13" s="119">
        <f t="shared" si="5"/>
        <v>0</v>
      </c>
    </row>
    <row r="14" spans="1:21" x14ac:dyDescent="0.25">
      <c r="A14" s="146" t="str">
        <f>VLOOKUP(B14,Lookup!$U$1:$V$14,2,FALSE)</f>
        <v>Division</v>
      </c>
      <c r="B14" s="57" t="s">
        <v>80</v>
      </c>
      <c r="C14" s="57" t="s">
        <v>86</v>
      </c>
      <c r="D14" s="57" t="s">
        <v>169</v>
      </c>
      <c r="E14" s="145"/>
      <c r="F14" s="145"/>
      <c r="G14" s="145"/>
      <c r="H14" s="119">
        <f t="shared" si="0"/>
        <v>0</v>
      </c>
      <c r="I14" s="145"/>
      <c r="J14" s="145"/>
      <c r="K14" s="119">
        <f t="shared" si="1"/>
        <v>0</v>
      </c>
      <c r="L14" s="145"/>
      <c r="M14" s="145"/>
      <c r="N14" s="119">
        <f t="shared" si="2"/>
        <v>0</v>
      </c>
      <c r="O14" s="145"/>
      <c r="P14" s="145"/>
      <c r="Q14" s="119">
        <f t="shared" si="3"/>
        <v>0</v>
      </c>
      <c r="R14" s="145"/>
      <c r="S14" s="145"/>
      <c r="T14" s="119">
        <f t="shared" si="4"/>
        <v>0</v>
      </c>
      <c r="U14" s="119">
        <f t="shared" si="5"/>
        <v>0</v>
      </c>
    </row>
    <row r="15" spans="1:21" x14ac:dyDescent="0.25">
      <c r="A15" s="146" t="str">
        <f>VLOOKUP(B15,Lookup!$U$1:$V$14,2,FALSE)</f>
        <v>Division</v>
      </c>
      <c r="B15" s="57" t="s">
        <v>80</v>
      </c>
      <c r="C15" s="57" t="s">
        <v>86</v>
      </c>
      <c r="D15" s="57" t="s">
        <v>169</v>
      </c>
      <c r="E15" s="145"/>
      <c r="F15" s="145"/>
      <c r="G15" s="145"/>
      <c r="H15" s="119">
        <f t="shared" si="0"/>
        <v>0</v>
      </c>
      <c r="I15" s="145"/>
      <c r="J15" s="145"/>
      <c r="K15" s="119">
        <f t="shared" si="1"/>
        <v>0</v>
      </c>
      <c r="L15" s="145"/>
      <c r="M15" s="145"/>
      <c r="N15" s="119">
        <f t="shared" si="2"/>
        <v>0</v>
      </c>
      <c r="O15" s="145"/>
      <c r="P15" s="145"/>
      <c r="Q15" s="119">
        <f t="shared" si="3"/>
        <v>0</v>
      </c>
      <c r="R15" s="145"/>
      <c r="S15" s="145"/>
      <c r="T15" s="119">
        <f t="shared" si="4"/>
        <v>0</v>
      </c>
      <c r="U15" s="119">
        <f t="shared" si="5"/>
        <v>0</v>
      </c>
    </row>
    <row r="16" spans="1:21" x14ac:dyDescent="0.25">
      <c r="A16" s="146" t="str">
        <f>VLOOKUP(B16,Lookup!$U$1:$V$14,2,FALSE)</f>
        <v>Division</v>
      </c>
      <c r="B16" s="57" t="s">
        <v>80</v>
      </c>
      <c r="C16" s="57" t="s">
        <v>86</v>
      </c>
      <c r="D16" s="57" t="s">
        <v>169</v>
      </c>
      <c r="E16" s="145"/>
      <c r="F16" s="145"/>
      <c r="G16" s="145"/>
      <c r="H16" s="119">
        <f t="shared" si="0"/>
        <v>0</v>
      </c>
      <c r="I16" s="145"/>
      <c r="J16" s="145"/>
      <c r="K16" s="119">
        <f t="shared" si="1"/>
        <v>0</v>
      </c>
      <c r="L16" s="145"/>
      <c r="M16" s="145"/>
      <c r="N16" s="119">
        <f t="shared" si="2"/>
        <v>0</v>
      </c>
      <c r="O16" s="145"/>
      <c r="P16" s="145"/>
      <c r="Q16" s="119">
        <f t="shared" si="3"/>
        <v>0</v>
      </c>
      <c r="R16" s="145"/>
      <c r="S16" s="145"/>
      <c r="T16" s="119">
        <f t="shared" si="4"/>
        <v>0</v>
      </c>
      <c r="U16" s="119">
        <f t="shared" si="5"/>
        <v>0</v>
      </c>
    </row>
    <row r="17" spans="1:21" x14ac:dyDescent="0.25">
      <c r="A17" s="146" t="str">
        <f>VLOOKUP(B17,Lookup!$U$1:$V$14,2,FALSE)</f>
        <v>Division</v>
      </c>
      <c r="B17" s="57" t="s">
        <v>80</v>
      </c>
      <c r="C17" s="57" t="s">
        <v>86</v>
      </c>
      <c r="D17" s="57" t="s">
        <v>169</v>
      </c>
      <c r="E17" s="145"/>
      <c r="F17" s="145"/>
      <c r="G17" s="145"/>
      <c r="H17" s="119">
        <f t="shared" si="0"/>
        <v>0</v>
      </c>
      <c r="I17" s="145"/>
      <c r="J17" s="145"/>
      <c r="K17" s="119">
        <f t="shared" si="1"/>
        <v>0</v>
      </c>
      <c r="L17" s="145"/>
      <c r="M17" s="145"/>
      <c r="N17" s="119">
        <f t="shared" si="2"/>
        <v>0</v>
      </c>
      <c r="O17" s="145"/>
      <c r="P17" s="145"/>
      <c r="Q17" s="119">
        <f t="shared" si="3"/>
        <v>0</v>
      </c>
      <c r="R17" s="145"/>
      <c r="S17" s="145"/>
      <c r="T17" s="119">
        <f t="shared" si="4"/>
        <v>0</v>
      </c>
      <c r="U17" s="119">
        <f t="shared" si="5"/>
        <v>0</v>
      </c>
    </row>
    <row r="18" spans="1:21" x14ac:dyDescent="0.25">
      <c r="A18" s="146" t="str">
        <f>VLOOKUP(B18,Lookup!$U$1:$V$14,2,FALSE)</f>
        <v>Division</v>
      </c>
      <c r="B18" s="57" t="s">
        <v>80</v>
      </c>
      <c r="C18" s="57" t="s">
        <v>86</v>
      </c>
      <c r="D18" s="57" t="s">
        <v>169</v>
      </c>
      <c r="E18" s="145"/>
      <c r="F18" s="145"/>
      <c r="G18" s="145"/>
      <c r="H18" s="119">
        <f t="shared" si="0"/>
        <v>0</v>
      </c>
      <c r="I18" s="145"/>
      <c r="J18" s="145"/>
      <c r="K18" s="119">
        <f t="shared" si="1"/>
        <v>0</v>
      </c>
      <c r="L18" s="145"/>
      <c r="M18" s="145"/>
      <c r="N18" s="119">
        <f t="shared" si="2"/>
        <v>0</v>
      </c>
      <c r="O18" s="145"/>
      <c r="P18" s="145"/>
      <c r="Q18" s="119">
        <f t="shared" si="3"/>
        <v>0</v>
      </c>
      <c r="R18" s="145"/>
      <c r="S18" s="145"/>
      <c r="T18" s="119">
        <f t="shared" si="4"/>
        <v>0</v>
      </c>
      <c r="U18" s="119">
        <f t="shared" si="5"/>
        <v>0</v>
      </c>
    </row>
    <row r="19" spans="1:21" x14ac:dyDescent="0.25">
      <c r="A19" s="146" t="str">
        <f>VLOOKUP(B19,Lookup!$U$1:$V$14,2,FALSE)</f>
        <v>Division</v>
      </c>
      <c r="B19" s="57" t="s">
        <v>80</v>
      </c>
      <c r="C19" s="57" t="s">
        <v>86</v>
      </c>
      <c r="D19" s="57" t="s">
        <v>169</v>
      </c>
      <c r="E19" s="145"/>
      <c r="F19" s="145"/>
      <c r="G19" s="145"/>
      <c r="H19" s="119">
        <f t="shared" si="0"/>
        <v>0</v>
      </c>
      <c r="I19" s="145"/>
      <c r="J19" s="145"/>
      <c r="K19" s="119">
        <f t="shared" si="1"/>
        <v>0</v>
      </c>
      <c r="L19" s="145"/>
      <c r="M19" s="145"/>
      <c r="N19" s="119">
        <f t="shared" si="2"/>
        <v>0</v>
      </c>
      <c r="O19" s="145"/>
      <c r="P19" s="145"/>
      <c r="Q19" s="119">
        <f t="shared" si="3"/>
        <v>0</v>
      </c>
      <c r="R19" s="145"/>
      <c r="S19" s="145"/>
      <c r="T19" s="119">
        <f t="shared" si="4"/>
        <v>0</v>
      </c>
      <c r="U19" s="119">
        <f t="shared" si="5"/>
        <v>0</v>
      </c>
    </row>
    <row r="20" spans="1:21" x14ac:dyDescent="0.25">
      <c r="A20" s="146" t="str">
        <f>VLOOKUP(B20,Lookup!$U$1:$V$14,2,FALSE)</f>
        <v>Division</v>
      </c>
      <c r="B20" s="57" t="s">
        <v>80</v>
      </c>
      <c r="C20" s="57" t="s">
        <v>86</v>
      </c>
      <c r="D20" s="57" t="s">
        <v>169</v>
      </c>
      <c r="E20" s="145"/>
      <c r="F20" s="145"/>
      <c r="G20" s="145"/>
      <c r="H20" s="119">
        <f t="shared" si="0"/>
        <v>0</v>
      </c>
      <c r="I20" s="145"/>
      <c r="J20" s="145"/>
      <c r="K20" s="119">
        <f t="shared" si="1"/>
        <v>0</v>
      </c>
      <c r="L20" s="145"/>
      <c r="M20" s="145"/>
      <c r="N20" s="119">
        <f t="shared" si="2"/>
        <v>0</v>
      </c>
      <c r="O20" s="145"/>
      <c r="P20" s="145"/>
      <c r="Q20" s="119">
        <f t="shared" si="3"/>
        <v>0</v>
      </c>
      <c r="R20" s="145"/>
      <c r="S20" s="145"/>
      <c r="T20" s="119">
        <f t="shared" si="4"/>
        <v>0</v>
      </c>
      <c r="U20" s="119">
        <f t="shared" si="5"/>
        <v>0</v>
      </c>
    </row>
    <row r="21" spans="1:21" x14ac:dyDescent="0.25">
      <c r="A21" s="146" t="str">
        <f>VLOOKUP(B21,Lookup!$U$1:$V$14,2,FALSE)</f>
        <v>Division</v>
      </c>
      <c r="B21" s="57" t="s">
        <v>80</v>
      </c>
      <c r="C21" s="57" t="s">
        <v>86</v>
      </c>
      <c r="D21" s="57" t="s">
        <v>169</v>
      </c>
      <c r="E21" s="145"/>
      <c r="F21" s="145"/>
      <c r="G21" s="145"/>
      <c r="H21" s="119">
        <f t="shared" si="0"/>
        <v>0</v>
      </c>
      <c r="I21" s="145"/>
      <c r="J21" s="145"/>
      <c r="K21" s="119">
        <f t="shared" si="1"/>
        <v>0</v>
      </c>
      <c r="L21" s="145"/>
      <c r="M21" s="145"/>
      <c r="N21" s="119">
        <f t="shared" si="2"/>
        <v>0</v>
      </c>
      <c r="O21" s="145"/>
      <c r="P21" s="145"/>
      <c r="Q21" s="119">
        <f t="shared" si="3"/>
        <v>0</v>
      </c>
      <c r="R21" s="145"/>
      <c r="S21" s="145"/>
      <c r="T21" s="119">
        <f t="shared" si="4"/>
        <v>0</v>
      </c>
      <c r="U21" s="119">
        <f t="shared" si="5"/>
        <v>0</v>
      </c>
    </row>
    <row r="22" spans="1:21" x14ac:dyDescent="0.25">
      <c r="A22" s="146" t="str">
        <f>VLOOKUP(B22,Lookup!$U$1:$V$14,2,FALSE)</f>
        <v>Division</v>
      </c>
      <c r="B22" s="57" t="s">
        <v>80</v>
      </c>
      <c r="C22" s="57" t="s">
        <v>86</v>
      </c>
      <c r="D22" s="57" t="s">
        <v>169</v>
      </c>
      <c r="E22" s="145"/>
      <c r="F22" s="145"/>
      <c r="G22" s="145"/>
      <c r="H22" s="119">
        <f t="shared" si="0"/>
        <v>0</v>
      </c>
      <c r="I22" s="145"/>
      <c r="J22" s="145"/>
      <c r="K22" s="119">
        <f t="shared" si="1"/>
        <v>0</v>
      </c>
      <c r="L22" s="145"/>
      <c r="M22" s="145"/>
      <c r="N22" s="119">
        <f t="shared" si="2"/>
        <v>0</v>
      </c>
      <c r="O22" s="145"/>
      <c r="P22" s="145"/>
      <c r="Q22" s="119">
        <f t="shared" si="3"/>
        <v>0</v>
      </c>
      <c r="R22" s="145"/>
      <c r="S22" s="145"/>
      <c r="T22" s="119">
        <f t="shared" si="4"/>
        <v>0</v>
      </c>
      <c r="U22" s="119">
        <f t="shared" si="5"/>
        <v>0</v>
      </c>
    </row>
    <row r="23" spans="1:21" x14ac:dyDescent="0.25">
      <c r="A23" s="146" t="str">
        <f>VLOOKUP(B23,Lookup!$U$1:$V$14,2,FALSE)</f>
        <v>Division</v>
      </c>
      <c r="B23" s="57" t="s">
        <v>80</v>
      </c>
      <c r="C23" s="57" t="s">
        <v>86</v>
      </c>
      <c r="D23" s="57" t="s">
        <v>169</v>
      </c>
      <c r="E23" s="145"/>
      <c r="F23" s="145"/>
      <c r="G23" s="145"/>
      <c r="H23" s="119">
        <f t="shared" si="0"/>
        <v>0</v>
      </c>
      <c r="I23" s="145"/>
      <c r="J23" s="145"/>
      <c r="K23" s="119">
        <f t="shared" si="1"/>
        <v>0</v>
      </c>
      <c r="L23" s="145"/>
      <c r="M23" s="145"/>
      <c r="N23" s="119">
        <f t="shared" si="2"/>
        <v>0</v>
      </c>
      <c r="O23" s="145"/>
      <c r="P23" s="145"/>
      <c r="Q23" s="119">
        <f t="shared" si="3"/>
        <v>0</v>
      </c>
      <c r="R23" s="145"/>
      <c r="S23" s="145"/>
      <c r="T23" s="119">
        <f t="shared" si="4"/>
        <v>0</v>
      </c>
      <c r="U23" s="119">
        <f t="shared" si="5"/>
        <v>0</v>
      </c>
    </row>
    <row r="24" spans="1:21" x14ac:dyDescent="0.25">
      <c r="A24" s="146" t="str">
        <f>VLOOKUP(B24,Lookup!$U$1:$V$14,2,FALSE)</f>
        <v>Division</v>
      </c>
      <c r="B24" s="57" t="s">
        <v>80</v>
      </c>
      <c r="C24" s="57" t="s">
        <v>86</v>
      </c>
      <c r="D24" s="57" t="s">
        <v>169</v>
      </c>
      <c r="E24" s="145"/>
      <c r="F24" s="145"/>
      <c r="G24" s="145"/>
      <c r="H24" s="119">
        <f t="shared" si="0"/>
        <v>0</v>
      </c>
      <c r="I24" s="145"/>
      <c r="J24" s="145"/>
      <c r="K24" s="119">
        <f t="shared" si="1"/>
        <v>0</v>
      </c>
      <c r="L24" s="145"/>
      <c r="M24" s="145"/>
      <c r="N24" s="119">
        <f t="shared" si="2"/>
        <v>0</v>
      </c>
      <c r="O24" s="145"/>
      <c r="P24" s="145"/>
      <c r="Q24" s="119">
        <f t="shared" si="3"/>
        <v>0</v>
      </c>
      <c r="R24" s="145"/>
      <c r="S24" s="145"/>
      <c r="T24" s="119">
        <f t="shared" si="4"/>
        <v>0</v>
      </c>
      <c r="U24" s="119">
        <f t="shared" si="5"/>
        <v>0</v>
      </c>
    </row>
    <row r="25" spans="1:21" x14ac:dyDescent="0.25">
      <c r="A25" s="146" t="str">
        <f>VLOOKUP(B25,Lookup!$U$1:$V$14,2,FALSE)</f>
        <v>Division</v>
      </c>
      <c r="B25" s="57" t="s">
        <v>80</v>
      </c>
      <c r="C25" s="57" t="s">
        <v>86</v>
      </c>
      <c r="D25" s="57" t="s">
        <v>169</v>
      </c>
      <c r="E25" s="145"/>
      <c r="F25" s="145"/>
      <c r="G25" s="145"/>
      <c r="H25" s="119">
        <f t="shared" si="0"/>
        <v>0</v>
      </c>
      <c r="I25" s="145"/>
      <c r="J25" s="145"/>
      <c r="K25" s="119">
        <f t="shared" si="1"/>
        <v>0</v>
      </c>
      <c r="L25" s="145"/>
      <c r="M25" s="145"/>
      <c r="N25" s="119">
        <f t="shared" si="2"/>
        <v>0</v>
      </c>
      <c r="O25" s="145"/>
      <c r="P25" s="145"/>
      <c r="Q25" s="119">
        <f t="shared" si="3"/>
        <v>0</v>
      </c>
      <c r="R25" s="145"/>
      <c r="S25" s="145"/>
      <c r="T25" s="119">
        <f t="shared" si="4"/>
        <v>0</v>
      </c>
      <c r="U25" s="119">
        <f t="shared" si="5"/>
        <v>0</v>
      </c>
    </row>
    <row r="26" spans="1:21" x14ac:dyDescent="0.25">
      <c r="A26" s="146" t="str">
        <f>VLOOKUP(B26,Lookup!$U$1:$V$14,2,FALSE)</f>
        <v>Division</v>
      </c>
      <c r="B26" s="57" t="s">
        <v>80</v>
      </c>
      <c r="C26" s="57" t="s">
        <v>86</v>
      </c>
      <c r="D26" s="57" t="s">
        <v>169</v>
      </c>
      <c r="E26" s="145"/>
      <c r="F26" s="145"/>
      <c r="G26" s="145"/>
      <c r="H26" s="119">
        <f t="shared" si="0"/>
        <v>0</v>
      </c>
      <c r="I26" s="145"/>
      <c r="J26" s="145"/>
      <c r="K26" s="119">
        <f t="shared" si="1"/>
        <v>0</v>
      </c>
      <c r="L26" s="145"/>
      <c r="M26" s="145"/>
      <c r="N26" s="119">
        <f t="shared" si="2"/>
        <v>0</v>
      </c>
      <c r="O26" s="145"/>
      <c r="P26" s="145"/>
      <c r="Q26" s="119">
        <f t="shared" si="3"/>
        <v>0</v>
      </c>
      <c r="R26" s="145"/>
      <c r="S26" s="145"/>
      <c r="T26" s="119">
        <f t="shared" si="4"/>
        <v>0</v>
      </c>
      <c r="U26" s="119">
        <f t="shared" si="5"/>
        <v>0</v>
      </c>
    </row>
    <row r="27" spans="1:21" x14ac:dyDescent="0.25">
      <c r="A27" s="146" t="str">
        <f>VLOOKUP(B27,Lookup!$U$1:$V$14,2,FALSE)</f>
        <v>Division</v>
      </c>
      <c r="B27" s="57" t="s">
        <v>80</v>
      </c>
      <c r="C27" s="57" t="s">
        <v>86</v>
      </c>
      <c r="D27" s="57" t="s">
        <v>169</v>
      </c>
      <c r="E27" s="145"/>
      <c r="F27" s="145"/>
      <c r="G27" s="145"/>
      <c r="H27" s="119">
        <f t="shared" si="0"/>
        <v>0</v>
      </c>
      <c r="I27" s="145"/>
      <c r="J27" s="145"/>
      <c r="K27" s="119">
        <f t="shared" si="1"/>
        <v>0</v>
      </c>
      <c r="L27" s="145"/>
      <c r="M27" s="145"/>
      <c r="N27" s="119">
        <f t="shared" si="2"/>
        <v>0</v>
      </c>
      <c r="O27" s="145"/>
      <c r="P27" s="145"/>
      <c r="Q27" s="119">
        <f t="shared" si="3"/>
        <v>0</v>
      </c>
      <c r="R27" s="145"/>
      <c r="S27" s="145"/>
      <c r="T27" s="119">
        <f t="shared" si="4"/>
        <v>0</v>
      </c>
      <c r="U27" s="119">
        <f t="shared" si="5"/>
        <v>0</v>
      </c>
    </row>
    <row r="28" spans="1:21" x14ac:dyDescent="0.25">
      <c r="A28" s="146" t="str">
        <f>VLOOKUP(B28,Lookup!$U$1:$V$14,2,FALSE)</f>
        <v>Division</v>
      </c>
      <c r="B28" s="57" t="s">
        <v>80</v>
      </c>
      <c r="C28" s="57" t="s">
        <v>86</v>
      </c>
      <c r="D28" s="57" t="s">
        <v>169</v>
      </c>
      <c r="E28" s="145"/>
      <c r="F28" s="145"/>
      <c r="G28" s="145"/>
      <c r="H28" s="119">
        <f t="shared" si="0"/>
        <v>0</v>
      </c>
      <c r="I28" s="145"/>
      <c r="J28" s="145"/>
      <c r="K28" s="119">
        <f t="shared" si="1"/>
        <v>0</v>
      </c>
      <c r="L28" s="145"/>
      <c r="M28" s="145"/>
      <c r="N28" s="119">
        <f t="shared" si="2"/>
        <v>0</v>
      </c>
      <c r="O28" s="145"/>
      <c r="P28" s="145"/>
      <c r="Q28" s="119">
        <f t="shared" si="3"/>
        <v>0</v>
      </c>
      <c r="R28" s="145"/>
      <c r="S28" s="145"/>
      <c r="T28" s="119">
        <f t="shared" si="4"/>
        <v>0</v>
      </c>
      <c r="U28" s="119">
        <f t="shared" si="5"/>
        <v>0</v>
      </c>
    </row>
    <row r="29" spans="1:21" x14ac:dyDescent="0.25">
      <c r="A29" s="146" t="str">
        <f>VLOOKUP(B29,Lookup!$U$1:$V$14,2,FALSE)</f>
        <v>Division</v>
      </c>
      <c r="B29" s="57" t="s">
        <v>80</v>
      </c>
      <c r="C29" s="57" t="s">
        <v>86</v>
      </c>
      <c r="D29" s="57" t="s">
        <v>169</v>
      </c>
      <c r="E29" s="145"/>
      <c r="F29" s="145"/>
      <c r="G29" s="145"/>
      <c r="H29" s="119">
        <f t="shared" si="0"/>
        <v>0</v>
      </c>
      <c r="I29" s="145"/>
      <c r="J29" s="145"/>
      <c r="K29" s="119">
        <f t="shared" si="1"/>
        <v>0</v>
      </c>
      <c r="L29" s="145"/>
      <c r="M29" s="145"/>
      <c r="N29" s="119">
        <f t="shared" si="2"/>
        <v>0</v>
      </c>
      <c r="O29" s="145"/>
      <c r="P29" s="145"/>
      <c r="Q29" s="119">
        <f t="shared" si="3"/>
        <v>0</v>
      </c>
      <c r="R29" s="145"/>
      <c r="S29" s="145"/>
      <c r="T29" s="119">
        <f t="shared" si="4"/>
        <v>0</v>
      </c>
      <c r="U29" s="119">
        <f t="shared" si="5"/>
        <v>0</v>
      </c>
    </row>
    <row r="30" spans="1:21" x14ac:dyDescent="0.25">
      <c r="A30" s="146" t="str">
        <f>VLOOKUP(B30,Lookup!$U$1:$V$14,2,FALSE)</f>
        <v>Division</v>
      </c>
      <c r="B30" s="57" t="s">
        <v>80</v>
      </c>
      <c r="C30" s="57" t="s">
        <v>86</v>
      </c>
      <c r="D30" s="57" t="s">
        <v>169</v>
      </c>
      <c r="E30" s="145"/>
      <c r="F30" s="145"/>
      <c r="G30" s="145"/>
      <c r="H30" s="119">
        <f t="shared" si="0"/>
        <v>0</v>
      </c>
      <c r="I30" s="145"/>
      <c r="J30" s="145"/>
      <c r="K30" s="119">
        <f t="shared" si="1"/>
        <v>0</v>
      </c>
      <c r="L30" s="145"/>
      <c r="M30" s="145"/>
      <c r="N30" s="119">
        <f t="shared" si="2"/>
        <v>0</v>
      </c>
      <c r="O30" s="145"/>
      <c r="P30" s="145"/>
      <c r="Q30" s="119">
        <f t="shared" si="3"/>
        <v>0</v>
      </c>
      <c r="R30" s="145"/>
      <c r="S30" s="145"/>
      <c r="T30" s="119">
        <f t="shared" si="4"/>
        <v>0</v>
      </c>
      <c r="U30" s="119">
        <f t="shared" si="5"/>
        <v>0</v>
      </c>
    </row>
    <row r="31" spans="1:21" x14ac:dyDescent="0.25">
      <c r="A31" s="146" t="str">
        <f>VLOOKUP(B31,Lookup!$U$1:$V$14,2,FALSE)</f>
        <v>Division</v>
      </c>
      <c r="B31" s="57" t="s">
        <v>80</v>
      </c>
      <c r="C31" s="57" t="s">
        <v>86</v>
      </c>
      <c r="D31" s="57" t="s">
        <v>169</v>
      </c>
      <c r="E31" s="145"/>
      <c r="F31" s="145"/>
      <c r="G31" s="145"/>
      <c r="H31" s="119">
        <f t="shared" si="0"/>
        <v>0</v>
      </c>
      <c r="I31" s="145"/>
      <c r="J31" s="145"/>
      <c r="K31" s="119">
        <f t="shared" si="1"/>
        <v>0</v>
      </c>
      <c r="L31" s="145"/>
      <c r="M31" s="145"/>
      <c r="N31" s="119">
        <f t="shared" si="2"/>
        <v>0</v>
      </c>
      <c r="O31" s="145"/>
      <c r="P31" s="145"/>
      <c r="Q31" s="119">
        <f t="shared" si="3"/>
        <v>0</v>
      </c>
      <c r="R31" s="145"/>
      <c r="S31" s="145"/>
      <c r="T31" s="119">
        <f t="shared" si="4"/>
        <v>0</v>
      </c>
      <c r="U31" s="119">
        <f t="shared" si="5"/>
        <v>0</v>
      </c>
    </row>
    <row r="32" spans="1:21" x14ac:dyDescent="0.25">
      <c r="A32" s="146" t="str">
        <f>VLOOKUP(B32,Lookup!$U$1:$V$14,2,FALSE)</f>
        <v>Division</v>
      </c>
      <c r="B32" s="57" t="s">
        <v>80</v>
      </c>
      <c r="C32" s="57" t="s">
        <v>86</v>
      </c>
      <c r="D32" s="57" t="s">
        <v>169</v>
      </c>
      <c r="E32" s="145"/>
      <c r="F32" s="145"/>
      <c r="G32" s="145"/>
      <c r="H32" s="119">
        <f t="shared" si="0"/>
        <v>0</v>
      </c>
      <c r="I32" s="145"/>
      <c r="J32" s="145"/>
      <c r="K32" s="119">
        <f t="shared" si="1"/>
        <v>0</v>
      </c>
      <c r="L32" s="145"/>
      <c r="M32" s="145"/>
      <c r="N32" s="119">
        <f t="shared" si="2"/>
        <v>0</v>
      </c>
      <c r="O32" s="145"/>
      <c r="P32" s="145"/>
      <c r="Q32" s="119">
        <f t="shared" si="3"/>
        <v>0</v>
      </c>
      <c r="R32" s="145"/>
      <c r="S32" s="145"/>
      <c r="T32" s="119">
        <f t="shared" si="4"/>
        <v>0</v>
      </c>
      <c r="U32" s="119">
        <f t="shared" si="5"/>
        <v>0</v>
      </c>
    </row>
    <row r="33" spans="1:21" x14ac:dyDescent="0.25">
      <c r="A33" s="146" t="str">
        <f>VLOOKUP(B33,Lookup!$U$1:$V$14,2,FALSE)</f>
        <v>Division</v>
      </c>
      <c r="B33" s="57" t="s">
        <v>80</v>
      </c>
      <c r="C33" s="57" t="s">
        <v>86</v>
      </c>
      <c r="D33" s="57" t="s">
        <v>169</v>
      </c>
      <c r="E33" s="145"/>
      <c r="F33" s="145"/>
      <c r="G33" s="145"/>
      <c r="H33" s="119">
        <f t="shared" si="0"/>
        <v>0</v>
      </c>
      <c r="I33" s="145"/>
      <c r="J33" s="145"/>
      <c r="K33" s="119">
        <f t="shared" si="1"/>
        <v>0</v>
      </c>
      <c r="L33" s="145"/>
      <c r="M33" s="145"/>
      <c r="N33" s="119">
        <f t="shared" si="2"/>
        <v>0</v>
      </c>
      <c r="O33" s="145"/>
      <c r="P33" s="145"/>
      <c r="Q33" s="119">
        <f t="shared" si="3"/>
        <v>0</v>
      </c>
      <c r="R33" s="145"/>
      <c r="S33" s="145"/>
      <c r="T33" s="119">
        <f t="shared" si="4"/>
        <v>0</v>
      </c>
      <c r="U33" s="119">
        <f t="shared" si="5"/>
        <v>0</v>
      </c>
    </row>
    <row r="34" spans="1:21" x14ac:dyDescent="0.25">
      <c r="A34" s="146" t="str">
        <f>VLOOKUP(B34,Lookup!$U$1:$V$14,2,FALSE)</f>
        <v>Division</v>
      </c>
      <c r="B34" s="57" t="s">
        <v>80</v>
      </c>
      <c r="C34" s="57" t="s">
        <v>86</v>
      </c>
      <c r="D34" s="57" t="s">
        <v>169</v>
      </c>
      <c r="E34" s="145"/>
      <c r="F34" s="145"/>
      <c r="G34" s="145"/>
      <c r="H34" s="119">
        <f t="shared" si="0"/>
        <v>0</v>
      </c>
      <c r="I34" s="145"/>
      <c r="J34" s="145"/>
      <c r="K34" s="119">
        <f t="shared" si="1"/>
        <v>0</v>
      </c>
      <c r="L34" s="145"/>
      <c r="M34" s="145"/>
      <c r="N34" s="119">
        <f t="shared" si="2"/>
        <v>0</v>
      </c>
      <c r="O34" s="145"/>
      <c r="P34" s="145"/>
      <c r="Q34" s="119">
        <f t="shared" si="3"/>
        <v>0</v>
      </c>
      <c r="R34" s="145"/>
      <c r="S34" s="145"/>
      <c r="T34" s="119">
        <f t="shared" si="4"/>
        <v>0</v>
      </c>
      <c r="U34" s="119">
        <f t="shared" si="5"/>
        <v>0</v>
      </c>
    </row>
    <row r="35" spans="1:21" x14ac:dyDescent="0.25">
      <c r="A35" s="146" t="str">
        <f>VLOOKUP(B35,Lookup!$U$1:$V$14,2,FALSE)</f>
        <v>Division</v>
      </c>
      <c r="B35" s="57" t="s">
        <v>80</v>
      </c>
      <c r="C35" s="57" t="s">
        <v>86</v>
      </c>
      <c r="D35" s="57" t="s">
        <v>169</v>
      </c>
      <c r="E35" s="145"/>
      <c r="F35" s="145"/>
      <c r="G35" s="145"/>
      <c r="H35" s="119">
        <f t="shared" si="0"/>
        <v>0</v>
      </c>
      <c r="I35" s="145"/>
      <c r="J35" s="145"/>
      <c r="K35" s="119">
        <f t="shared" si="1"/>
        <v>0</v>
      </c>
      <c r="L35" s="145"/>
      <c r="M35" s="145"/>
      <c r="N35" s="119">
        <f t="shared" si="2"/>
        <v>0</v>
      </c>
      <c r="O35" s="145"/>
      <c r="P35" s="145"/>
      <c r="Q35" s="119">
        <f t="shared" si="3"/>
        <v>0</v>
      </c>
      <c r="R35" s="145"/>
      <c r="S35" s="145"/>
      <c r="T35" s="119">
        <f t="shared" si="4"/>
        <v>0</v>
      </c>
      <c r="U35" s="119">
        <f t="shared" si="5"/>
        <v>0</v>
      </c>
    </row>
    <row r="36" spans="1:21" x14ac:dyDescent="0.25">
      <c r="A36" s="146" t="str">
        <f>VLOOKUP(B36,Lookup!$U$1:$V$14,2,FALSE)</f>
        <v>Division</v>
      </c>
      <c r="B36" s="57" t="s">
        <v>80</v>
      </c>
      <c r="C36" s="57" t="s">
        <v>86</v>
      </c>
      <c r="D36" s="57" t="s">
        <v>169</v>
      </c>
      <c r="E36" s="145"/>
      <c r="F36" s="145"/>
      <c r="G36" s="145"/>
      <c r="H36" s="119">
        <f t="shared" si="0"/>
        <v>0</v>
      </c>
      <c r="I36" s="145"/>
      <c r="J36" s="145"/>
      <c r="K36" s="119">
        <f t="shared" si="1"/>
        <v>0</v>
      </c>
      <c r="L36" s="145"/>
      <c r="M36" s="145"/>
      <c r="N36" s="119">
        <f t="shared" si="2"/>
        <v>0</v>
      </c>
      <c r="O36" s="145"/>
      <c r="P36" s="145"/>
      <c r="Q36" s="119">
        <f t="shared" si="3"/>
        <v>0</v>
      </c>
      <c r="R36" s="145"/>
      <c r="S36" s="145"/>
      <c r="T36" s="119">
        <f t="shared" si="4"/>
        <v>0</v>
      </c>
      <c r="U36" s="119">
        <f t="shared" si="5"/>
        <v>0</v>
      </c>
    </row>
    <row r="37" spans="1:21" x14ac:dyDescent="0.25">
      <c r="A37" s="146" t="str">
        <f>VLOOKUP(B37,Lookup!$U$1:$V$14,2,FALSE)</f>
        <v>Division</v>
      </c>
      <c r="B37" s="57" t="s">
        <v>80</v>
      </c>
      <c r="C37" s="57" t="s">
        <v>86</v>
      </c>
      <c r="D37" s="57" t="s">
        <v>169</v>
      </c>
      <c r="E37" s="145"/>
      <c r="F37" s="145"/>
      <c r="G37" s="145"/>
      <c r="H37" s="119">
        <f t="shared" si="0"/>
        <v>0</v>
      </c>
      <c r="I37" s="145"/>
      <c r="J37" s="145"/>
      <c r="K37" s="119">
        <f t="shared" si="1"/>
        <v>0</v>
      </c>
      <c r="L37" s="145"/>
      <c r="M37" s="145"/>
      <c r="N37" s="119">
        <f t="shared" si="2"/>
        <v>0</v>
      </c>
      <c r="O37" s="145"/>
      <c r="P37" s="145"/>
      <c r="Q37" s="119">
        <f t="shared" si="3"/>
        <v>0</v>
      </c>
      <c r="R37" s="145"/>
      <c r="S37" s="145"/>
      <c r="T37" s="119">
        <f t="shared" si="4"/>
        <v>0</v>
      </c>
      <c r="U37" s="119">
        <f t="shared" si="5"/>
        <v>0</v>
      </c>
    </row>
    <row r="38" spans="1:21" x14ac:dyDescent="0.25">
      <c r="A38" s="146" t="str">
        <f>VLOOKUP(B38,Lookup!$U$1:$V$14,2,FALSE)</f>
        <v>Division</v>
      </c>
      <c r="B38" s="57" t="s">
        <v>80</v>
      </c>
      <c r="C38" s="57" t="s">
        <v>86</v>
      </c>
      <c r="D38" s="57" t="s">
        <v>169</v>
      </c>
      <c r="E38" s="145"/>
      <c r="F38" s="145"/>
      <c r="G38" s="145"/>
      <c r="H38" s="119">
        <f t="shared" si="0"/>
        <v>0</v>
      </c>
      <c r="I38" s="145"/>
      <c r="J38" s="145"/>
      <c r="K38" s="119">
        <f t="shared" si="1"/>
        <v>0</v>
      </c>
      <c r="L38" s="145"/>
      <c r="M38" s="145"/>
      <c r="N38" s="119">
        <f t="shared" si="2"/>
        <v>0</v>
      </c>
      <c r="O38" s="145"/>
      <c r="P38" s="145"/>
      <c r="Q38" s="119">
        <f t="shared" si="3"/>
        <v>0</v>
      </c>
      <c r="R38" s="145"/>
      <c r="S38" s="145"/>
      <c r="T38" s="119">
        <f t="shared" si="4"/>
        <v>0</v>
      </c>
      <c r="U38" s="119">
        <f t="shared" si="5"/>
        <v>0</v>
      </c>
    </row>
    <row r="39" spans="1:21" x14ac:dyDescent="0.25">
      <c r="A39" s="146" t="str">
        <f>VLOOKUP(B39,Lookup!$U$1:$V$14,2,FALSE)</f>
        <v>Division</v>
      </c>
      <c r="B39" s="57" t="s">
        <v>80</v>
      </c>
      <c r="C39" s="57" t="s">
        <v>86</v>
      </c>
      <c r="D39" s="57" t="s">
        <v>169</v>
      </c>
      <c r="E39" s="145"/>
      <c r="F39" s="145"/>
      <c r="G39" s="145"/>
      <c r="H39" s="119">
        <f t="shared" si="0"/>
        <v>0</v>
      </c>
      <c r="I39" s="145"/>
      <c r="J39" s="145"/>
      <c r="K39" s="119">
        <f t="shared" si="1"/>
        <v>0</v>
      </c>
      <c r="L39" s="145"/>
      <c r="M39" s="145"/>
      <c r="N39" s="119">
        <f t="shared" si="2"/>
        <v>0</v>
      </c>
      <c r="O39" s="145"/>
      <c r="P39" s="145"/>
      <c r="Q39" s="119">
        <f t="shared" si="3"/>
        <v>0</v>
      </c>
      <c r="R39" s="145"/>
      <c r="S39" s="145"/>
      <c r="T39" s="119">
        <f t="shared" si="4"/>
        <v>0</v>
      </c>
      <c r="U39" s="119">
        <f t="shared" si="5"/>
        <v>0</v>
      </c>
    </row>
    <row r="40" spans="1:21" x14ac:dyDescent="0.25">
      <c r="A40" s="146" t="str">
        <f>VLOOKUP(B40,Lookup!$U$1:$V$14,2,FALSE)</f>
        <v>Division</v>
      </c>
      <c r="B40" s="57" t="s">
        <v>80</v>
      </c>
      <c r="C40" s="57" t="s">
        <v>86</v>
      </c>
      <c r="D40" s="57" t="s">
        <v>169</v>
      </c>
      <c r="E40" s="145"/>
      <c r="F40" s="145"/>
      <c r="G40" s="145"/>
      <c r="H40" s="119">
        <f t="shared" si="0"/>
        <v>0</v>
      </c>
      <c r="I40" s="145"/>
      <c r="J40" s="145"/>
      <c r="K40" s="119">
        <f t="shared" si="1"/>
        <v>0</v>
      </c>
      <c r="L40" s="145"/>
      <c r="M40" s="145"/>
      <c r="N40" s="119">
        <f t="shared" si="2"/>
        <v>0</v>
      </c>
      <c r="O40" s="145"/>
      <c r="P40" s="145"/>
      <c r="Q40" s="119">
        <f t="shared" si="3"/>
        <v>0</v>
      </c>
      <c r="R40" s="145"/>
      <c r="S40" s="145"/>
      <c r="T40" s="119">
        <f t="shared" si="4"/>
        <v>0</v>
      </c>
      <c r="U40" s="119">
        <f t="shared" si="5"/>
        <v>0</v>
      </c>
    </row>
    <row r="41" spans="1:21" x14ac:dyDescent="0.25">
      <c r="A41" s="146" t="str">
        <f>VLOOKUP(B41,Lookup!$U$1:$V$14,2,FALSE)</f>
        <v>Division</v>
      </c>
      <c r="B41" s="57" t="s">
        <v>80</v>
      </c>
      <c r="C41" s="57" t="s">
        <v>86</v>
      </c>
      <c r="D41" s="57" t="s">
        <v>169</v>
      </c>
      <c r="E41" s="145"/>
      <c r="F41" s="145"/>
      <c r="G41" s="145"/>
      <c r="H41" s="119">
        <f t="shared" si="0"/>
        <v>0</v>
      </c>
      <c r="I41" s="145"/>
      <c r="J41" s="145"/>
      <c r="K41" s="119">
        <f t="shared" si="1"/>
        <v>0</v>
      </c>
      <c r="L41" s="145"/>
      <c r="M41" s="145"/>
      <c r="N41" s="119">
        <f t="shared" si="2"/>
        <v>0</v>
      </c>
      <c r="O41" s="145"/>
      <c r="P41" s="145"/>
      <c r="Q41" s="119">
        <f t="shared" si="3"/>
        <v>0</v>
      </c>
      <c r="R41" s="145"/>
      <c r="S41" s="145"/>
      <c r="T41" s="119">
        <f t="shared" si="4"/>
        <v>0</v>
      </c>
      <c r="U41" s="119">
        <f t="shared" si="5"/>
        <v>0</v>
      </c>
    </row>
    <row r="42" spans="1:21" x14ac:dyDescent="0.25">
      <c r="A42" s="146" t="str">
        <f>VLOOKUP(B42,Lookup!$U$1:$V$14,2,FALSE)</f>
        <v>Division</v>
      </c>
      <c r="B42" s="57" t="s">
        <v>80</v>
      </c>
      <c r="C42" s="57" t="s">
        <v>86</v>
      </c>
      <c r="D42" s="57" t="s">
        <v>169</v>
      </c>
      <c r="E42" s="145"/>
      <c r="F42" s="145"/>
      <c r="G42" s="145"/>
      <c r="H42" s="119">
        <f t="shared" si="0"/>
        <v>0</v>
      </c>
      <c r="I42" s="145"/>
      <c r="J42" s="145"/>
      <c r="K42" s="119">
        <f t="shared" si="1"/>
        <v>0</v>
      </c>
      <c r="L42" s="145"/>
      <c r="M42" s="145"/>
      <c r="N42" s="119">
        <f t="shared" si="2"/>
        <v>0</v>
      </c>
      <c r="O42" s="145"/>
      <c r="P42" s="145"/>
      <c r="Q42" s="119">
        <f t="shared" si="3"/>
        <v>0</v>
      </c>
      <c r="R42" s="145"/>
      <c r="S42" s="145"/>
      <c r="T42" s="119">
        <f t="shared" si="4"/>
        <v>0</v>
      </c>
      <c r="U42" s="119">
        <f t="shared" si="5"/>
        <v>0</v>
      </c>
    </row>
    <row r="43" spans="1:21" x14ac:dyDescent="0.25">
      <c r="A43" s="146" t="str">
        <f>VLOOKUP(B43,Lookup!$U$1:$V$14,2,FALSE)</f>
        <v>Division</v>
      </c>
      <c r="B43" s="57" t="s">
        <v>80</v>
      </c>
      <c r="C43" s="57" t="s">
        <v>86</v>
      </c>
      <c r="D43" s="57" t="s">
        <v>169</v>
      </c>
      <c r="E43" s="145"/>
      <c r="F43" s="145"/>
      <c r="G43" s="145"/>
      <c r="H43" s="119">
        <f t="shared" si="0"/>
        <v>0</v>
      </c>
      <c r="I43" s="145"/>
      <c r="J43" s="145"/>
      <c r="K43" s="119">
        <f t="shared" si="1"/>
        <v>0</v>
      </c>
      <c r="L43" s="145"/>
      <c r="M43" s="145"/>
      <c r="N43" s="119">
        <f t="shared" si="2"/>
        <v>0</v>
      </c>
      <c r="O43" s="145"/>
      <c r="P43" s="145"/>
      <c r="Q43" s="119">
        <f t="shared" si="3"/>
        <v>0</v>
      </c>
      <c r="R43" s="145"/>
      <c r="S43" s="145"/>
      <c r="T43" s="119">
        <f t="shared" si="4"/>
        <v>0</v>
      </c>
      <c r="U43" s="119">
        <f t="shared" si="5"/>
        <v>0</v>
      </c>
    </row>
    <row r="44" spans="1:21" x14ac:dyDescent="0.25">
      <c r="A44" s="146" t="str">
        <f>VLOOKUP(B44,Lookup!$U$1:$V$14,2,FALSE)</f>
        <v>Division</v>
      </c>
      <c r="B44" s="57" t="s">
        <v>80</v>
      </c>
      <c r="C44" s="57" t="s">
        <v>86</v>
      </c>
      <c r="D44" s="57" t="s">
        <v>169</v>
      </c>
      <c r="E44" s="145"/>
      <c r="F44" s="145"/>
      <c r="G44" s="145"/>
      <c r="H44" s="119">
        <f t="shared" si="0"/>
        <v>0</v>
      </c>
      <c r="I44" s="145"/>
      <c r="J44" s="145"/>
      <c r="K44" s="119">
        <f t="shared" si="1"/>
        <v>0</v>
      </c>
      <c r="L44" s="145"/>
      <c r="M44" s="145"/>
      <c r="N44" s="119">
        <f t="shared" si="2"/>
        <v>0</v>
      </c>
      <c r="O44" s="145"/>
      <c r="P44" s="145"/>
      <c r="Q44" s="119">
        <f t="shared" si="3"/>
        <v>0</v>
      </c>
      <c r="R44" s="145"/>
      <c r="S44" s="145"/>
      <c r="T44" s="119">
        <f t="shared" si="4"/>
        <v>0</v>
      </c>
      <c r="U44" s="119">
        <f t="shared" si="5"/>
        <v>0</v>
      </c>
    </row>
    <row r="45" spans="1:21" x14ac:dyDescent="0.25">
      <c r="A45" s="146" t="str">
        <f>VLOOKUP(B45,Lookup!$U$1:$V$14,2,FALSE)</f>
        <v>Division</v>
      </c>
      <c r="B45" s="57" t="s">
        <v>80</v>
      </c>
      <c r="C45" s="57" t="s">
        <v>86</v>
      </c>
      <c r="D45" s="57" t="s">
        <v>169</v>
      </c>
      <c r="E45" s="145"/>
      <c r="F45" s="145"/>
      <c r="G45" s="145"/>
      <c r="H45" s="119">
        <f t="shared" si="0"/>
        <v>0</v>
      </c>
      <c r="I45" s="145"/>
      <c r="J45" s="145"/>
      <c r="K45" s="119">
        <f t="shared" si="1"/>
        <v>0</v>
      </c>
      <c r="L45" s="145"/>
      <c r="M45" s="145"/>
      <c r="N45" s="119">
        <f t="shared" si="2"/>
        <v>0</v>
      </c>
      <c r="O45" s="145"/>
      <c r="P45" s="145"/>
      <c r="Q45" s="119">
        <f t="shared" si="3"/>
        <v>0</v>
      </c>
      <c r="R45" s="145"/>
      <c r="S45" s="145"/>
      <c r="T45" s="119">
        <f t="shared" si="4"/>
        <v>0</v>
      </c>
      <c r="U45" s="119">
        <f t="shared" si="5"/>
        <v>0</v>
      </c>
    </row>
    <row r="46" spans="1:21" x14ac:dyDescent="0.25">
      <c r="A46" s="146" t="str">
        <f>VLOOKUP(B46,Lookup!$U$1:$V$14,2,FALSE)</f>
        <v>Division</v>
      </c>
      <c r="B46" s="57" t="s">
        <v>80</v>
      </c>
      <c r="C46" s="57" t="s">
        <v>86</v>
      </c>
      <c r="D46" s="57" t="s">
        <v>169</v>
      </c>
      <c r="E46" s="145"/>
      <c r="F46" s="145"/>
      <c r="G46" s="145"/>
      <c r="H46" s="119">
        <f t="shared" si="0"/>
        <v>0</v>
      </c>
      <c r="I46" s="145"/>
      <c r="J46" s="145"/>
      <c r="K46" s="119">
        <f t="shared" si="1"/>
        <v>0</v>
      </c>
      <c r="L46" s="145"/>
      <c r="M46" s="145"/>
      <c r="N46" s="119">
        <f t="shared" si="2"/>
        <v>0</v>
      </c>
      <c r="O46" s="145"/>
      <c r="P46" s="145"/>
      <c r="Q46" s="119">
        <f t="shared" si="3"/>
        <v>0</v>
      </c>
      <c r="R46" s="145"/>
      <c r="S46" s="145"/>
      <c r="T46" s="119">
        <f t="shared" si="4"/>
        <v>0</v>
      </c>
      <c r="U46" s="119">
        <f t="shared" si="5"/>
        <v>0</v>
      </c>
    </row>
    <row r="47" spans="1:21" x14ac:dyDescent="0.25">
      <c r="A47" s="146" t="str">
        <f>VLOOKUP(B47,Lookup!$U$1:$V$14,2,FALSE)</f>
        <v>Division</v>
      </c>
      <c r="B47" s="57" t="s">
        <v>80</v>
      </c>
      <c r="C47" s="57" t="s">
        <v>86</v>
      </c>
      <c r="D47" s="57" t="s">
        <v>169</v>
      </c>
      <c r="E47" s="145"/>
      <c r="F47" s="145"/>
      <c r="G47" s="145"/>
      <c r="H47" s="119">
        <f t="shared" si="0"/>
        <v>0</v>
      </c>
      <c r="I47" s="145"/>
      <c r="J47" s="145"/>
      <c r="K47" s="119">
        <f t="shared" si="1"/>
        <v>0</v>
      </c>
      <c r="L47" s="145"/>
      <c r="M47" s="145"/>
      <c r="N47" s="119">
        <f t="shared" si="2"/>
        <v>0</v>
      </c>
      <c r="O47" s="145"/>
      <c r="P47" s="145"/>
      <c r="Q47" s="119">
        <f t="shared" si="3"/>
        <v>0</v>
      </c>
      <c r="R47" s="145"/>
      <c r="S47" s="145"/>
      <c r="T47" s="119">
        <f t="shared" si="4"/>
        <v>0</v>
      </c>
      <c r="U47" s="119">
        <f t="shared" si="5"/>
        <v>0</v>
      </c>
    </row>
    <row r="48" spans="1:21" x14ac:dyDescent="0.25">
      <c r="A48" s="146" t="str">
        <f>VLOOKUP(B48,Lookup!$U$1:$V$14,2,FALSE)</f>
        <v>Division</v>
      </c>
      <c r="B48" s="57" t="s">
        <v>80</v>
      </c>
      <c r="C48" s="57" t="s">
        <v>86</v>
      </c>
      <c r="D48" s="57" t="s">
        <v>169</v>
      </c>
      <c r="E48" s="145"/>
      <c r="F48" s="145"/>
      <c r="G48" s="145"/>
      <c r="H48" s="119">
        <f t="shared" si="0"/>
        <v>0</v>
      </c>
      <c r="I48" s="145"/>
      <c r="J48" s="145"/>
      <c r="K48" s="119">
        <f t="shared" si="1"/>
        <v>0</v>
      </c>
      <c r="L48" s="145"/>
      <c r="M48" s="145"/>
      <c r="N48" s="119">
        <f t="shared" si="2"/>
        <v>0</v>
      </c>
      <c r="O48" s="145"/>
      <c r="P48" s="145"/>
      <c r="Q48" s="119">
        <f t="shared" si="3"/>
        <v>0</v>
      </c>
      <c r="R48" s="145"/>
      <c r="S48" s="145"/>
      <c r="T48" s="119">
        <f t="shared" si="4"/>
        <v>0</v>
      </c>
      <c r="U48" s="119">
        <f t="shared" si="5"/>
        <v>0</v>
      </c>
    </row>
    <row r="49" spans="1:21" x14ac:dyDescent="0.25">
      <c r="A49" s="146" t="str">
        <f>VLOOKUP(B49,Lookup!$U$1:$V$14,2,FALSE)</f>
        <v>Division</v>
      </c>
      <c r="B49" s="57" t="s">
        <v>80</v>
      </c>
      <c r="C49" s="57" t="s">
        <v>86</v>
      </c>
      <c r="D49" s="57" t="s">
        <v>169</v>
      </c>
      <c r="E49" s="145"/>
      <c r="F49" s="145"/>
      <c r="G49" s="145"/>
      <c r="H49" s="119">
        <f t="shared" si="0"/>
        <v>0</v>
      </c>
      <c r="I49" s="145"/>
      <c r="J49" s="145"/>
      <c r="K49" s="119">
        <f t="shared" si="1"/>
        <v>0</v>
      </c>
      <c r="L49" s="145"/>
      <c r="M49" s="145"/>
      <c r="N49" s="119">
        <f t="shared" si="2"/>
        <v>0</v>
      </c>
      <c r="O49" s="145"/>
      <c r="P49" s="145"/>
      <c r="Q49" s="119">
        <f t="shared" si="3"/>
        <v>0</v>
      </c>
      <c r="R49" s="145"/>
      <c r="S49" s="145"/>
      <c r="T49" s="119">
        <f t="shared" si="4"/>
        <v>0</v>
      </c>
      <c r="U49" s="119">
        <f t="shared" si="5"/>
        <v>0</v>
      </c>
    </row>
    <row r="50" spans="1:21" x14ac:dyDescent="0.25">
      <c r="A50" s="146" t="str">
        <f>VLOOKUP(B50,Lookup!$U$1:$V$14,2,FALSE)</f>
        <v>Division</v>
      </c>
      <c r="B50" s="57" t="s">
        <v>80</v>
      </c>
      <c r="C50" s="57" t="s">
        <v>86</v>
      </c>
      <c r="D50" s="57" t="s">
        <v>169</v>
      </c>
      <c r="E50" s="145"/>
      <c r="F50" s="145"/>
      <c r="G50" s="145"/>
      <c r="H50" s="119">
        <f t="shared" si="0"/>
        <v>0</v>
      </c>
      <c r="I50" s="145"/>
      <c r="J50" s="145"/>
      <c r="K50" s="119">
        <f t="shared" si="1"/>
        <v>0</v>
      </c>
      <c r="L50" s="145"/>
      <c r="M50" s="145"/>
      <c r="N50" s="119">
        <f t="shared" si="2"/>
        <v>0</v>
      </c>
      <c r="O50" s="145"/>
      <c r="P50" s="145"/>
      <c r="Q50" s="119">
        <f t="shared" si="3"/>
        <v>0</v>
      </c>
      <c r="R50" s="145"/>
      <c r="S50" s="145"/>
      <c r="T50" s="119">
        <f t="shared" si="4"/>
        <v>0</v>
      </c>
      <c r="U50" s="119">
        <f t="shared" si="5"/>
        <v>0</v>
      </c>
    </row>
    <row r="51" spans="1:21" x14ac:dyDescent="0.25">
      <c r="A51" s="146" t="str">
        <f>VLOOKUP(B51,Lookup!$U$1:$V$14,2,FALSE)</f>
        <v>Division</v>
      </c>
      <c r="B51" s="57" t="s">
        <v>80</v>
      </c>
      <c r="C51" s="57" t="s">
        <v>86</v>
      </c>
      <c r="D51" s="57" t="s">
        <v>169</v>
      </c>
      <c r="E51" s="145"/>
      <c r="F51" s="145"/>
      <c r="G51" s="145"/>
      <c r="H51" s="119">
        <f t="shared" si="0"/>
        <v>0</v>
      </c>
      <c r="I51" s="145"/>
      <c r="J51" s="145"/>
      <c r="K51" s="119">
        <f t="shared" si="1"/>
        <v>0</v>
      </c>
      <c r="L51" s="145"/>
      <c r="M51" s="145"/>
      <c r="N51" s="119">
        <f t="shared" si="2"/>
        <v>0</v>
      </c>
      <c r="O51" s="145"/>
      <c r="P51" s="145"/>
      <c r="Q51" s="119">
        <f t="shared" si="3"/>
        <v>0</v>
      </c>
      <c r="R51" s="145"/>
      <c r="S51" s="145"/>
      <c r="T51" s="119">
        <f t="shared" si="4"/>
        <v>0</v>
      </c>
      <c r="U51" s="119">
        <f t="shared" si="5"/>
        <v>0</v>
      </c>
    </row>
    <row r="52" spans="1:21" x14ac:dyDescent="0.25">
      <c r="A52" s="146" t="str">
        <f>VLOOKUP(B52,Lookup!$U$1:$V$14,2,FALSE)</f>
        <v>Division</v>
      </c>
      <c r="B52" s="57" t="s">
        <v>80</v>
      </c>
      <c r="C52" s="57" t="s">
        <v>86</v>
      </c>
      <c r="D52" s="57" t="s">
        <v>169</v>
      </c>
      <c r="E52" s="145"/>
      <c r="F52" s="145"/>
      <c r="G52" s="145"/>
      <c r="H52" s="119">
        <f t="shared" si="0"/>
        <v>0</v>
      </c>
      <c r="I52" s="145"/>
      <c r="J52" s="145"/>
      <c r="K52" s="119">
        <f t="shared" si="1"/>
        <v>0</v>
      </c>
      <c r="L52" s="145"/>
      <c r="M52" s="145"/>
      <c r="N52" s="119">
        <f t="shared" si="2"/>
        <v>0</v>
      </c>
      <c r="O52" s="145"/>
      <c r="P52" s="145"/>
      <c r="Q52" s="119">
        <f t="shared" si="3"/>
        <v>0</v>
      </c>
      <c r="R52" s="145"/>
      <c r="S52" s="145"/>
      <c r="T52" s="119">
        <f t="shared" si="4"/>
        <v>0</v>
      </c>
      <c r="U52" s="119">
        <f t="shared" si="5"/>
        <v>0</v>
      </c>
    </row>
    <row r="53" spans="1:21" x14ac:dyDescent="0.25">
      <c r="A53" s="146" t="str">
        <f>VLOOKUP(B53,Lookup!$U$1:$V$14,2,FALSE)</f>
        <v>Division</v>
      </c>
      <c r="B53" s="57" t="s">
        <v>80</v>
      </c>
      <c r="C53" s="57" t="s">
        <v>86</v>
      </c>
      <c r="D53" s="57" t="s">
        <v>169</v>
      </c>
      <c r="E53" s="145"/>
      <c r="F53" s="145"/>
      <c r="G53" s="145"/>
      <c r="H53" s="119">
        <f t="shared" si="0"/>
        <v>0</v>
      </c>
      <c r="I53" s="145"/>
      <c r="J53" s="145"/>
      <c r="K53" s="119">
        <f t="shared" si="1"/>
        <v>0</v>
      </c>
      <c r="L53" s="145"/>
      <c r="M53" s="145"/>
      <c r="N53" s="119">
        <f t="shared" si="2"/>
        <v>0</v>
      </c>
      <c r="O53" s="145"/>
      <c r="P53" s="145"/>
      <c r="Q53" s="119">
        <f t="shared" si="3"/>
        <v>0</v>
      </c>
      <c r="R53" s="145"/>
      <c r="S53" s="145"/>
      <c r="T53" s="119">
        <f t="shared" si="4"/>
        <v>0</v>
      </c>
      <c r="U53" s="119">
        <f t="shared" si="5"/>
        <v>0</v>
      </c>
    </row>
    <row r="54" spans="1:21" x14ac:dyDescent="0.25">
      <c r="A54" s="146" t="str">
        <f>VLOOKUP(B54,Lookup!$U$1:$V$14,2,FALSE)</f>
        <v>Division</v>
      </c>
      <c r="B54" s="57" t="s">
        <v>80</v>
      </c>
      <c r="C54" s="57" t="s">
        <v>86</v>
      </c>
      <c r="D54" s="57" t="s">
        <v>169</v>
      </c>
      <c r="E54" s="145"/>
      <c r="F54" s="145"/>
      <c r="G54" s="145"/>
      <c r="H54" s="119">
        <f t="shared" si="0"/>
        <v>0</v>
      </c>
      <c r="I54" s="145"/>
      <c r="J54" s="145"/>
      <c r="K54" s="119">
        <f t="shared" si="1"/>
        <v>0</v>
      </c>
      <c r="L54" s="145"/>
      <c r="M54" s="145"/>
      <c r="N54" s="119">
        <f t="shared" si="2"/>
        <v>0</v>
      </c>
      <c r="O54" s="145"/>
      <c r="P54" s="145"/>
      <c r="Q54" s="119">
        <f t="shared" si="3"/>
        <v>0</v>
      </c>
      <c r="R54" s="145"/>
      <c r="S54" s="145"/>
      <c r="T54" s="119">
        <f t="shared" si="4"/>
        <v>0</v>
      </c>
      <c r="U54" s="119">
        <f t="shared" si="5"/>
        <v>0</v>
      </c>
    </row>
    <row r="55" spans="1:21" x14ac:dyDescent="0.25">
      <c r="A55" s="146" t="str">
        <f>VLOOKUP(B55,Lookup!$U$1:$V$14,2,FALSE)</f>
        <v>Division</v>
      </c>
      <c r="B55" s="57" t="s">
        <v>80</v>
      </c>
      <c r="C55" s="57" t="s">
        <v>86</v>
      </c>
      <c r="D55" s="57" t="s">
        <v>169</v>
      </c>
      <c r="E55" s="145"/>
      <c r="F55" s="145"/>
      <c r="G55" s="145"/>
      <c r="H55" s="119">
        <f t="shared" si="0"/>
        <v>0</v>
      </c>
      <c r="I55" s="145"/>
      <c r="J55" s="145"/>
      <c r="K55" s="119">
        <f t="shared" si="1"/>
        <v>0</v>
      </c>
      <c r="L55" s="145"/>
      <c r="M55" s="145"/>
      <c r="N55" s="119">
        <f t="shared" si="2"/>
        <v>0</v>
      </c>
      <c r="O55" s="145"/>
      <c r="P55" s="145"/>
      <c r="Q55" s="119">
        <f t="shared" si="3"/>
        <v>0</v>
      </c>
      <c r="R55" s="145"/>
      <c r="S55" s="145"/>
      <c r="T55" s="119">
        <f t="shared" si="4"/>
        <v>0</v>
      </c>
      <c r="U55" s="119">
        <f t="shared" si="5"/>
        <v>0</v>
      </c>
    </row>
    <row r="56" spans="1:21" x14ac:dyDescent="0.25">
      <c r="A56" s="146" t="str">
        <f>VLOOKUP(B56,Lookup!$U$1:$V$14,2,FALSE)</f>
        <v>Division</v>
      </c>
      <c r="B56" s="57" t="s">
        <v>80</v>
      </c>
      <c r="C56" s="57" t="s">
        <v>86</v>
      </c>
      <c r="D56" s="57" t="s">
        <v>169</v>
      </c>
      <c r="E56" s="145"/>
      <c r="F56" s="145"/>
      <c r="G56" s="145"/>
      <c r="H56" s="119">
        <f t="shared" si="0"/>
        <v>0</v>
      </c>
      <c r="I56" s="145"/>
      <c r="J56" s="145"/>
      <c r="K56" s="119">
        <f t="shared" si="1"/>
        <v>0</v>
      </c>
      <c r="L56" s="145"/>
      <c r="M56" s="145"/>
      <c r="N56" s="119">
        <f t="shared" si="2"/>
        <v>0</v>
      </c>
      <c r="O56" s="145"/>
      <c r="P56" s="145"/>
      <c r="Q56" s="119">
        <f t="shared" si="3"/>
        <v>0</v>
      </c>
      <c r="R56" s="145"/>
      <c r="S56" s="145"/>
      <c r="T56" s="119">
        <f t="shared" si="4"/>
        <v>0</v>
      </c>
      <c r="U56" s="119">
        <f t="shared" si="5"/>
        <v>0</v>
      </c>
    </row>
    <row r="57" spans="1:21" x14ac:dyDescent="0.25">
      <c r="A57" s="146" t="str">
        <f>VLOOKUP(B57,Lookup!$U$1:$V$14,2,FALSE)</f>
        <v>Division</v>
      </c>
      <c r="B57" s="57" t="s">
        <v>80</v>
      </c>
      <c r="C57" s="57" t="s">
        <v>86</v>
      </c>
      <c r="D57" s="57" t="s">
        <v>169</v>
      </c>
      <c r="E57" s="145"/>
      <c r="F57" s="145"/>
      <c r="G57" s="145"/>
      <c r="H57" s="119">
        <f t="shared" si="0"/>
        <v>0</v>
      </c>
      <c r="I57" s="145"/>
      <c r="J57" s="145"/>
      <c r="K57" s="119">
        <f t="shared" si="1"/>
        <v>0</v>
      </c>
      <c r="L57" s="145"/>
      <c r="M57" s="145"/>
      <c r="N57" s="119">
        <f t="shared" si="2"/>
        <v>0</v>
      </c>
      <c r="O57" s="145"/>
      <c r="P57" s="145"/>
      <c r="Q57" s="119">
        <f t="shared" si="3"/>
        <v>0</v>
      </c>
      <c r="R57" s="145"/>
      <c r="S57" s="145"/>
      <c r="T57" s="119">
        <f t="shared" si="4"/>
        <v>0</v>
      </c>
      <c r="U57" s="119">
        <f t="shared" si="5"/>
        <v>0</v>
      </c>
    </row>
    <row r="58" spans="1:21" x14ac:dyDescent="0.25">
      <c r="A58" s="146" t="str">
        <f>VLOOKUP(B58,Lookup!$U$1:$V$14,2,FALSE)</f>
        <v>Division</v>
      </c>
      <c r="B58" s="57" t="s">
        <v>80</v>
      </c>
      <c r="C58" s="57" t="s">
        <v>86</v>
      </c>
      <c r="D58" s="57" t="s">
        <v>169</v>
      </c>
      <c r="E58" s="145"/>
      <c r="F58" s="145"/>
      <c r="G58" s="145"/>
      <c r="H58" s="119">
        <f t="shared" si="0"/>
        <v>0</v>
      </c>
      <c r="I58" s="145"/>
      <c r="J58" s="145"/>
      <c r="K58" s="119">
        <f t="shared" si="1"/>
        <v>0</v>
      </c>
      <c r="L58" s="145"/>
      <c r="M58" s="145"/>
      <c r="N58" s="119">
        <f t="shared" si="2"/>
        <v>0</v>
      </c>
      <c r="O58" s="145"/>
      <c r="P58" s="145"/>
      <c r="Q58" s="119">
        <f t="shared" si="3"/>
        <v>0</v>
      </c>
      <c r="R58" s="145"/>
      <c r="S58" s="145"/>
      <c r="T58" s="119">
        <f t="shared" si="4"/>
        <v>0</v>
      </c>
      <c r="U58" s="119">
        <f t="shared" si="5"/>
        <v>0</v>
      </c>
    </row>
    <row r="59" spans="1:21" x14ac:dyDescent="0.25">
      <c r="A59" s="146" t="str">
        <f>VLOOKUP(B59,Lookup!$U$1:$V$14,2,FALSE)</f>
        <v>Division</v>
      </c>
      <c r="B59" s="57" t="s">
        <v>80</v>
      </c>
      <c r="C59" s="57" t="s">
        <v>86</v>
      </c>
      <c r="D59" s="57" t="s">
        <v>169</v>
      </c>
      <c r="E59" s="145"/>
      <c r="F59" s="145"/>
      <c r="G59" s="145"/>
      <c r="H59" s="119">
        <f t="shared" si="0"/>
        <v>0</v>
      </c>
      <c r="I59" s="145"/>
      <c r="J59" s="145"/>
      <c r="K59" s="119">
        <f t="shared" si="1"/>
        <v>0</v>
      </c>
      <c r="L59" s="145"/>
      <c r="M59" s="145"/>
      <c r="N59" s="119">
        <f t="shared" si="2"/>
        <v>0</v>
      </c>
      <c r="O59" s="145"/>
      <c r="P59" s="145"/>
      <c r="Q59" s="119">
        <f t="shared" si="3"/>
        <v>0</v>
      </c>
      <c r="R59" s="145"/>
      <c r="S59" s="145"/>
      <c r="T59" s="119">
        <f t="shared" si="4"/>
        <v>0</v>
      </c>
      <c r="U59" s="119">
        <f t="shared" si="5"/>
        <v>0</v>
      </c>
    </row>
    <row r="60" spans="1:21" x14ac:dyDescent="0.25">
      <c r="A60" s="146" t="str">
        <f>VLOOKUP(B60,Lookup!$U$1:$V$14,2,FALSE)</f>
        <v>Division</v>
      </c>
      <c r="B60" s="57" t="s">
        <v>80</v>
      </c>
      <c r="C60" s="57" t="s">
        <v>86</v>
      </c>
      <c r="D60" s="57" t="s">
        <v>169</v>
      </c>
      <c r="E60" s="145"/>
      <c r="F60" s="145"/>
      <c r="G60" s="145"/>
      <c r="H60" s="119">
        <f t="shared" si="0"/>
        <v>0</v>
      </c>
      <c r="I60" s="145"/>
      <c r="J60" s="145"/>
      <c r="K60" s="119">
        <f t="shared" si="1"/>
        <v>0</v>
      </c>
      <c r="L60" s="145"/>
      <c r="M60" s="145"/>
      <c r="N60" s="119">
        <f t="shared" si="2"/>
        <v>0</v>
      </c>
      <c r="O60" s="145"/>
      <c r="P60" s="145"/>
      <c r="Q60" s="119">
        <f t="shared" si="3"/>
        <v>0</v>
      </c>
      <c r="R60" s="145"/>
      <c r="S60" s="145"/>
      <c r="T60" s="119">
        <f t="shared" si="4"/>
        <v>0</v>
      </c>
      <c r="U60" s="119">
        <f t="shared" si="5"/>
        <v>0</v>
      </c>
    </row>
    <row r="61" spans="1:21" x14ac:dyDescent="0.25">
      <c r="A61" s="146" t="str">
        <f>VLOOKUP(B61,Lookup!$U$1:$V$14,2,FALSE)</f>
        <v>Division</v>
      </c>
      <c r="B61" s="57" t="s">
        <v>80</v>
      </c>
      <c r="C61" s="57" t="s">
        <v>86</v>
      </c>
      <c r="D61" s="57" t="s">
        <v>169</v>
      </c>
      <c r="E61" s="145"/>
      <c r="F61" s="145"/>
      <c r="G61" s="145"/>
      <c r="H61" s="119">
        <f t="shared" si="0"/>
        <v>0</v>
      </c>
      <c r="I61" s="145"/>
      <c r="J61" s="145"/>
      <c r="K61" s="119">
        <f t="shared" si="1"/>
        <v>0</v>
      </c>
      <c r="L61" s="145"/>
      <c r="M61" s="145"/>
      <c r="N61" s="119">
        <f t="shared" si="2"/>
        <v>0</v>
      </c>
      <c r="O61" s="145"/>
      <c r="P61" s="145"/>
      <c r="Q61" s="119">
        <f t="shared" si="3"/>
        <v>0</v>
      </c>
      <c r="R61" s="145"/>
      <c r="S61" s="145"/>
      <c r="T61" s="119">
        <f t="shared" si="4"/>
        <v>0</v>
      </c>
      <c r="U61" s="119">
        <f t="shared" si="5"/>
        <v>0</v>
      </c>
    </row>
    <row r="62" spans="1:21" x14ac:dyDescent="0.25">
      <c r="A62" s="146" t="str">
        <f>VLOOKUP(B62,Lookup!$U$1:$V$14,2,FALSE)</f>
        <v>Division</v>
      </c>
      <c r="B62" s="57" t="s">
        <v>80</v>
      </c>
      <c r="C62" s="57" t="s">
        <v>86</v>
      </c>
      <c r="D62" s="57" t="s">
        <v>169</v>
      </c>
      <c r="E62" s="145"/>
      <c r="F62" s="145"/>
      <c r="G62" s="145"/>
      <c r="H62" s="119">
        <f t="shared" si="0"/>
        <v>0</v>
      </c>
      <c r="I62" s="145"/>
      <c r="J62" s="145"/>
      <c r="K62" s="119">
        <f t="shared" si="1"/>
        <v>0</v>
      </c>
      <c r="L62" s="145"/>
      <c r="M62" s="145"/>
      <c r="N62" s="119">
        <f t="shared" si="2"/>
        <v>0</v>
      </c>
      <c r="O62" s="145"/>
      <c r="P62" s="145"/>
      <c r="Q62" s="119">
        <f t="shared" si="3"/>
        <v>0</v>
      </c>
      <c r="R62" s="145"/>
      <c r="S62" s="145"/>
      <c r="T62" s="119">
        <f t="shared" si="4"/>
        <v>0</v>
      </c>
      <c r="U62" s="119">
        <f t="shared" si="5"/>
        <v>0</v>
      </c>
    </row>
    <row r="63" spans="1:21" x14ac:dyDescent="0.25">
      <c r="A63" s="146" t="str">
        <f>VLOOKUP(B63,Lookup!$U$1:$V$14,2,FALSE)</f>
        <v>Division</v>
      </c>
      <c r="B63" s="57" t="s">
        <v>80</v>
      </c>
      <c r="C63" s="57" t="s">
        <v>86</v>
      </c>
      <c r="D63" s="57" t="s">
        <v>169</v>
      </c>
      <c r="E63" s="145"/>
      <c r="F63" s="145"/>
      <c r="G63" s="145"/>
      <c r="H63" s="119">
        <f t="shared" si="0"/>
        <v>0</v>
      </c>
      <c r="I63" s="145"/>
      <c r="J63" s="145"/>
      <c r="K63" s="119">
        <f t="shared" si="1"/>
        <v>0</v>
      </c>
      <c r="L63" s="145"/>
      <c r="M63" s="145"/>
      <c r="N63" s="119">
        <f t="shared" si="2"/>
        <v>0</v>
      </c>
      <c r="O63" s="145"/>
      <c r="P63" s="145"/>
      <c r="Q63" s="119">
        <f t="shared" si="3"/>
        <v>0</v>
      </c>
      <c r="R63" s="145"/>
      <c r="S63" s="145"/>
      <c r="T63" s="119">
        <f t="shared" si="4"/>
        <v>0</v>
      </c>
      <c r="U63" s="119">
        <f t="shared" si="5"/>
        <v>0</v>
      </c>
    </row>
    <row r="64" spans="1:21" x14ac:dyDescent="0.25">
      <c r="A64" s="146" t="str">
        <f>VLOOKUP(B64,Lookup!$U$1:$V$14,2,FALSE)</f>
        <v>Division</v>
      </c>
      <c r="B64" s="57" t="s">
        <v>80</v>
      </c>
      <c r="C64" s="57" t="s">
        <v>86</v>
      </c>
      <c r="D64" s="57" t="s">
        <v>169</v>
      </c>
      <c r="E64" s="145"/>
      <c r="F64" s="145"/>
      <c r="G64" s="145"/>
      <c r="H64" s="119">
        <f t="shared" si="0"/>
        <v>0</v>
      </c>
      <c r="I64" s="145"/>
      <c r="J64" s="145"/>
      <c r="K64" s="119">
        <f t="shared" si="1"/>
        <v>0</v>
      </c>
      <c r="L64" s="145"/>
      <c r="M64" s="145"/>
      <c r="N64" s="119">
        <f t="shared" si="2"/>
        <v>0</v>
      </c>
      <c r="O64" s="145"/>
      <c r="P64" s="145"/>
      <c r="Q64" s="119">
        <f t="shared" si="3"/>
        <v>0</v>
      </c>
      <c r="R64" s="145"/>
      <c r="S64" s="145"/>
      <c r="T64" s="119">
        <f t="shared" si="4"/>
        <v>0</v>
      </c>
      <c r="U64" s="119">
        <f t="shared" si="5"/>
        <v>0</v>
      </c>
    </row>
    <row r="65" spans="1:21" x14ac:dyDescent="0.25">
      <c r="A65" s="146" t="str">
        <f>VLOOKUP(B65,Lookup!$U$1:$V$14,2,FALSE)</f>
        <v>Division</v>
      </c>
      <c r="B65" s="57" t="s">
        <v>80</v>
      </c>
      <c r="C65" s="57" t="s">
        <v>86</v>
      </c>
      <c r="D65" s="57" t="s">
        <v>169</v>
      </c>
      <c r="E65" s="145"/>
      <c r="F65" s="145"/>
      <c r="G65" s="145"/>
      <c r="H65" s="119">
        <f t="shared" si="0"/>
        <v>0</v>
      </c>
      <c r="I65" s="145"/>
      <c r="J65" s="145"/>
      <c r="K65" s="119">
        <f t="shared" si="1"/>
        <v>0</v>
      </c>
      <c r="L65" s="145"/>
      <c r="M65" s="145"/>
      <c r="N65" s="119">
        <f t="shared" si="2"/>
        <v>0</v>
      </c>
      <c r="O65" s="145"/>
      <c r="P65" s="145"/>
      <c r="Q65" s="119">
        <f t="shared" si="3"/>
        <v>0</v>
      </c>
      <c r="R65" s="145"/>
      <c r="S65" s="145"/>
      <c r="T65" s="119">
        <f t="shared" si="4"/>
        <v>0</v>
      </c>
      <c r="U65" s="119">
        <f t="shared" si="5"/>
        <v>0</v>
      </c>
    </row>
    <row r="66" spans="1:21" x14ac:dyDescent="0.25">
      <c r="A66" s="146" t="str">
        <f>VLOOKUP(B66,Lookup!$U$1:$V$14,2,FALSE)</f>
        <v>Division</v>
      </c>
      <c r="B66" s="57" t="s">
        <v>80</v>
      </c>
      <c r="C66" s="57" t="s">
        <v>86</v>
      </c>
      <c r="D66" s="57" t="s">
        <v>169</v>
      </c>
      <c r="E66" s="145"/>
      <c r="F66" s="145"/>
      <c r="G66" s="145"/>
      <c r="H66" s="119">
        <f t="shared" si="0"/>
        <v>0</v>
      </c>
      <c r="I66" s="145"/>
      <c r="J66" s="145"/>
      <c r="K66" s="119">
        <f t="shared" si="1"/>
        <v>0</v>
      </c>
      <c r="L66" s="145"/>
      <c r="M66" s="145"/>
      <c r="N66" s="119">
        <f t="shared" si="2"/>
        <v>0</v>
      </c>
      <c r="O66" s="145"/>
      <c r="P66" s="145"/>
      <c r="Q66" s="119">
        <f t="shared" si="3"/>
        <v>0</v>
      </c>
      <c r="R66" s="145"/>
      <c r="S66" s="145"/>
      <c r="T66" s="119">
        <f t="shared" si="4"/>
        <v>0</v>
      </c>
      <c r="U66" s="119">
        <f t="shared" si="5"/>
        <v>0</v>
      </c>
    </row>
    <row r="67" spans="1:21" x14ac:dyDescent="0.25">
      <c r="A67" s="146" t="str">
        <f>VLOOKUP(B67,Lookup!$U$1:$V$14,2,FALSE)</f>
        <v>Division</v>
      </c>
      <c r="B67" s="57" t="s">
        <v>80</v>
      </c>
      <c r="C67" s="57" t="s">
        <v>86</v>
      </c>
      <c r="D67" s="57" t="s">
        <v>169</v>
      </c>
      <c r="E67" s="145"/>
      <c r="F67" s="145"/>
      <c r="G67" s="145"/>
      <c r="H67" s="119">
        <f t="shared" si="0"/>
        <v>0</v>
      </c>
      <c r="I67" s="145"/>
      <c r="J67" s="145"/>
      <c r="K67" s="119">
        <f t="shared" si="1"/>
        <v>0</v>
      </c>
      <c r="L67" s="145"/>
      <c r="M67" s="145"/>
      <c r="N67" s="119">
        <f t="shared" si="2"/>
        <v>0</v>
      </c>
      <c r="O67" s="145"/>
      <c r="P67" s="145"/>
      <c r="Q67" s="119">
        <f t="shared" si="3"/>
        <v>0</v>
      </c>
      <c r="R67" s="145"/>
      <c r="S67" s="145"/>
      <c r="T67" s="119">
        <f t="shared" si="4"/>
        <v>0</v>
      </c>
      <c r="U67" s="119">
        <f t="shared" si="5"/>
        <v>0</v>
      </c>
    </row>
    <row r="68" spans="1:21" x14ac:dyDescent="0.25">
      <c r="A68" s="146" t="str">
        <f>VLOOKUP(B68,Lookup!$U$1:$V$14,2,FALSE)</f>
        <v>Division</v>
      </c>
      <c r="B68" s="57" t="s">
        <v>80</v>
      </c>
      <c r="C68" s="57" t="s">
        <v>86</v>
      </c>
      <c r="D68" s="57" t="s">
        <v>169</v>
      </c>
      <c r="E68" s="145"/>
      <c r="F68" s="145"/>
      <c r="G68" s="145"/>
      <c r="H68" s="119">
        <f t="shared" si="0"/>
        <v>0</v>
      </c>
      <c r="I68" s="145"/>
      <c r="J68" s="145"/>
      <c r="K68" s="119">
        <f t="shared" si="1"/>
        <v>0</v>
      </c>
      <c r="L68" s="145"/>
      <c r="M68" s="145"/>
      <c r="N68" s="119">
        <f t="shared" si="2"/>
        <v>0</v>
      </c>
      <c r="O68" s="145"/>
      <c r="P68" s="145"/>
      <c r="Q68" s="119">
        <f t="shared" si="3"/>
        <v>0</v>
      </c>
      <c r="R68" s="145"/>
      <c r="S68" s="145"/>
      <c r="T68" s="119">
        <f t="shared" si="4"/>
        <v>0</v>
      </c>
      <c r="U68" s="119">
        <f t="shared" si="5"/>
        <v>0</v>
      </c>
    </row>
    <row r="69" spans="1:21" x14ac:dyDescent="0.25">
      <c r="A69" s="146" t="str">
        <f>VLOOKUP(B69,Lookup!$U$1:$V$14,2,FALSE)</f>
        <v>Division</v>
      </c>
      <c r="B69" s="57" t="s">
        <v>80</v>
      </c>
      <c r="C69" s="57" t="s">
        <v>86</v>
      </c>
      <c r="D69" s="57" t="s">
        <v>169</v>
      </c>
      <c r="E69" s="145"/>
      <c r="F69" s="145"/>
      <c r="G69" s="145"/>
      <c r="H69" s="119">
        <f t="shared" ref="H69:H90" si="6">F69*G69</f>
        <v>0</v>
      </c>
      <c r="I69" s="145"/>
      <c r="J69" s="145"/>
      <c r="K69" s="119">
        <f t="shared" ref="K69:K90" si="7">I69*J69</f>
        <v>0</v>
      </c>
      <c r="L69" s="145"/>
      <c r="M69" s="145"/>
      <c r="N69" s="119">
        <f t="shared" ref="N69:N90" si="8">L69*M69</f>
        <v>0</v>
      </c>
      <c r="O69" s="145"/>
      <c r="P69" s="145"/>
      <c r="Q69" s="119">
        <f t="shared" ref="Q69:Q90" si="9">O69*P69</f>
        <v>0</v>
      </c>
      <c r="R69" s="145"/>
      <c r="S69" s="145"/>
      <c r="T69" s="119">
        <f t="shared" ref="T69:T90" si="10">R69*S69</f>
        <v>0</v>
      </c>
      <c r="U69" s="119">
        <f t="shared" ref="U69:U90" si="11">SUM(H69,K69,N69,Q69,T69)</f>
        <v>0</v>
      </c>
    </row>
    <row r="70" spans="1:21" x14ac:dyDescent="0.25">
      <c r="A70" s="146" t="str">
        <f>VLOOKUP(B70,Lookup!$U$1:$V$14,2,FALSE)</f>
        <v>Division</v>
      </c>
      <c r="B70" s="57" t="s">
        <v>80</v>
      </c>
      <c r="C70" s="57" t="s">
        <v>86</v>
      </c>
      <c r="D70" s="57" t="s">
        <v>169</v>
      </c>
      <c r="E70" s="145"/>
      <c r="F70" s="145"/>
      <c r="G70" s="145"/>
      <c r="H70" s="119">
        <f t="shared" si="6"/>
        <v>0</v>
      </c>
      <c r="I70" s="145"/>
      <c r="J70" s="145"/>
      <c r="K70" s="119">
        <f t="shared" si="7"/>
        <v>0</v>
      </c>
      <c r="L70" s="145"/>
      <c r="M70" s="145"/>
      <c r="N70" s="119">
        <f t="shared" si="8"/>
        <v>0</v>
      </c>
      <c r="O70" s="145"/>
      <c r="P70" s="145"/>
      <c r="Q70" s="119">
        <f t="shared" si="9"/>
        <v>0</v>
      </c>
      <c r="R70" s="145"/>
      <c r="S70" s="145"/>
      <c r="T70" s="119">
        <f t="shared" si="10"/>
        <v>0</v>
      </c>
      <c r="U70" s="119">
        <f t="shared" si="11"/>
        <v>0</v>
      </c>
    </row>
    <row r="71" spans="1:21" x14ac:dyDescent="0.25">
      <c r="A71" s="146" t="str">
        <f>VLOOKUP(B71,Lookup!$U$1:$V$14,2,FALSE)</f>
        <v>Division</v>
      </c>
      <c r="B71" s="57" t="s">
        <v>80</v>
      </c>
      <c r="C71" s="57" t="s">
        <v>86</v>
      </c>
      <c r="D71" s="57" t="s">
        <v>169</v>
      </c>
      <c r="E71" s="145"/>
      <c r="F71" s="145"/>
      <c r="G71" s="145"/>
      <c r="H71" s="119">
        <f t="shared" si="6"/>
        <v>0</v>
      </c>
      <c r="I71" s="145"/>
      <c r="J71" s="145"/>
      <c r="K71" s="119">
        <f t="shared" si="7"/>
        <v>0</v>
      </c>
      <c r="L71" s="145"/>
      <c r="M71" s="145"/>
      <c r="N71" s="119">
        <f t="shared" si="8"/>
        <v>0</v>
      </c>
      <c r="O71" s="145"/>
      <c r="P71" s="145"/>
      <c r="Q71" s="119">
        <f t="shared" si="9"/>
        <v>0</v>
      </c>
      <c r="R71" s="145"/>
      <c r="S71" s="145"/>
      <c r="T71" s="119">
        <f t="shared" si="10"/>
        <v>0</v>
      </c>
      <c r="U71" s="119">
        <f t="shared" si="11"/>
        <v>0</v>
      </c>
    </row>
    <row r="72" spans="1:21" x14ac:dyDescent="0.25">
      <c r="A72" s="146" t="str">
        <f>VLOOKUP(B72,Lookup!$U$1:$V$14,2,FALSE)</f>
        <v>Division</v>
      </c>
      <c r="B72" s="57" t="s">
        <v>80</v>
      </c>
      <c r="C72" s="57" t="s">
        <v>86</v>
      </c>
      <c r="D72" s="57" t="s">
        <v>169</v>
      </c>
      <c r="E72" s="145"/>
      <c r="F72" s="145"/>
      <c r="G72" s="145"/>
      <c r="H72" s="119">
        <f t="shared" si="6"/>
        <v>0</v>
      </c>
      <c r="I72" s="145"/>
      <c r="J72" s="145"/>
      <c r="K72" s="119">
        <f t="shared" si="7"/>
        <v>0</v>
      </c>
      <c r="L72" s="145"/>
      <c r="M72" s="145"/>
      <c r="N72" s="119">
        <f t="shared" si="8"/>
        <v>0</v>
      </c>
      <c r="O72" s="145"/>
      <c r="P72" s="145"/>
      <c r="Q72" s="119">
        <f t="shared" si="9"/>
        <v>0</v>
      </c>
      <c r="R72" s="145"/>
      <c r="S72" s="145"/>
      <c r="T72" s="119">
        <f t="shared" si="10"/>
        <v>0</v>
      </c>
      <c r="U72" s="119">
        <f t="shared" si="11"/>
        <v>0</v>
      </c>
    </row>
    <row r="73" spans="1:21" x14ac:dyDescent="0.25">
      <c r="A73" s="146" t="str">
        <f>VLOOKUP(B73,Lookup!$U$1:$V$14,2,FALSE)</f>
        <v>Division</v>
      </c>
      <c r="B73" s="57" t="s">
        <v>80</v>
      </c>
      <c r="C73" s="57" t="s">
        <v>86</v>
      </c>
      <c r="D73" s="57" t="s">
        <v>169</v>
      </c>
      <c r="E73" s="145"/>
      <c r="F73" s="145"/>
      <c r="G73" s="145"/>
      <c r="H73" s="119">
        <f t="shared" si="6"/>
        <v>0</v>
      </c>
      <c r="I73" s="145"/>
      <c r="J73" s="145"/>
      <c r="K73" s="119">
        <f t="shared" si="7"/>
        <v>0</v>
      </c>
      <c r="L73" s="145"/>
      <c r="M73" s="145"/>
      <c r="N73" s="119">
        <f t="shared" si="8"/>
        <v>0</v>
      </c>
      <c r="O73" s="145"/>
      <c r="P73" s="145"/>
      <c r="Q73" s="119">
        <f t="shared" si="9"/>
        <v>0</v>
      </c>
      <c r="R73" s="145"/>
      <c r="S73" s="145"/>
      <c r="T73" s="119">
        <f t="shared" si="10"/>
        <v>0</v>
      </c>
      <c r="U73" s="119">
        <f t="shared" si="11"/>
        <v>0</v>
      </c>
    </row>
    <row r="74" spans="1:21" x14ac:dyDescent="0.25">
      <c r="A74" s="146" t="str">
        <f>VLOOKUP(B74,Lookup!$U$1:$V$14,2,FALSE)</f>
        <v>Division</v>
      </c>
      <c r="B74" s="57" t="s">
        <v>80</v>
      </c>
      <c r="C74" s="57" t="s">
        <v>86</v>
      </c>
      <c r="D74" s="57" t="s">
        <v>169</v>
      </c>
      <c r="E74" s="145"/>
      <c r="F74" s="145"/>
      <c r="G74" s="145"/>
      <c r="H74" s="119">
        <f t="shared" si="6"/>
        <v>0</v>
      </c>
      <c r="I74" s="145"/>
      <c r="J74" s="145"/>
      <c r="K74" s="119">
        <f t="shared" si="7"/>
        <v>0</v>
      </c>
      <c r="L74" s="145"/>
      <c r="M74" s="145"/>
      <c r="N74" s="119">
        <f t="shared" si="8"/>
        <v>0</v>
      </c>
      <c r="O74" s="145"/>
      <c r="P74" s="145"/>
      <c r="Q74" s="119">
        <f t="shared" si="9"/>
        <v>0</v>
      </c>
      <c r="R74" s="145"/>
      <c r="S74" s="145"/>
      <c r="T74" s="119">
        <f t="shared" si="10"/>
        <v>0</v>
      </c>
      <c r="U74" s="119">
        <f t="shared" si="11"/>
        <v>0</v>
      </c>
    </row>
    <row r="75" spans="1:21" x14ac:dyDescent="0.25">
      <c r="A75" s="146" t="str">
        <f>VLOOKUP(B75,Lookup!$U$1:$V$14,2,FALSE)</f>
        <v>Division</v>
      </c>
      <c r="B75" s="57" t="s">
        <v>80</v>
      </c>
      <c r="C75" s="57" t="s">
        <v>86</v>
      </c>
      <c r="D75" s="57" t="s">
        <v>169</v>
      </c>
      <c r="E75" s="145"/>
      <c r="F75" s="145"/>
      <c r="G75" s="145"/>
      <c r="H75" s="119">
        <f t="shared" si="6"/>
        <v>0</v>
      </c>
      <c r="I75" s="145"/>
      <c r="J75" s="145"/>
      <c r="K75" s="119">
        <f t="shared" si="7"/>
        <v>0</v>
      </c>
      <c r="L75" s="145"/>
      <c r="M75" s="145"/>
      <c r="N75" s="119">
        <f t="shared" si="8"/>
        <v>0</v>
      </c>
      <c r="O75" s="145"/>
      <c r="P75" s="145"/>
      <c r="Q75" s="119">
        <f t="shared" si="9"/>
        <v>0</v>
      </c>
      <c r="R75" s="145"/>
      <c r="S75" s="145"/>
      <c r="T75" s="119">
        <f t="shared" si="10"/>
        <v>0</v>
      </c>
      <c r="U75" s="119">
        <f t="shared" si="11"/>
        <v>0</v>
      </c>
    </row>
    <row r="76" spans="1:21" x14ac:dyDescent="0.25">
      <c r="A76" s="146" t="str">
        <f>VLOOKUP(B76,Lookup!$U$1:$V$14,2,FALSE)</f>
        <v>Division</v>
      </c>
      <c r="B76" s="57" t="s">
        <v>80</v>
      </c>
      <c r="C76" s="57" t="s">
        <v>86</v>
      </c>
      <c r="D76" s="57" t="s">
        <v>169</v>
      </c>
      <c r="E76" s="145"/>
      <c r="F76" s="145"/>
      <c r="G76" s="145"/>
      <c r="H76" s="119">
        <f t="shared" si="6"/>
        <v>0</v>
      </c>
      <c r="I76" s="145"/>
      <c r="J76" s="145"/>
      <c r="K76" s="119">
        <f t="shared" si="7"/>
        <v>0</v>
      </c>
      <c r="L76" s="145"/>
      <c r="M76" s="145"/>
      <c r="N76" s="119">
        <f t="shared" si="8"/>
        <v>0</v>
      </c>
      <c r="O76" s="145"/>
      <c r="P76" s="145"/>
      <c r="Q76" s="119">
        <f t="shared" si="9"/>
        <v>0</v>
      </c>
      <c r="R76" s="145"/>
      <c r="S76" s="145"/>
      <c r="T76" s="119">
        <f t="shared" si="10"/>
        <v>0</v>
      </c>
      <c r="U76" s="119">
        <f t="shared" si="11"/>
        <v>0</v>
      </c>
    </row>
    <row r="77" spans="1:21" x14ac:dyDescent="0.25">
      <c r="A77" s="146" t="str">
        <f>VLOOKUP(B77,Lookup!$U$1:$V$14,2,FALSE)</f>
        <v>Division</v>
      </c>
      <c r="B77" s="57" t="s">
        <v>80</v>
      </c>
      <c r="C77" s="57" t="s">
        <v>86</v>
      </c>
      <c r="D77" s="57" t="s">
        <v>169</v>
      </c>
      <c r="E77" s="145"/>
      <c r="F77" s="145"/>
      <c r="G77" s="145"/>
      <c r="H77" s="119">
        <f t="shared" si="6"/>
        <v>0</v>
      </c>
      <c r="I77" s="145"/>
      <c r="J77" s="145"/>
      <c r="K77" s="119">
        <f t="shared" si="7"/>
        <v>0</v>
      </c>
      <c r="L77" s="145"/>
      <c r="M77" s="145"/>
      <c r="N77" s="119">
        <f t="shared" si="8"/>
        <v>0</v>
      </c>
      <c r="O77" s="145"/>
      <c r="P77" s="145"/>
      <c r="Q77" s="119">
        <f t="shared" si="9"/>
        <v>0</v>
      </c>
      <c r="R77" s="145"/>
      <c r="S77" s="145"/>
      <c r="T77" s="119">
        <f t="shared" si="10"/>
        <v>0</v>
      </c>
      <c r="U77" s="119">
        <f t="shared" si="11"/>
        <v>0</v>
      </c>
    </row>
    <row r="78" spans="1:21" x14ac:dyDescent="0.25">
      <c r="A78" s="146" t="str">
        <f>VLOOKUP(B78,Lookup!$U$1:$V$14,2,FALSE)</f>
        <v>Division</v>
      </c>
      <c r="B78" s="57" t="s">
        <v>80</v>
      </c>
      <c r="C78" s="57" t="s">
        <v>86</v>
      </c>
      <c r="D78" s="57" t="s">
        <v>169</v>
      </c>
      <c r="E78" s="145"/>
      <c r="F78" s="145"/>
      <c r="G78" s="145"/>
      <c r="H78" s="119">
        <f t="shared" si="6"/>
        <v>0</v>
      </c>
      <c r="I78" s="145"/>
      <c r="J78" s="145"/>
      <c r="K78" s="119">
        <f t="shared" si="7"/>
        <v>0</v>
      </c>
      <c r="L78" s="145"/>
      <c r="M78" s="145"/>
      <c r="N78" s="119">
        <f t="shared" si="8"/>
        <v>0</v>
      </c>
      <c r="O78" s="145"/>
      <c r="P78" s="145"/>
      <c r="Q78" s="119">
        <f t="shared" si="9"/>
        <v>0</v>
      </c>
      <c r="R78" s="145"/>
      <c r="S78" s="145"/>
      <c r="T78" s="119">
        <f t="shared" si="10"/>
        <v>0</v>
      </c>
      <c r="U78" s="119">
        <f t="shared" si="11"/>
        <v>0</v>
      </c>
    </row>
    <row r="79" spans="1:21" x14ac:dyDescent="0.25">
      <c r="A79" s="146" t="str">
        <f>VLOOKUP(B79,Lookup!$U$1:$V$14,2,FALSE)</f>
        <v>Division</v>
      </c>
      <c r="B79" s="57" t="s">
        <v>80</v>
      </c>
      <c r="C79" s="57" t="s">
        <v>86</v>
      </c>
      <c r="D79" s="57" t="s">
        <v>169</v>
      </c>
      <c r="E79" s="145"/>
      <c r="F79" s="145"/>
      <c r="G79" s="145"/>
      <c r="H79" s="119">
        <f t="shared" si="6"/>
        <v>0</v>
      </c>
      <c r="I79" s="145"/>
      <c r="J79" s="145"/>
      <c r="K79" s="119">
        <f t="shared" si="7"/>
        <v>0</v>
      </c>
      <c r="L79" s="145"/>
      <c r="M79" s="145"/>
      <c r="N79" s="119">
        <f t="shared" si="8"/>
        <v>0</v>
      </c>
      <c r="O79" s="145"/>
      <c r="P79" s="145"/>
      <c r="Q79" s="119">
        <f t="shared" si="9"/>
        <v>0</v>
      </c>
      <c r="R79" s="145"/>
      <c r="S79" s="145"/>
      <c r="T79" s="119">
        <f t="shared" si="10"/>
        <v>0</v>
      </c>
      <c r="U79" s="119">
        <f t="shared" si="11"/>
        <v>0</v>
      </c>
    </row>
    <row r="80" spans="1:21" x14ac:dyDescent="0.25">
      <c r="A80" s="146" t="str">
        <f>VLOOKUP(B80,Lookup!$U$1:$V$14,2,FALSE)</f>
        <v>Division</v>
      </c>
      <c r="B80" s="57" t="s">
        <v>80</v>
      </c>
      <c r="C80" s="57" t="s">
        <v>86</v>
      </c>
      <c r="D80" s="57" t="s">
        <v>169</v>
      </c>
      <c r="E80" s="145"/>
      <c r="F80" s="145"/>
      <c r="G80" s="145"/>
      <c r="H80" s="119">
        <f t="shared" si="6"/>
        <v>0</v>
      </c>
      <c r="I80" s="145"/>
      <c r="J80" s="145"/>
      <c r="K80" s="119">
        <f t="shared" si="7"/>
        <v>0</v>
      </c>
      <c r="L80" s="145"/>
      <c r="M80" s="145"/>
      <c r="N80" s="119">
        <f t="shared" si="8"/>
        <v>0</v>
      </c>
      <c r="O80" s="145"/>
      <c r="P80" s="145"/>
      <c r="Q80" s="119">
        <f t="shared" si="9"/>
        <v>0</v>
      </c>
      <c r="R80" s="145"/>
      <c r="S80" s="145"/>
      <c r="T80" s="119">
        <f t="shared" si="10"/>
        <v>0</v>
      </c>
      <c r="U80" s="119">
        <f t="shared" si="11"/>
        <v>0</v>
      </c>
    </row>
    <row r="81" spans="1:21" x14ac:dyDescent="0.25">
      <c r="A81" s="146" t="str">
        <f>VLOOKUP(B81,Lookup!$U$1:$V$14,2,FALSE)</f>
        <v>Division</v>
      </c>
      <c r="B81" s="57" t="s">
        <v>80</v>
      </c>
      <c r="C81" s="57" t="s">
        <v>86</v>
      </c>
      <c r="D81" s="57" t="s">
        <v>169</v>
      </c>
      <c r="E81" s="145"/>
      <c r="F81" s="145"/>
      <c r="G81" s="145"/>
      <c r="H81" s="119">
        <f t="shared" si="6"/>
        <v>0</v>
      </c>
      <c r="I81" s="145"/>
      <c r="J81" s="145"/>
      <c r="K81" s="119">
        <f t="shared" si="7"/>
        <v>0</v>
      </c>
      <c r="L81" s="145"/>
      <c r="M81" s="145"/>
      <c r="N81" s="119">
        <f t="shared" si="8"/>
        <v>0</v>
      </c>
      <c r="O81" s="145"/>
      <c r="P81" s="145"/>
      <c r="Q81" s="119">
        <f t="shared" si="9"/>
        <v>0</v>
      </c>
      <c r="R81" s="145"/>
      <c r="S81" s="145"/>
      <c r="T81" s="119">
        <f t="shared" si="10"/>
        <v>0</v>
      </c>
      <c r="U81" s="119">
        <f t="shared" si="11"/>
        <v>0</v>
      </c>
    </row>
    <row r="82" spans="1:21" x14ac:dyDescent="0.25">
      <c r="A82" s="146" t="str">
        <f>VLOOKUP(B82,Lookup!$U$1:$V$14,2,FALSE)</f>
        <v>Division</v>
      </c>
      <c r="B82" s="57" t="s">
        <v>80</v>
      </c>
      <c r="C82" s="57" t="s">
        <v>86</v>
      </c>
      <c r="D82" s="57" t="s">
        <v>169</v>
      </c>
      <c r="E82" s="145"/>
      <c r="F82" s="145"/>
      <c r="G82" s="145"/>
      <c r="H82" s="119">
        <f t="shared" si="6"/>
        <v>0</v>
      </c>
      <c r="I82" s="145"/>
      <c r="J82" s="145"/>
      <c r="K82" s="119">
        <f t="shared" si="7"/>
        <v>0</v>
      </c>
      <c r="L82" s="145"/>
      <c r="M82" s="145"/>
      <c r="N82" s="119">
        <f t="shared" si="8"/>
        <v>0</v>
      </c>
      <c r="O82" s="145"/>
      <c r="P82" s="145"/>
      <c r="Q82" s="119">
        <f t="shared" si="9"/>
        <v>0</v>
      </c>
      <c r="R82" s="145"/>
      <c r="S82" s="145"/>
      <c r="T82" s="119">
        <f t="shared" si="10"/>
        <v>0</v>
      </c>
      <c r="U82" s="119">
        <f t="shared" si="11"/>
        <v>0</v>
      </c>
    </row>
    <row r="83" spans="1:21" x14ac:dyDescent="0.25">
      <c r="A83" s="146" t="str">
        <f>VLOOKUP(B83,Lookup!$U$1:$V$14,2,FALSE)</f>
        <v>Division</v>
      </c>
      <c r="B83" s="57" t="s">
        <v>80</v>
      </c>
      <c r="C83" s="57" t="s">
        <v>86</v>
      </c>
      <c r="D83" s="57" t="s">
        <v>169</v>
      </c>
      <c r="E83" s="145"/>
      <c r="F83" s="145"/>
      <c r="G83" s="145"/>
      <c r="H83" s="119">
        <f t="shared" si="6"/>
        <v>0</v>
      </c>
      <c r="I83" s="145"/>
      <c r="J83" s="145"/>
      <c r="K83" s="119">
        <f t="shared" si="7"/>
        <v>0</v>
      </c>
      <c r="L83" s="145"/>
      <c r="M83" s="145"/>
      <c r="N83" s="119">
        <f t="shared" si="8"/>
        <v>0</v>
      </c>
      <c r="O83" s="145"/>
      <c r="P83" s="145"/>
      <c r="Q83" s="119">
        <f t="shared" si="9"/>
        <v>0</v>
      </c>
      <c r="R83" s="145"/>
      <c r="S83" s="145"/>
      <c r="T83" s="119">
        <f t="shared" si="10"/>
        <v>0</v>
      </c>
      <c r="U83" s="119">
        <f t="shared" si="11"/>
        <v>0</v>
      </c>
    </row>
    <row r="84" spans="1:21" x14ac:dyDescent="0.25">
      <c r="A84" s="146" t="str">
        <f>VLOOKUP(B84,Lookup!$U$1:$V$14,2,FALSE)</f>
        <v>Division</v>
      </c>
      <c r="B84" s="57" t="s">
        <v>80</v>
      </c>
      <c r="C84" s="57" t="s">
        <v>86</v>
      </c>
      <c r="D84" s="57" t="s">
        <v>169</v>
      </c>
      <c r="E84" s="145"/>
      <c r="F84" s="145"/>
      <c r="G84" s="145"/>
      <c r="H84" s="119">
        <f t="shared" si="6"/>
        <v>0</v>
      </c>
      <c r="I84" s="145"/>
      <c r="J84" s="145"/>
      <c r="K84" s="119">
        <f t="shared" si="7"/>
        <v>0</v>
      </c>
      <c r="L84" s="145"/>
      <c r="M84" s="145"/>
      <c r="N84" s="119">
        <f t="shared" si="8"/>
        <v>0</v>
      </c>
      <c r="O84" s="145"/>
      <c r="P84" s="145"/>
      <c r="Q84" s="119">
        <f t="shared" si="9"/>
        <v>0</v>
      </c>
      <c r="R84" s="145"/>
      <c r="S84" s="145"/>
      <c r="T84" s="119">
        <f t="shared" si="10"/>
        <v>0</v>
      </c>
      <c r="U84" s="119">
        <f t="shared" si="11"/>
        <v>0</v>
      </c>
    </row>
    <row r="85" spans="1:21" x14ac:dyDescent="0.25">
      <c r="A85" s="146" t="str">
        <f>VLOOKUP(B85,Lookup!$U$1:$V$14,2,FALSE)</f>
        <v>Division</v>
      </c>
      <c r="B85" s="57" t="s">
        <v>80</v>
      </c>
      <c r="C85" s="57" t="s">
        <v>86</v>
      </c>
      <c r="D85" s="57" t="s">
        <v>169</v>
      </c>
      <c r="E85" s="145"/>
      <c r="F85" s="145"/>
      <c r="G85" s="145"/>
      <c r="H85" s="119">
        <f t="shared" si="6"/>
        <v>0</v>
      </c>
      <c r="I85" s="145"/>
      <c r="J85" s="145"/>
      <c r="K85" s="119">
        <f t="shared" si="7"/>
        <v>0</v>
      </c>
      <c r="L85" s="145"/>
      <c r="M85" s="145"/>
      <c r="N85" s="119">
        <f t="shared" si="8"/>
        <v>0</v>
      </c>
      <c r="O85" s="145"/>
      <c r="P85" s="145"/>
      <c r="Q85" s="119">
        <f t="shared" si="9"/>
        <v>0</v>
      </c>
      <c r="R85" s="145"/>
      <c r="S85" s="145"/>
      <c r="T85" s="119">
        <f t="shared" si="10"/>
        <v>0</v>
      </c>
      <c r="U85" s="119">
        <f t="shared" si="11"/>
        <v>0</v>
      </c>
    </row>
    <row r="86" spans="1:21" x14ac:dyDescent="0.25">
      <c r="A86" s="146" t="str">
        <f>VLOOKUP(B86,Lookup!$U$1:$V$14,2,FALSE)</f>
        <v>Division</v>
      </c>
      <c r="B86" s="57" t="s">
        <v>80</v>
      </c>
      <c r="C86" s="57" t="s">
        <v>86</v>
      </c>
      <c r="D86" s="57" t="s">
        <v>169</v>
      </c>
      <c r="E86" s="145"/>
      <c r="F86" s="145"/>
      <c r="G86" s="145"/>
      <c r="H86" s="119">
        <f t="shared" si="6"/>
        <v>0</v>
      </c>
      <c r="I86" s="145"/>
      <c r="J86" s="145"/>
      <c r="K86" s="119">
        <f t="shared" si="7"/>
        <v>0</v>
      </c>
      <c r="L86" s="145"/>
      <c r="M86" s="145"/>
      <c r="N86" s="119">
        <f t="shared" si="8"/>
        <v>0</v>
      </c>
      <c r="O86" s="145"/>
      <c r="P86" s="145"/>
      <c r="Q86" s="119">
        <f t="shared" si="9"/>
        <v>0</v>
      </c>
      <c r="R86" s="145"/>
      <c r="S86" s="145"/>
      <c r="T86" s="119">
        <f t="shared" si="10"/>
        <v>0</v>
      </c>
      <c r="U86" s="119">
        <f t="shared" si="11"/>
        <v>0</v>
      </c>
    </row>
    <row r="87" spans="1:21" x14ac:dyDescent="0.25">
      <c r="A87" s="146" t="str">
        <f>VLOOKUP(B87,Lookup!$U$1:$V$14,2,FALSE)</f>
        <v>Division</v>
      </c>
      <c r="B87" s="57" t="s">
        <v>80</v>
      </c>
      <c r="C87" s="57" t="s">
        <v>86</v>
      </c>
      <c r="D87" s="57" t="s">
        <v>169</v>
      </c>
      <c r="E87" s="145"/>
      <c r="F87" s="145"/>
      <c r="G87" s="145"/>
      <c r="H87" s="119">
        <f t="shared" si="6"/>
        <v>0</v>
      </c>
      <c r="I87" s="145"/>
      <c r="J87" s="145"/>
      <c r="K87" s="119">
        <f t="shared" si="7"/>
        <v>0</v>
      </c>
      <c r="L87" s="145"/>
      <c r="M87" s="145"/>
      <c r="N87" s="119">
        <f t="shared" si="8"/>
        <v>0</v>
      </c>
      <c r="O87" s="145"/>
      <c r="P87" s="145"/>
      <c r="Q87" s="119">
        <f t="shared" si="9"/>
        <v>0</v>
      </c>
      <c r="R87" s="145"/>
      <c r="S87" s="145"/>
      <c r="T87" s="119">
        <f t="shared" si="10"/>
        <v>0</v>
      </c>
      <c r="U87" s="119">
        <f t="shared" si="11"/>
        <v>0</v>
      </c>
    </row>
    <row r="88" spans="1:21" x14ac:dyDescent="0.25">
      <c r="A88" s="146" t="str">
        <f>VLOOKUP(B88,Lookup!$U$1:$V$14,2,FALSE)</f>
        <v>Division</v>
      </c>
      <c r="B88" s="57" t="s">
        <v>80</v>
      </c>
      <c r="C88" s="57" t="s">
        <v>86</v>
      </c>
      <c r="D88" s="57" t="s">
        <v>169</v>
      </c>
      <c r="E88" s="145"/>
      <c r="F88" s="145"/>
      <c r="G88" s="145"/>
      <c r="H88" s="119">
        <f t="shared" si="6"/>
        <v>0</v>
      </c>
      <c r="I88" s="145"/>
      <c r="J88" s="145"/>
      <c r="K88" s="119">
        <f t="shared" si="7"/>
        <v>0</v>
      </c>
      <c r="L88" s="145"/>
      <c r="M88" s="145"/>
      <c r="N88" s="119">
        <f t="shared" si="8"/>
        <v>0</v>
      </c>
      <c r="O88" s="145"/>
      <c r="P88" s="145"/>
      <c r="Q88" s="119">
        <f t="shared" si="9"/>
        <v>0</v>
      </c>
      <c r="R88" s="145"/>
      <c r="S88" s="145"/>
      <c r="T88" s="119">
        <f t="shared" si="10"/>
        <v>0</v>
      </c>
      <c r="U88" s="119">
        <f t="shared" si="11"/>
        <v>0</v>
      </c>
    </row>
    <row r="89" spans="1:21" x14ac:dyDescent="0.25">
      <c r="A89" s="146" t="str">
        <f>VLOOKUP(B89,Lookup!$U$1:$V$14,2,FALSE)</f>
        <v>Division</v>
      </c>
      <c r="B89" s="57" t="s">
        <v>80</v>
      </c>
      <c r="C89" s="57" t="s">
        <v>86</v>
      </c>
      <c r="D89" s="57" t="s">
        <v>169</v>
      </c>
      <c r="E89" s="145"/>
      <c r="F89" s="145"/>
      <c r="G89" s="145"/>
      <c r="H89" s="119">
        <f t="shared" si="6"/>
        <v>0</v>
      </c>
      <c r="I89" s="145"/>
      <c r="J89" s="145"/>
      <c r="K89" s="119">
        <f t="shared" si="7"/>
        <v>0</v>
      </c>
      <c r="L89" s="145"/>
      <c r="M89" s="145"/>
      <c r="N89" s="119">
        <f t="shared" si="8"/>
        <v>0</v>
      </c>
      <c r="O89" s="145"/>
      <c r="P89" s="145"/>
      <c r="Q89" s="119">
        <f t="shared" si="9"/>
        <v>0</v>
      </c>
      <c r="R89" s="145"/>
      <c r="S89" s="145"/>
      <c r="T89" s="119">
        <f t="shared" si="10"/>
        <v>0</v>
      </c>
      <c r="U89" s="119">
        <f t="shared" si="11"/>
        <v>0</v>
      </c>
    </row>
    <row r="90" spans="1:21" x14ac:dyDescent="0.25">
      <c r="A90" s="146" t="str">
        <f>VLOOKUP(B90,Lookup!$U$1:$V$14,2,FALSE)</f>
        <v>Division</v>
      </c>
      <c r="B90" s="57" t="s">
        <v>80</v>
      </c>
      <c r="C90" s="57" t="s">
        <v>86</v>
      </c>
      <c r="D90" s="57" t="s">
        <v>169</v>
      </c>
      <c r="E90" s="145"/>
      <c r="F90" s="145"/>
      <c r="G90" s="145"/>
      <c r="H90" s="119">
        <f t="shared" si="6"/>
        <v>0</v>
      </c>
      <c r="I90" s="145"/>
      <c r="J90" s="145"/>
      <c r="K90" s="119">
        <f t="shared" si="7"/>
        <v>0</v>
      </c>
      <c r="L90" s="145"/>
      <c r="M90" s="145"/>
      <c r="N90" s="119">
        <f t="shared" si="8"/>
        <v>0</v>
      </c>
      <c r="O90" s="145"/>
      <c r="P90" s="145"/>
      <c r="Q90" s="119">
        <f t="shared" si="9"/>
        <v>0</v>
      </c>
      <c r="R90" s="145"/>
      <c r="S90" s="145"/>
      <c r="T90" s="119">
        <f t="shared" si="10"/>
        <v>0</v>
      </c>
      <c r="U90" s="119">
        <f t="shared" si="11"/>
        <v>0</v>
      </c>
    </row>
    <row r="91" spans="1:21" x14ac:dyDescent="0.25">
      <c r="E91" s="34" t="s">
        <v>5</v>
      </c>
      <c r="F91" s="34">
        <f>SUM(F4:F90)</f>
        <v>0</v>
      </c>
      <c r="G91" s="34">
        <f t="shared" ref="G91:O91" si="12">SUM(G4:G90)</f>
        <v>0</v>
      </c>
      <c r="H91" s="120">
        <f>SUM(H4:H90)</f>
        <v>0</v>
      </c>
      <c r="I91" s="34">
        <f t="shared" si="12"/>
        <v>0</v>
      </c>
      <c r="J91" s="34">
        <f t="shared" si="12"/>
        <v>0</v>
      </c>
      <c r="K91" s="120">
        <f>SUM(K4:K90)</f>
        <v>0</v>
      </c>
      <c r="L91" s="34">
        <f t="shared" si="12"/>
        <v>0</v>
      </c>
      <c r="M91" s="34">
        <f t="shared" si="12"/>
        <v>0</v>
      </c>
      <c r="N91" s="120">
        <f>SUM(N4:N90)</f>
        <v>0</v>
      </c>
      <c r="O91" s="34">
        <f t="shared" si="12"/>
        <v>0</v>
      </c>
      <c r="P91" s="34">
        <f t="shared" ref="P91" si="13">SUM(P4:P90)</f>
        <v>0</v>
      </c>
      <c r="Q91" s="120">
        <f>SUM(Q4:Q90)</f>
        <v>0</v>
      </c>
      <c r="R91" s="34">
        <f t="shared" ref="R91" si="14">SUM(R4:R90)</f>
        <v>0</v>
      </c>
      <c r="S91" s="34">
        <f t="shared" ref="S91" si="15">SUM(S4:S90)</f>
        <v>0</v>
      </c>
      <c r="T91" s="120">
        <f t="shared" ref="T91:U91" si="16">SUM(T4:T90)</f>
        <v>0</v>
      </c>
      <c r="U91" s="120">
        <f t="shared" si="16"/>
        <v>0</v>
      </c>
    </row>
    <row r="116" spans="1:5" x14ac:dyDescent="0.25">
      <c r="A116" s="27"/>
      <c r="C116" s="27"/>
      <c r="D116" s="27"/>
      <c r="E116" s="27"/>
    </row>
  </sheetData>
  <sheetProtection algorithmName="SHA-512" hashValue="ePg1cciBZI0ZBK4BG5WVaLWzREbub688u3BYh9ea59ID/MRFnucHwhUi+37VHZrKLVdYSKjKJ5p8y4wVjIBVMQ==" saltValue="HOsSvSIZfhBffKOrNwxshg==" spinCount="100000" sheet="1" objects="1" scenarios="1"/>
  <mergeCells count="10">
    <mergeCell ref="F1:G1"/>
    <mergeCell ref="I1:J1"/>
    <mergeCell ref="L1:M1"/>
    <mergeCell ref="O1:P1"/>
    <mergeCell ref="R1:S1"/>
    <mergeCell ref="F2:G2"/>
    <mergeCell ref="I2:J2"/>
    <mergeCell ref="L2:M2"/>
    <mergeCell ref="O2:P2"/>
    <mergeCell ref="R2:S2"/>
  </mergeCells>
  <pageMargins left="0.7" right="0.7" top="0.75" bottom="0.75" header="0.3" footer="0.3"/>
  <pageSetup paperSize="9" scale="35" orientation="landscape" r:id="rId1"/>
  <headerFooter alignWithMargins="0">
    <oddFooter>&amp;L&amp;"Arial,Italic"&amp;8&amp;F &amp;A &amp;D&amp;R&amp;"Arial,Italic"&amp;8&amp;P/&amp;N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Lookup!$AP$2:$AP$5</xm:f>
          </x14:formula1>
          <xm:sqref>D4:D90</xm:sqref>
        </x14:dataValidation>
        <x14:dataValidation type="list" allowBlank="1" showInputMessage="1" showErrorMessage="1">
          <x14:formula1>
            <xm:f>Lookup!$X$1:$X$6</xm:f>
          </x14:formula1>
          <xm:sqref>C4:C90</xm:sqref>
        </x14:dataValidation>
        <x14:dataValidation type="list" allowBlank="1" showInputMessage="1" showErrorMessage="1">
          <x14:formula1>
            <xm:f>Lookup!$U$1:$U$14</xm:f>
          </x14:formula1>
          <xm:sqref>B4:B90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99"/>
    <pageSetUpPr fitToPage="1"/>
  </sheetPr>
  <dimension ref="A1:L34"/>
  <sheetViews>
    <sheetView zoomScale="90" zoomScaleNormal="90" workbookViewId="0">
      <selection activeCell="I13" sqref="I13"/>
    </sheetView>
  </sheetViews>
  <sheetFormatPr defaultRowHeight="15" x14ac:dyDescent="0.25"/>
  <cols>
    <col min="1" max="1" width="18.5703125" style="26" customWidth="1"/>
    <col min="2" max="2" width="13.140625" style="26" customWidth="1"/>
    <col min="3" max="3" width="10.42578125" style="26" bestFit="1" customWidth="1"/>
    <col min="4" max="4" width="13.140625" style="26" customWidth="1"/>
    <col min="5" max="5" width="9.140625" style="26"/>
    <col min="6" max="6" width="13.140625" style="26" customWidth="1"/>
    <col min="7" max="7" width="9.140625" style="26"/>
    <col min="8" max="8" width="13.140625" style="26" customWidth="1"/>
    <col min="9" max="9" width="9.140625" style="26"/>
    <col min="10" max="10" width="13.140625" style="26" customWidth="1"/>
    <col min="11" max="16384" width="9.140625" style="26"/>
  </cols>
  <sheetData>
    <row r="1" spans="1:12" x14ac:dyDescent="0.25">
      <c r="B1" s="72" t="s">
        <v>1</v>
      </c>
      <c r="C1" s="83" t="s">
        <v>1</v>
      </c>
      <c r="D1" s="72" t="s">
        <v>2</v>
      </c>
      <c r="E1" s="83" t="s">
        <v>2</v>
      </c>
      <c r="F1" s="72" t="s">
        <v>3</v>
      </c>
      <c r="G1" s="83" t="s">
        <v>82</v>
      </c>
      <c r="H1" s="72" t="s">
        <v>75</v>
      </c>
      <c r="I1" s="83" t="s">
        <v>75</v>
      </c>
      <c r="J1" s="72" t="s">
        <v>76</v>
      </c>
      <c r="K1" s="83" t="s">
        <v>76</v>
      </c>
      <c r="L1" s="83" t="s">
        <v>85</v>
      </c>
    </row>
    <row r="2" spans="1:12" x14ac:dyDescent="0.25">
      <c r="B2" s="71" t="str">
        <f>'Summary Sheet'!B13</f>
        <v>2020/21</v>
      </c>
      <c r="C2" s="83" t="str">
        <f>B2</f>
        <v>2020/21</v>
      </c>
      <c r="D2" s="71" t="str">
        <f>'Summary Sheet'!C13</f>
        <v>2021/22</v>
      </c>
      <c r="E2" s="83" t="str">
        <f>D2</f>
        <v>2021/22</v>
      </c>
      <c r="F2" s="72" t="str">
        <f>'Summary Sheet'!D13</f>
        <v>2022/23</v>
      </c>
      <c r="G2" s="83" t="str">
        <f>F2</f>
        <v>2022/23</v>
      </c>
      <c r="H2" s="72" t="str">
        <f>'Summary Sheet'!E13</f>
        <v>2023/24</v>
      </c>
      <c r="I2" s="83" t="str">
        <f>H2</f>
        <v>2023/24</v>
      </c>
      <c r="J2" s="72" t="str">
        <f>'Summary Sheet'!F13</f>
        <v>2024/25</v>
      </c>
      <c r="K2" s="83" t="str">
        <f>J2</f>
        <v>2024/25</v>
      </c>
      <c r="L2" s="82"/>
    </row>
    <row r="3" spans="1:12" s="34" customFormat="1" x14ac:dyDescent="0.25">
      <c r="A3" s="34" t="s">
        <v>119</v>
      </c>
      <c r="B3" s="72" t="s">
        <v>81</v>
      </c>
      <c r="C3" s="83" t="s">
        <v>16</v>
      </c>
      <c r="D3" s="72" t="s">
        <v>81</v>
      </c>
      <c r="E3" s="83" t="s">
        <v>16</v>
      </c>
      <c r="F3" s="72" t="s">
        <v>81</v>
      </c>
      <c r="G3" s="83" t="s">
        <v>16</v>
      </c>
      <c r="H3" s="72" t="s">
        <v>81</v>
      </c>
      <c r="I3" s="83" t="s">
        <v>16</v>
      </c>
      <c r="J3" s="72" t="s">
        <v>81</v>
      </c>
      <c r="K3" s="83" t="s">
        <v>16</v>
      </c>
      <c r="L3" s="83" t="s">
        <v>16</v>
      </c>
    </row>
    <row r="4" spans="1:12" s="33" customFormat="1" x14ac:dyDescent="0.25">
      <c r="A4" s="57" t="s">
        <v>133</v>
      </c>
      <c r="B4" s="58">
        <v>0</v>
      </c>
      <c r="C4" s="117">
        <f>B4*Lookup!$AL4</f>
        <v>0</v>
      </c>
      <c r="D4" s="58">
        <v>0</v>
      </c>
      <c r="E4" s="117">
        <f>D4*Lookup!$AL$4</f>
        <v>0</v>
      </c>
      <c r="F4" s="58">
        <v>50</v>
      </c>
      <c r="G4" s="118">
        <f>F4*Lookup!$AL$4</f>
        <v>145.83184146045375</v>
      </c>
      <c r="H4" s="58">
        <v>50</v>
      </c>
      <c r="I4" s="117">
        <f>H4*Lookup!$AL$4</f>
        <v>145.83184146045375</v>
      </c>
      <c r="J4" s="58">
        <v>50</v>
      </c>
      <c r="K4" s="117">
        <f>J4*Lookup!$AL$4</f>
        <v>145.83184146045375</v>
      </c>
      <c r="L4" s="117">
        <f>SUM(C4,E4,G4,I4,K4)</f>
        <v>437.49552438136124</v>
      </c>
    </row>
    <row r="5" spans="1:12" x14ac:dyDescent="0.25">
      <c r="A5" s="57" t="s">
        <v>134</v>
      </c>
      <c r="B5" s="58">
        <v>0</v>
      </c>
      <c r="C5" s="117">
        <f>B5*Lookup!$AL5</f>
        <v>0</v>
      </c>
      <c r="D5" s="58">
        <v>0</v>
      </c>
      <c r="E5" s="117">
        <f>D5*Lookup!$AL5</f>
        <v>0</v>
      </c>
      <c r="F5" s="58">
        <v>50</v>
      </c>
      <c r="G5" s="118">
        <f>F5*Lookup!$AL5</f>
        <v>222.90679307742494</v>
      </c>
      <c r="H5" s="58">
        <v>50</v>
      </c>
      <c r="I5" s="117">
        <f>H5*Lookup!$AL5</f>
        <v>222.90679307742494</v>
      </c>
      <c r="J5" s="58">
        <v>50</v>
      </c>
      <c r="K5" s="117">
        <f>J5*Lookup!$AL5</f>
        <v>222.90679307742494</v>
      </c>
      <c r="L5" s="117">
        <f t="shared" ref="L5:L8" si="0">SUM(C5,E5,G5,I5,K5)</f>
        <v>668.72037923227481</v>
      </c>
    </row>
    <row r="6" spans="1:12" x14ac:dyDescent="0.25">
      <c r="A6" s="57" t="s">
        <v>135</v>
      </c>
      <c r="B6" s="58">
        <v>0</v>
      </c>
      <c r="C6" s="117">
        <f>B6*Lookup!$AL6</f>
        <v>0</v>
      </c>
      <c r="D6" s="58">
        <v>0</v>
      </c>
      <c r="E6" s="117">
        <f>D6*Lookup!$AL6</f>
        <v>0</v>
      </c>
      <c r="F6" s="58">
        <v>50</v>
      </c>
      <c r="G6" s="118">
        <f>F6*Lookup!$AL6</f>
        <v>51.699023472552497</v>
      </c>
      <c r="H6" s="58">
        <v>50</v>
      </c>
      <c r="I6" s="117">
        <f>H6*Lookup!$AL6</f>
        <v>51.699023472552497</v>
      </c>
      <c r="J6" s="58">
        <v>50</v>
      </c>
      <c r="K6" s="117">
        <f>J6*Lookup!$AL6</f>
        <v>51.699023472552497</v>
      </c>
      <c r="L6" s="117">
        <f t="shared" si="0"/>
        <v>155.09707041765751</v>
      </c>
    </row>
    <row r="7" spans="1:12" x14ac:dyDescent="0.25">
      <c r="A7" s="57" t="s">
        <v>136</v>
      </c>
      <c r="B7" s="58">
        <v>0</v>
      </c>
      <c r="C7" s="117">
        <f>B7*Lookup!$AL7</f>
        <v>0</v>
      </c>
      <c r="D7" s="58">
        <v>0</v>
      </c>
      <c r="E7" s="117">
        <f>D7*Lookup!$AL7</f>
        <v>0</v>
      </c>
      <c r="F7" s="58">
        <v>50</v>
      </c>
      <c r="G7" s="118">
        <f>F7*Lookup!$AL7</f>
        <v>17.413870600349117</v>
      </c>
      <c r="H7" s="58">
        <v>50</v>
      </c>
      <c r="I7" s="117">
        <f>H7*Lookup!$AL7</f>
        <v>17.413870600349117</v>
      </c>
      <c r="J7" s="58">
        <v>50</v>
      </c>
      <c r="K7" s="117">
        <f>J7*Lookup!$AL7</f>
        <v>17.413870600349117</v>
      </c>
      <c r="L7" s="117">
        <f t="shared" si="0"/>
        <v>52.241611801047355</v>
      </c>
    </row>
    <row r="8" spans="1:12" x14ac:dyDescent="0.25">
      <c r="A8" s="57" t="s">
        <v>137</v>
      </c>
      <c r="B8" s="58">
        <v>0</v>
      </c>
      <c r="C8" s="117">
        <f>B8*Lookup!$AL8</f>
        <v>0</v>
      </c>
      <c r="D8" s="58">
        <v>0</v>
      </c>
      <c r="E8" s="117">
        <f>D8*Lookup!$AL8</f>
        <v>0</v>
      </c>
      <c r="F8" s="58">
        <v>50</v>
      </c>
      <c r="G8" s="118">
        <f>F8*Lookup!$AL8</f>
        <v>119.62617842390391</v>
      </c>
      <c r="H8" s="58">
        <v>50</v>
      </c>
      <c r="I8" s="117">
        <f>H8*Lookup!$AL8</f>
        <v>119.62617842390391</v>
      </c>
      <c r="J8" s="58">
        <v>50</v>
      </c>
      <c r="K8" s="117">
        <f>J8*Lookup!$AL8</f>
        <v>119.62617842390391</v>
      </c>
      <c r="L8" s="117">
        <f t="shared" si="0"/>
        <v>358.87853527171171</v>
      </c>
    </row>
    <row r="9" spans="1:12" x14ac:dyDescent="0.25">
      <c r="B9" s="34">
        <f t="shared" ref="B9:J9" si="1">SUM(B4:B8)</f>
        <v>0</v>
      </c>
      <c r="C9" s="115">
        <f t="shared" si="1"/>
        <v>0</v>
      </c>
      <c r="D9" s="34">
        <f t="shared" si="1"/>
        <v>0</v>
      </c>
      <c r="E9" s="115">
        <f t="shared" si="1"/>
        <v>0</v>
      </c>
      <c r="F9" s="34">
        <f t="shared" si="1"/>
        <v>250</v>
      </c>
      <c r="G9" s="118">
        <f t="shared" si="1"/>
        <v>557.47770703468416</v>
      </c>
      <c r="H9" s="34">
        <f t="shared" si="1"/>
        <v>250</v>
      </c>
      <c r="I9" s="115">
        <f t="shared" si="1"/>
        <v>557.47770703468416</v>
      </c>
      <c r="J9" s="34">
        <f t="shared" si="1"/>
        <v>250</v>
      </c>
      <c r="K9" s="115">
        <f t="shared" ref="K9:L9" si="2">SUM(K4:K8)</f>
        <v>557.47770703468416</v>
      </c>
      <c r="L9" s="115">
        <f t="shared" si="2"/>
        <v>1672.4331211040526</v>
      </c>
    </row>
    <row r="10" spans="1:12" x14ac:dyDescent="0.25">
      <c r="K10" s="116"/>
    </row>
    <row r="34" spans="1:1" x14ac:dyDescent="0.25">
      <c r="A34" s="27"/>
    </row>
  </sheetData>
  <pageMargins left="0.7" right="0.7" top="0.75" bottom="0.75" header="0.3" footer="0.3"/>
  <pageSetup paperSize="9" scale="89" orientation="landscape" r:id="rId1"/>
  <headerFooter alignWithMargins="0">
    <oddFooter>&amp;L&amp;"Arial,Italic"&amp;8&amp;F &amp;A &amp;D&amp;R&amp;"Arial,Italic"&amp;8&amp;P/&amp;N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Lookup!$AG$2:$AG$8</xm:f>
          </x14:formula1>
          <xm:sqref>A4:A8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99"/>
    <pageSetUpPr fitToPage="1"/>
  </sheetPr>
  <dimension ref="A1:J55"/>
  <sheetViews>
    <sheetView zoomScale="90" zoomScaleNormal="90" workbookViewId="0">
      <pane ySplit="3" topLeftCell="A4" activePane="bottomLeft" state="frozen"/>
      <selection pane="bottomLeft" activeCell="B4" sqref="B4"/>
    </sheetView>
  </sheetViews>
  <sheetFormatPr defaultRowHeight="15" x14ac:dyDescent="0.25"/>
  <cols>
    <col min="1" max="1" width="8.42578125" style="26" bestFit="1" customWidth="1"/>
    <col min="2" max="2" width="24.85546875" style="26" bestFit="1" customWidth="1"/>
    <col min="3" max="4" width="21.85546875" style="26" customWidth="1"/>
    <col min="5" max="9" width="13.140625" style="26" customWidth="1"/>
    <col min="10" max="10" width="11.42578125" style="26" customWidth="1"/>
    <col min="11" max="16384" width="9.140625" style="26"/>
  </cols>
  <sheetData>
    <row r="1" spans="1:10" ht="18.75" x14ac:dyDescent="0.3">
      <c r="A1" s="147" t="s">
        <v>139</v>
      </c>
      <c r="E1" s="78" t="s">
        <v>1</v>
      </c>
      <c r="F1" s="78" t="s">
        <v>2</v>
      </c>
      <c r="G1" s="78" t="s">
        <v>3</v>
      </c>
      <c r="H1" s="78" t="s">
        <v>75</v>
      </c>
      <c r="I1" s="78" t="s">
        <v>76</v>
      </c>
      <c r="J1" s="78" t="s">
        <v>85</v>
      </c>
    </row>
    <row r="2" spans="1:10" x14ac:dyDescent="0.25">
      <c r="E2" s="79" t="str">
        <f>'Summary Sheet'!B13</f>
        <v>2020/21</v>
      </c>
      <c r="F2" s="79" t="str">
        <f>'Summary Sheet'!C13</f>
        <v>2021/22</v>
      </c>
      <c r="G2" s="78" t="str">
        <f>'Summary Sheet'!D13</f>
        <v>2022/23</v>
      </c>
      <c r="H2" s="78" t="str">
        <f>'Summary Sheet'!E13</f>
        <v>2023/24</v>
      </c>
      <c r="I2" s="78" t="str">
        <f>'Summary Sheet'!F13</f>
        <v>2024/25</v>
      </c>
      <c r="J2" s="78" t="s">
        <v>143</v>
      </c>
    </row>
    <row r="3" spans="1:10" s="34" customFormat="1" x14ac:dyDescent="0.25">
      <c r="A3" s="34" t="s">
        <v>79</v>
      </c>
      <c r="B3" s="34" t="s">
        <v>80</v>
      </c>
      <c r="C3" s="34" t="s">
        <v>142</v>
      </c>
      <c r="D3" s="34" t="s">
        <v>92</v>
      </c>
      <c r="E3" s="78" t="s">
        <v>16</v>
      </c>
      <c r="F3" s="78" t="s">
        <v>16</v>
      </c>
      <c r="G3" s="78" t="s">
        <v>16</v>
      </c>
      <c r="H3" s="78" t="s">
        <v>16</v>
      </c>
      <c r="I3" s="78" t="s">
        <v>16</v>
      </c>
      <c r="J3" s="78" t="s">
        <v>16</v>
      </c>
    </row>
    <row r="4" spans="1:10" s="33" customFormat="1" x14ac:dyDescent="0.25">
      <c r="A4" s="146" t="str">
        <f>VLOOKUP(B4,Lookup!$U$1:$V$14,2,FALSE)</f>
        <v>Division</v>
      </c>
      <c r="B4" s="57" t="s">
        <v>80</v>
      </c>
      <c r="C4" s="86"/>
      <c r="D4" s="86"/>
      <c r="E4" s="87"/>
      <c r="F4" s="87"/>
      <c r="G4" s="87"/>
      <c r="H4" s="87"/>
      <c r="I4" s="87"/>
      <c r="J4" s="85">
        <f>SUM(E4:I4)</f>
        <v>0</v>
      </c>
    </row>
    <row r="5" spans="1:10" x14ac:dyDescent="0.25">
      <c r="A5" s="146" t="str">
        <f>VLOOKUP(B5,Lookup!$U$1:$V$14,2,FALSE)</f>
        <v>Division</v>
      </c>
      <c r="B5" s="57" t="s">
        <v>80</v>
      </c>
      <c r="C5" s="58"/>
      <c r="D5" s="58"/>
      <c r="E5" s="87"/>
      <c r="F5" s="87"/>
      <c r="G5" s="87"/>
      <c r="H5" s="87"/>
      <c r="I5" s="87"/>
      <c r="J5" s="85">
        <f t="shared" ref="J5:J29" si="0">SUM(E5:I5)</f>
        <v>0</v>
      </c>
    </row>
    <row r="6" spans="1:10" x14ac:dyDescent="0.25">
      <c r="A6" s="146" t="str">
        <f>VLOOKUP(B6,Lookup!$U$1:$V$14,2,FALSE)</f>
        <v>Division</v>
      </c>
      <c r="B6" s="57" t="s">
        <v>80</v>
      </c>
      <c r="C6" s="58"/>
      <c r="D6" s="58"/>
      <c r="E6" s="87"/>
      <c r="F6" s="87"/>
      <c r="G6" s="87"/>
      <c r="H6" s="87"/>
      <c r="I6" s="87"/>
      <c r="J6" s="85">
        <f t="shared" si="0"/>
        <v>0</v>
      </c>
    </row>
    <row r="7" spans="1:10" x14ac:dyDescent="0.25">
      <c r="A7" s="146" t="str">
        <f>VLOOKUP(B7,Lookup!$U$1:$V$14,2,FALSE)</f>
        <v>Division</v>
      </c>
      <c r="B7" s="57" t="s">
        <v>80</v>
      </c>
      <c r="C7" s="58"/>
      <c r="D7" s="58"/>
      <c r="E7" s="87"/>
      <c r="F7" s="87"/>
      <c r="G7" s="87"/>
      <c r="H7" s="87"/>
      <c r="I7" s="87"/>
      <c r="J7" s="85">
        <f t="shared" si="0"/>
        <v>0</v>
      </c>
    </row>
    <row r="8" spans="1:10" x14ac:dyDescent="0.25">
      <c r="A8" s="146" t="str">
        <f>VLOOKUP(B8,Lookup!$U$1:$V$14,2,FALSE)</f>
        <v>Division</v>
      </c>
      <c r="B8" s="57" t="s">
        <v>80</v>
      </c>
      <c r="C8" s="58"/>
      <c r="D8" s="58"/>
      <c r="E8" s="87"/>
      <c r="F8" s="87"/>
      <c r="G8" s="87"/>
      <c r="H8" s="87"/>
      <c r="I8" s="87"/>
      <c r="J8" s="85">
        <f t="shared" si="0"/>
        <v>0</v>
      </c>
    </row>
    <row r="9" spans="1:10" x14ac:dyDescent="0.25">
      <c r="A9" s="146" t="str">
        <f>VLOOKUP(B9,Lookup!$U$1:$V$14,2,FALSE)</f>
        <v>Division</v>
      </c>
      <c r="B9" s="57" t="s">
        <v>80</v>
      </c>
      <c r="C9" s="58"/>
      <c r="D9" s="58"/>
      <c r="E9" s="87"/>
      <c r="F9" s="87"/>
      <c r="G9" s="87"/>
      <c r="H9" s="87"/>
      <c r="I9" s="87"/>
      <c r="J9" s="85">
        <f t="shared" si="0"/>
        <v>0</v>
      </c>
    </row>
    <row r="10" spans="1:10" x14ac:dyDescent="0.25">
      <c r="A10" s="146" t="str">
        <f>VLOOKUP(B10,Lookup!$U$1:$V$14,2,FALSE)</f>
        <v>Division</v>
      </c>
      <c r="B10" s="57" t="s">
        <v>80</v>
      </c>
      <c r="C10" s="58"/>
      <c r="D10" s="58"/>
      <c r="E10" s="87"/>
      <c r="F10" s="87"/>
      <c r="G10" s="87"/>
      <c r="H10" s="87"/>
      <c r="I10" s="87"/>
      <c r="J10" s="85">
        <f t="shared" si="0"/>
        <v>0</v>
      </c>
    </row>
    <row r="11" spans="1:10" x14ac:dyDescent="0.25">
      <c r="A11" s="146" t="str">
        <f>VLOOKUP(B11,Lookup!$U$1:$V$14,2,FALSE)</f>
        <v>Division</v>
      </c>
      <c r="B11" s="57" t="s">
        <v>80</v>
      </c>
      <c r="C11" s="58"/>
      <c r="D11" s="58"/>
      <c r="E11" s="87"/>
      <c r="F11" s="87"/>
      <c r="G11" s="87"/>
      <c r="H11" s="87"/>
      <c r="I11" s="87"/>
      <c r="J11" s="85">
        <f t="shared" si="0"/>
        <v>0</v>
      </c>
    </row>
    <row r="12" spans="1:10" x14ac:dyDescent="0.25">
      <c r="A12" s="146" t="str">
        <f>VLOOKUP(B12,Lookup!$U$1:$V$14,2,FALSE)</f>
        <v>Division</v>
      </c>
      <c r="B12" s="57" t="s">
        <v>80</v>
      </c>
      <c r="C12" s="58"/>
      <c r="D12" s="58"/>
      <c r="E12" s="87"/>
      <c r="F12" s="87"/>
      <c r="G12" s="87"/>
      <c r="H12" s="87"/>
      <c r="I12" s="87"/>
      <c r="J12" s="85">
        <f t="shared" si="0"/>
        <v>0</v>
      </c>
    </row>
    <row r="13" spans="1:10" x14ac:dyDescent="0.25">
      <c r="A13" s="146" t="str">
        <f>VLOOKUP(B13,Lookup!$U$1:$V$14,2,FALSE)</f>
        <v>Division</v>
      </c>
      <c r="B13" s="57" t="s">
        <v>80</v>
      </c>
      <c r="C13" s="58"/>
      <c r="D13" s="58"/>
      <c r="E13" s="87"/>
      <c r="F13" s="87"/>
      <c r="G13" s="87"/>
      <c r="H13" s="87"/>
      <c r="I13" s="87"/>
      <c r="J13" s="85">
        <f t="shared" si="0"/>
        <v>0</v>
      </c>
    </row>
    <row r="14" spans="1:10" x14ac:dyDescent="0.25">
      <c r="A14" s="146" t="str">
        <f>VLOOKUP(B14,Lookup!$U$1:$V$14,2,FALSE)</f>
        <v>Division</v>
      </c>
      <c r="B14" s="57" t="s">
        <v>80</v>
      </c>
      <c r="C14" s="58"/>
      <c r="D14" s="58"/>
      <c r="E14" s="87"/>
      <c r="F14" s="87"/>
      <c r="G14" s="87"/>
      <c r="H14" s="87"/>
      <c r="I14" s="87"/>
      <c r="J14" s="85">
        <f t="shared" si="0"/>
        <v>0</v>
      </c>
    </row>
    <row r="15" spans="1:10" x14ac:dyDescent="0.25">
      <c r="A15" s="146" t="str">
        <f>VLOOKUP(B15,Lookup!$U$1:$V$14,2,FALSE)</f>
        <v>Division</v>
      </c>
      <c r="B15" s="57" t="s">
        <v>80</v>
      </c>
      <c r="C15" s="58"/>
      <c r="D15" s="58"/>
      <c r="E15" s="87"/>
      <c r="F15" s="87"/>
      <c r="G15" s="87"/>
      <c r="H15" s="87"/>
      <c r="I15" s="87"/>
      <c r="J15" s="85">
        <f t="shared" si="0"/>
        <v>0</v>
      </c>
    </row>
    <row r="16" spans="1:10" x14ac:dyDescent="0.25">
      <c r="A16" s="146" t="str">
        <f>VLOOKUP(B16,Lookup!$U$1:$V$14,2,FALSE)</f>
        <v>Division</v>
      </c>
      <c r="B16" s="57" t="s">
        <v>80</v>
      </c>
      <c r="C16" s="58"/>
      <c r="D16" s="58"/>
      <c r="E16" s="87"/>
      <c r="F16" s="87"/>
      <c r="G16" s="87"/>
      <c r="H16" s="87"/>
      <c r="I16" s="87"/>
      <c r="J16" s="85">
        <f t="shared" si="0"/>
        <v>0</v>
      </c>
    </row>
    <row r="17" spans="1:10" x14ac:dyDescent="0.25">
      <c r="A17" s="146" t="str">
        <f>VLOOKUP(B17,Lookup!$U$1:$V$14,2,FALSE)</f>
        <v>Division</v>
      </c>
      <c r="B17" s="57" t="s">
        <v>80</v>
      </c>
      <c r="C17" s="58"/>
      <c r="D17" s="58"/>
      <c r="E17" s="87"/>
      <c r="F17" s="87"/>
      <c r="G17" s="87"/>
      <c r="H17" s="87"/>
      <c r="I17" s="87"/>
      <c r="J17" s="85">
        <f t="shared" si="0"/>
        <v>0</v>
      </c>
    </row>
    <row r="18" spans="1:10" x14ac:dyDescent="0.25">
      <c r="A18" s="146" t="str">
        <f>VLOOKUP(B18,Lookup!$U$1:$V$14,2,FALSE)</f>
        <v>Division</v>
      </c>
      <c r="B18" s="57" t="s">
        <v>80</v>
      </c>
      <c r="C18" s="58"/>
      <c r="D18" s="58"/>
      <c r="E18" s="87"/>
      <c r="F18" s="87"/>
      <c r="G18" s="87"/>
      <c r="H18" s="87"/>
      <c r="I18" s="87"/>
      <c r="J18" s="85">
        <f t="shared" si="0"/>
        <v>0</v>
      </c>
    </row>
    <row r="19" spans="1:10" x14ac:dyDescent="0.25">
      <c r="A19" s="146" t="str">
        <f>VLOOKUP(B19,Lookup!$U$1:$V$14,2,FALSE)</f>
        <v>Division</v>
      </c>
      <c r="B19" s="57" t="s">
        <v>80</v>
      </c>
      <c r="C19" s="58"/>
      <c r="D19" s="58"/>
      <c r="E19" s="87"/>
      <c r="F19" s="87"/>
      <c r="G19" s="87"/>
      <c r="H19" s="87"/>
      <c r="I19" s="87"/>
      <c r="J19" s="85">
        <f t="shared" si="0"/>
        <v>0</v>
      </c>
    </row>
    <row r="20" spans="1:10" x14ac:dyDescent="0.25">
      <c r="A20" s="146" t="str">
        <f>VLOOKUP(B20,Lookup!$U$1:$V$14,2,FALSE)</f>
        <v>Division</v>
      </c>
      <c r="B20" s="57" t="s">
        <v>80</v>
      </c>
      <c r="C20" s="58"/>
      <c r="D20" s="58"/>
      <c r="E20" s="87"/>
      <c r="F20" s="87"/>
      <c r="G20" s="87"/>
      <c r="H20" s="87"/>
      <c r="I20" s="87"/>
      <c r="J20" s="85">
        <f t="shared" si="0"/>
        <v>0</v>
      </c>
    </row>
    <row r="21" spans="1:10" x14ac:dyDescent="0.25">
      <c r="A21" s="146" t="str">
        <f>VLOOKUP(B21,Lookup!$U$1:$V$14,2,FALSE)</f>
        <v>Division</v>
      </c>
      <c r="B21" s="57" t="s">
        <v>80</v>
      </c>
      <c r="C21" s="58"/>
      <c r="D21" s="58"/>
      <c r="E21" s="87"/>
      <c r="F21" s="87"/>
      <c r="G21" s="87"/>
      <c r="H21" s="87"/>
      <c r="I21" s="87"/>
      <c r="J21" s="85">
        <f t="shared" si="0"/>
        <v>0</v>
      </c>
    </row>
    <row r="22" spans="1:10" x14ac:dyDescent="0.25">
      <c r="A22" s="146" t="str">
        <f>VLOOKUP(B22,Lookup!$U$1:$V$14,2,FALSE)</f>
        <v>Division</v>
      </c>
      <c r="B22" s="57" t="s">
        <v>80</v>
      </c>
      <c r="C22" s="58"/>
      <c r="D22" s="58"/>
      <c r="E22" s="87"/>
      <c r="F22" s="87"/>
      <c r="G22" s="87"/>
      <c r="H22" s="87"/>
      <c r="I22" s="87"/>
      <c r="J22" s="85">
        <f t="shared" si="0"/>
        <v>0</v>
      </c>
    </row>
    <row r="23" spans="1:10" x14ac:dyDescent="0.25">
      <c r="A23" s="146" t="str">
        <f>VLOOKUP(B23,Lookup!$U$1:$V$14,2,FALSE)</f>
        <v>Division</v>
      </c>
      <c r="B23" s="57" t="s">
        <v>80</v>
      </c>
      <c r="C23" s="58"/>
      <c r="D23" s="58"/>
      <c r="E23" s="87"/>
      <c r="F23" s="87"/>
      <c r="G23" s="87"/>
      <c r="H23" s="87"/>
      <c r="I23" s="87"/>
      <c r="J23" s="85">
        <f t="shared" si="0"/>
        <v>0</v>
      </c>
    </row>
    <row r="24" spans="1:10" x14ac:dyDescent="0.25">
      <c r="A24" s="146" t="str">
        <f>VLOOKUP(B24,Lookup!$U$1:$V$14,2,FALSE)</f>
        <v>Division</v>
      </c>
      <c r="B24" s="57" t="s">
        <v>80</v>
      </c>
      <c r="C24" s="58"/>
      <c r="D24" s="58"/>
      <c r="E24" s="87"/>
      <c r="F24" s="87"/>
      <c r="G24" s="87"/>
      <c r="H24" s="87"/>
      <c r="I24" s="87"/>
      <c r="J24" s="85">
        <f t="shared" si="0"/>
        <v>0</v>
      </c>
    </row>
    <row r="25" spans="1:10" x14ac:dyDescent="0.25">
      <c r="A25" s="146" t="str">
        <f>VLOOKUP(B25,Lookup!$U$1:$V$14,2,FALSE)</f>
        <v>Division</v>
      </c>
      <c r="B25" s="57" t="s">
        <v>80</v>
      </c>
      <c r="C25" s="58"/>
      <c r="D25" s="58"/>
      <c r="E25" s="87"/>
      <c r="F25" s="87"/>
      <c r="G25" s="87"/>
      <c r="H25" s="87"/>
      <c r="I25" s="87"/>
      <c r="J25" s="85">
        <f t="shared" si="0"/>
        <v>0</v>
      </c>
    </row>
    <row r="26" spans="1:10" x14ac:dyDescent="0.25">
      <c r="A26" s="146" t="str">
        <f>VLOOKUP(B26,Lookup!$U$1:$V$14,2,FALSE)</f>
        <v>Division</v>
      </c>
      <c r="B26" s="57" t="s">
        <v>80</v>
      </c>
      <c r="C26" s="58"/>
      <c r="D26" s="58"/>
      <c r="E26" s="87"/>
      <c r="F26" s="87"/>
      <c r="G26" s="87"/>
      <c r="H26" s="87"/>
      <c r="I26" s="87"/>
      <c r="J26" s="85">
        <f t="shared" si="0"/>
        <v>0</v>
      </c>
    </row>
    <row r="27" spans="1:10" x14ac:dyDescent="0.25">
      <c r="A27" s="146" t="str">
        <f>VLOOKUP(B27,Lookup!$U$1:$V$14,2,FALSE)</f>
        <v>Division</v>
      </c>
      <c r="B27" s="57" t="s">
        <v>80</v>
      </c>
      <c r="C27" s="58"/>
      <c r="D27" s="58"/>
      <c r="E27" s="87"/>
      <c r="F27" s="87"/>
      <c r="G27" s="87"/>
      <c r="H27" s="87"/>
      <c r="I27" s="87"/>
      <c r="J27" s="85">
        <f t="shared" si="0"/>
        <v>0</v>
      </c>
    </row>
    <row r="28" spans="1:10" x14ac:dyDescent="0.25">
      <c r="A28" s="146" t="str">
        <f>VLOOKUP(B28,Lookup!$U$1:$V$14,2,FALSE)</f>
        <v>Division</v>
      </c>
      <c r="B28" s="57" t="s">
        <v>80</v>
      </c>
      <c r="C28" s="58"/>
      <c r="D28" s="58"/>
      <c r="E28" s="87"/>
      <c r="F28" s="87"/>
      <c r="G28" s="87"/>
      <c r="H28" s="87"/>
      <c r="I28" s="87"/>
      <c r="J28" s="85">
        <f t="shared" si="0"/>
        <v>0</v>
      </c>
    </row>
    <row r="29" spans="1:10" x14ac:dyDescent="0.25">
      <c r="A29" s="146" t="str">
        <f>VLOOKUP(B29,Lookup!$U$1:$V$14,2,FALSE)</f>
        <v>Division</v>
      </c>
      <c r="B29" s="57" t="s">
        <v>80</v>
      </c>
      <c r="C29" s="58"/>
      <c r="D29" s="58"/>
      <c r="E29" s="87"/>
      <c r="F29" s="87"/>
      <c r="G29" s="87"/>
      <c r="H29" s="87"/>
      <c r="I29" s="87"/>
      <c r="J29" s="85">
        <f t="shared" si="0"/>
        <v>0</v>
      </c>
    </row>
    <row r="30" spans="1:10" x14ac:dyDescent="0.25">
      <c r="E30" s="34">
        <f>SUM(E4:E29)</f>
        <v>0</v>
      </c>
      <c r="F30" s="34">
        <f t="shared" ref="F30:J30" si="1">SUM(F4:F29)</f>
        <v>0</v>
      </c>
      <c r="G30" s="34">
        <f t="shared" si="1"/>
        <v>0</v>
      </c>
      <c r="H30" s="34">
        <f t="shared" si="1"/>
        <v>0</v>
      </c>
      <c r="I30" s="34">
        <f t="shared" si="1"/>
        <v>0</v>
      </c>
      <c r="J30" s="34">
        <f t="shared" si="1"/>
        <v>0</v>
      </c>
    </row>
    <row r="55" spans="1:4" x14ac:dyDescent="0.25">
      <c r="A55" s="27"/>
      <c r="C55" s="27"/>
      <c r="D55" s="27"/>
    </row>
  </sheetData>
  <pageMargins left="0.7" right="0.7" top="0.75" bottom="0.75" header="0.3" footer="0.3"/>
  <pageSetup paperSize="9" scale="86" orientation="landscape" r:id="rId1"/>
  <headerFooter alignWithMargins="0">
    <oddFooter>&amp;L&amp;"Arial,Italic"&amp;8&amp;F &amp;A &amp;D&amp;R&amp;"Arial,Italic"&amp;8&amp;P/&amp;N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Lookup!$U$2:$U$14</xm:f>
          </x14:formula1>
          <xm:sqref>B10:B29</xm:sqref>
        </x14:dataValidation>
        <x14:dataValidation type="list" allowBlank="1" showInputMessage="1" showErrorMessage="1">
          <x14:formula1>
            <xm:f>Lookup!$U$1:$U$14</xm:f>
          </x14:formula1>
          <xm:sqref>B4:B9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P1827"/>
  <sheetViews>
    <sheetView topLeftCell="E1" zoomScaleNormal="100" workbookViewId="0">
      <selection activeCell="V1" sqref="V1"/>
    </sheetView>
  </sheetViews>
  <sheetFormatPr defaultRowHeight="15" x14ac:dyDescent="0.25"/>
  <cols>
    <col min="1" max="1" width="35.7109375" style="2" bestFit="1" customWidth="1"/>
    <col min="2" max="3" width="10.5703125" style="2" customWidth="1"/>
    <col min="4" max="5" width="10.5703125" style="25" customWidth="1"/>
    <col min="6" max="7" width="9.85546875" style="2" bestFit="1" customWidth="1"/>
    <col min="8" max="8" width="10" style="2" customWidth="1"/>
    <col min="9" max="9" width="9.85546875" style="2" bestFit="1" customWidth="1"/>
    <col min="10" max="10" width="5.7109375" style="2" customWidth="1"/>
    <col min="11" max="11" width="23.85546875" style="2" bestFit="1" customWidth="1"/>
    <col min="12" max="12" width="8.28515625" style="2" bestFit="1" customWidth="1"/>
    <col min="13" max="13" width="5.7109375" style="26" customWidth="1"/>
    <col min="14" max="14" width="8.5703125" style="26" customWidth="1"/>
    <col min="15" max="15" width="8.5703125" style="26" bestFit="1" customWidth="1"/>
    <col min="16" max="16" width="5.7109375" style="26" customWidth="1"/>
    <col min="17" max="17" width="12.85546875" style="30" bestFit="1" customWidth="1"/>
    <col min="18" max="18" width="5.7109375" style="26" customWidth="1"/>
    <col min="19" max="19" width="8.140625" style="30" bestFit="1" customWidth="1"/>
    <col min="20" max="20" width="5.7109375" style="26" customWidth="1"/>
    <col min="21" max="21" width="24" style="30" bestFit="1" customWidth="1"/>
    <col min="22" max="22" width="8.140625" style="30" bestFit="1" customWidth="1"/>
    <col min="23" max="23" width="5.7109375" style="26" customWidth="1"/>
    <col min="24" max="24" width="14.28515625" style="30" bestFit="1" customWidth="1"/>
    <col min="25" max="25" width="5.7109375" style="26" customWidth="1"/>
    <col min="26" max="26" width="13.42578125" style="30" bestFit="1" customWidth="1"/>
    <col min="27" max="27" width="16.28515625" style="30" bestFit="1" customWidth="1"/>
    <col min="28" max="28" width="5.7109375" style="26" customWidth="1"/>
    <col min="29" max="29" width="14.28515625" style="64" bestFit="1" customWidth="1"/>
    <col min="30" max="30" width="9.5703125" style="64" bestFit="1" customWidth="1"/>
    <col min="31" max="31" width="10.85546875" style="70" bestFit="1" customWidth="1"/>
    <col min="32" max="32" width="5.7109375" style="26" customWidth="1"/>
    <col min="33" max="33" width="6.28515625" style="26" bestFit="1" customWidth="1"/>
    <col min="34" max="34" width="5.7109375" style="26" bestFit="1" customWidth="1"/>
    <col min="35" max="35" width="12.28515625" style="26" bestFit="1" customWidth="1"/>
    <col min="36" max="36" width="9.7109375" style="26" bestFit="1" customWidth="1"/>
    <col min="37" max="37" width="7" style="26" bestFit="1" customWidth="1"/>
    <col min="38" max="38" width="7" style="26" customWidth="1"/>
    <col min="39" max="39" width="5.7109375" style="26" customWidth="1"/>
    <col min="40" max="40" width="14.28515625" style="26" bestFit="1" customWidth="1"/>
    <col min="41" max="41" width="9.140625" style="26"/>
    <col min="42" max="42" width="22.7109375" style="26" bestFit="1" customWidth="1"/>
    <col min="43" max="16384" width="9.140625" style="26"/>
  </cols>
  <sheetData>
    <row r="1" spans="1:42" ht="65.25" thickBot="1" x14ac:dyDescent="0.3">
      <c r="A1" s="8" t="s">
        <v>32</v>
      </c>
      <c r="B1" s="9" t="s">
        <v>68</v>
      </c>
      <c r="C1" s="9" t="s">
        <v>69</v>
      </c>
      <c r="D1" s="24" t="s">
        <v>78</v>
      </c>
      <c r="E1" s="52" t="s">
        <v>113</v>
      </c>
      <c r="F1" s="10" t="s">
        <v>70</v>
      </c>
      <c r="G1" s="11" t="s">
        <v>71</v>
      </c>
      <c r="H1" s="11" t="s">
        <v>114</v>
      </c>
      <c r="I1" s="55" t="s">
        <v>115</v>
      </c>
      <c r="K1" s="194" t="s">
        <v>117</v>
      </c>
      <c r="L1" s="194"/>
      <c r="N1" s="76" t="s">
        <v>17</v>
      </c>
      <c r="O1" s="76" t="s">
        <v>18</v>
      </c>
      <c r="Q1" s="76" t="s">
        <v>83</v>
      </c>
      <c r="S1" s="31" t="s">
        <v>79</v>
      </c>
      <c r="U1" s="31" t="s">
        <v>80</v>
      </c>
      <c r="V1" s="121" t="s">
        <v>79</v>
      </c>
      <c r="X1" s="31" t="s">
        <v>86</v>
      </c>
      <c r="Z1" s="31" t="s">
        <v>93</v>
      </c>
      <c r="AA1" s="31" t="s">
        <v>100</v>
      </c>
      <c r="AC1" s="31" t="s">
        <v>122</v>
      </c>
      <c r="AD1" s="31" t="s">
        <v>118</v>
      </c>
      <c r="AE1" s="31" t="s">
        <v>124</v>
      </c>
      <c r="AG1" s="195" t="s">
        <v>140</v>
      </c>
      <c r="AH1" s="195"/>
      <c r="AI1" s="195"/>
      <c r="AJ1" s="195"/>
      <c r="AK1" s="195"/>
      <c r="AL1" s="113"/>
      <c r="AN1" s="76" t="s">
        <v>141</v>
      </c>
      <c r="AP1" s="76" t="s">
        <v>87</v>
      </c>
    </row>
    <row r="2" spans="1:42" ht="15.75" thickBot="1" x14ac:dyDescent="0.3">
      <c r="A2" s="8" t="s">
        <v>72</v>
      </c>
      <c r="B2" s="17">
        <v>0</v>
      </c>
      <c r="C2" s="17">
        <v>0</v>
      </c>
      <c r="D2" s="24">
        <f>C2*1.022</f>
        <v>0</v>
      </c>
      <c r="E2" s="52">
        <f>D2*1.02</f>
        <v>0</v>
      </c>
      <c r="F2" s="10">
        <v>0</v>
      </c>
      <c r="G2" s="11">
        <v>0</v>
      </c>
      <c r="H2" s="16">
        <f>D2/213</f>
        <v>0</v>
      </c>
      <c r="I2" s="56">
        <f>E2/213</f>
        <v>0</v>
      </c>
      <c r="K2" s="28" t="s">
        <v>23</v>
      </c>
      <c r="L2" s="29">
        <v>1.2210283592130335</v>
      </c>
      <c r="N2" s="40">
        <v>2.1999999999999999E-2</v>
      </c>
      <c r="O2" s="40">
        <f>1+N2</f>
        <v>1.022</v>
      </c>
      <c r="Q2" s="65">
        <v>0.26800000000000002</v>
      </c>
      <c r="S2" s="73" t="s">
        <v>132</v>
      </c>
      <c r="U2" s="32" t="s">
        <v>23</v>
      </c>
      <c r="V2" s="32" t="s">
        <v>132</v>
      </c>
      <c r="X2" s="32" t="s">
        <v>171</v>
      </c>
      <c r="Z2" s="61" t="s">
        <v>101</v>
      </c>
      <c r="AA2" s="61" t="s">
        <v>101</v>
      </c>
      <c r="AC2" s="62">
        <v>43922</v>
      </c>
      <c r="AD2" s="32" t="s">
        <v>94</v>
      </c>
      <c r="AE2" s="62" t="s">
        <v>127</v>
      </c>
      <c r="AG2" s="62"/>
      <c r="AH2" s="62" t="s">
        <v>120</v>
      </c>
      <c r="AI2" s="62" t="s">
        <v>9</v>
      </c>
      <c r="AJ2" s="62" t="s">
        <v>138</v>
      </c>
      <c r="AK2" s="62" t="s">
        <v>139</v>
      </c>
      <c r="AL2" s="114" t="s">
        <v>5</v>
      </c>
      <c r="AN2" s="75">
        <v>1.2072850411031446</v>
      </c>
      <c r="AP2" s="76" t="s">
        <v>169</v>
      </c>
    </row>
    <row r="3" spans="1:42" ht="15.75" thickBot="1" x14ac:dyDescent="0.3">
      <c r="A3" s="12" t="s">
        <v>64</v>
      </c>
      <c r="B3" s="14">
        <v>23590.068813999995</v>
      </c>
      <c r="C3" s="14">
        <v>24227.000671977992</v>
      </c>
      <c r="D3" s="24">
        <v>25363</v>
      </c>
      <c r="E3" s="52">
        <f>D3*1.022</f>
        <v>25920.986000000001</v>
      </c>
      <c r="F3" s="15">
        <v>110.7514967793427</v>
      </c>
      <c r="G3" s="53">
        <f>C3/213</f>
        <v>113.74178719238493</v>
      </c>
      <c r="H3" s="16">
        <f>D3/213</f>
        <v>119.07511737089202</v>
      </c>
      <c r="I3" s="56">
        <f>E3/213</f>
        <v>121.69476995305165</v>
      </c>
      <c r="J3" s="54"/>
      <c r="K3" s="28" t="s">
        <v>22</v>
      </c>
      <c r="L3" s="29">
        <v>2.7120422708262053</v>
      </c>
      <c r="S3" s="32" t="s">
        <v>84</v>
      </c>
      <c r="U3" s="32" t="s">
        <v>22</v>
      </c>
      <c r="V3" s="32" t="s">
        <v>132</v>
      </c>
      <c r="X3" s="32" t="s">
        <v>9</v>
      </c>
      <c r="Z3" s="61" t="s">
        <v>102</v>
      </c>
      <c r="AA3" s="61" t="s">
        <v>101</v>
      </c>
      <c r="AC3" s="62">
        <v>43923</v>
      </c>
      <c r="AD3" s="32" t="s">
        <v>94</v>
      </c>
      <c r="AE3" s="62" t="s">
        <v>128</v>
      </c>
      <c r="AG3" s="62" t="s">
        <v>119</v>
      </c>
      <c r="AH3" s="74">
        <v>0</v>
      </c>
      <c r="AI3" s="74">
        <v>0</v>
      </c>
      <c r="AJ3" s="74">
        <v>0</v>
      </c>
      <c r="AK3" s="74">
        <v>0</v>
      </c>
      <c r="AL3" s="74"/>
      <c r="AP3" s="75" t="s">
        <v>166</v>
      </c>
    </row>
    <row r="4" spans="1:42" ht="15.75" thickBot="1" x14ac:dyDescent="0.3">
      <c r="A4" s="12" t="s">
        <v>66</v>
      </c>
      <c r="B4" s="18">
        <v>50981.306999999993</v>
      </c>
      <c r="C4" s="14">
        <v>53771.46295080299</v>
      </c>
      <c r="D4" s="24">
        <v>56019</v>
      </c>
      <c r="E4" s="52">
        <f t="shared" ref="E4:E41" si="0">D4*1.022</f>
        <v>57251.417999999998</v>
      </c>
      <c r="F4" s="15">
        <v>245.81127835211265</v>
      </c>
      <c r="G4" s="53">
        <f t="shared" ref="G4:G41" si="1">C4/213</f>
        <v>252.44818286761966</v>
      </c>
      <c r="H4" s="16">
        <f t="shared" ref="H4:I41" si="2">D4/213</f>
        <v>263</v>
      </c>
      <c r="I4" s="56">
        <f t="shared" si="2"/>
        <v>268.786</v>
      </c>
      <c r="K4" s="28" t="s">
        <v>21</v>
      </c>
      <c r="L4" s="29">
        <v>2.0676485563138218</v>
      </c>
      <c r="U4" s="32" t="s">
        <v>21</v>
      </c>
      <c r="V4" s="32" t="s">
        <v>132</v>
      </c>
      <c r="X4" s="32" t="s">
        <v>87</v>
      </c>
      <c r="Z4" s="32" t="s">
        <v>94</v>
      </c>
      <c r="AA4" s="32" t="s">
        <v>95</v>
      </c>
      <c r="AC4" s="62">
        <v>43924</v>
      </c>
      <c r="AD4" s="32" t="s">
        <v>94</v>
      </c>
      <c r="AE4" s="62" t="s">
        <v>129</v>
      </c>
      <c r="AG4" s="62" t="s">
        <v>133</v>
      </c>
      <c r="AH4" s="74">
        <v>2.0080443858493982</v>
      </c>
      <c r="AI4" s="74">
        <v>5.4575690763059992</v>
      </c>
      <c r="AJ4" s="74">
        <v>2.4242819489071294</v>
      </c>
      <c r="AK4" s="74">
        <v>-6.973258581853452</v>
      </c>
      <c r="AL4" s="74">
        <f>SUM(AH4:AK4)</f>
        <v>2.9166368292090752</v>
      </c>
      <c r="AP4" s="75" t="s">
        <v>167</v>
      </c>
    </row>
    <row r="5" spans="1:42" ht="15.75" thickBot="1" x14ac:dyDescent="0.3">
      <c r="A5" s="12" t="s">
        <v>49</v>
      </c>
      <c r="B5" s="14">
        <v>40736.798166999994</v>
      </c>
      <c r="C5" s="14">
        <v>41836.691717508991</v>
      </c>
      <c r="D5" s="24">
        <v>44649</v>
      </c>
      <c r="E5" s="52">
        <f t="shared" si="0"/>
        <v>45631.277999999998</v>
      </c>
      <c r="F5" s="15">
        <v>191.25257355399057</v>
      </c>
      <c r="G5" s="53">
        <f t="shared" si="1"/>
        <v>196.4163930399483</v>
      </c>
      <c r="H5" s="16">
        <f t="shared" si="2"/>
        <v>209.61971830985917</v>
      </c>
      <c r="I5" s="56">
        <f t="shared" si="2"/>
        <v>214.23135211267603</v>
      </c>
      <c r="K5" s="28" t="s">
        <v>27</v>
      </c>
      <c r="L5" s="29">
        <v>1.7297035670612324</v>
      </c>
      <c r="U5" s="32" t="s">
        <v>27</v>
      </c>
      <c r="V5" s="32" t="s">
        <v>84</v>
      </c>
      <c r="X5" s="32" t="s">
        <v>88</v>
      </c>
      <c r="Z5" s="32" t="s">
        <v>95</v>
      </c>
      <c r="AA5" s="32" t="s">
        <v>96</v>
      </c>
      <c r="AC5" s="62">
        <v>43925</v>
      </c>
      <c r="AD5" s="32" t="s">
        <v>94</v>
      </c>
      <c r="AE5" s="62" t="s">
        <v>130</v>
      </c>
      <c r="AG5" s="62" t="s">
        <v>134</v>
      </c>
      <c r="AH5" s="74">
        <v>3.2756280382077794</v>
      </c>
      <c r="AI5" s="74">
        <v>5.0127615332497832</v>
      </c>
      <c r="AJ5" s="74">
        <v>3.9546167307462925</v>
      </c>
      <c r="AK5" s="74">
        <v>-7.7848704406553573</v>
      </c>
      <c r="AL5" s="74">
        <f t="shared" ref="AL5:AL8" si="3">SUM(AH5:AK5)</f>
        <v>4.4581358615484987</v>
      </c>
      <c r="AP5" s="75" t="s">
        <v>168</v>
      </c>
    </row>
    <row r="6" spans="1:42" ht="15.75" thickBot="1" x14ac:dyDescent="0.3">
      <c r="A6" s="12" t="s">
        <v>40</v>
      </c>
      <c r="B6" s="14">
        <v>49479.446847999992</v>
      </c>
      <c r="C6" s="14">
        <v>50815.39191289599</v>
      </c>
      <c r="D6" s="24">
        <v>52451</v>
      </c>
      <c r="E6" s="52">
        <f t="shared" si="0"/>
        <v>53604.921999999999</v>
      </c>
      <c r="F6" s="15">
        <v>232.29787252582156</v>
      </c>
      <c r="G6" s="53">
        <f t="shared" si="1"/>
        <v>238.56991508401873</v>
      </c>
      <c r="H6" s="16">
        <f t="shared" si="2"/>
        <v>246.24882629107981</v>
      </c>
      <c r="I6" s="56">
        <f t="shared" si="2"/>
        <v>251.66630046948356</v>
      </c>
      <c r="K6" s="28" t="s">
        <v>31</v>
      </c>
      <c r="L6" s="29">
        <v>1.0060420690901681</v>
      </c>
      <c r="U6" s="32" t="s">
        <v>31</v>
      </c>
      <c r="V6" s="32" t="s">
        <v>132</v>
      </c>
      <c r="X6" s="32" t="s">
        <v>89</v>
      </c>
      <c r="Z6" s="32" t="s">
        <v>96</v>
      </c>
      <c r="AA6" s="32" t="s">
        <v>97</v>
      </c>
      <c r="AC6" s="62">
        <v>43926</v>
      </c>
      <c r="AD6" s="32" t="s">
        <v>94</v>
      </c>
      <c r="AE6" s="62" t="s">
        <v>131</v>
      </c>
      <c r="AG6" s="62" t="s">
        <v>135</v>
      </c>
      <c r="AH6" s="74">
        <v>0.73009597227984879</v>
      </c>
      <c r="AI6" s="74">
        <v>0.92988835640950462</v>
      </c>
      <c r="AJ6" s="74">
        <v>0.88143394590311774</v>
      </c>
      <c r="AK6" s="74">
        <v>-1.5074378051414212</v>
      </c>
      <c r="AL6" s="74">
        <f t="shared" si="3"/>
        <v>1.0339804694510499</v>
      </c>
    </row>
    <row r="7" spans="1:42" ht="15.75" thickBot="1" x14ac:dyDescent="0.3">
      <c r="A7" s="12" t="s">
        <v>62</v>
      </c>
      <c r="B7" s="14">
        <v>28462.916793999997</v>
      </c>
      <c r="C7" s="14">
        <v>29231.415547437995</v>
      </c>
      <c r="D7" s="24">
        <v>30846</v>
      </c>
      <c r="E7" s="52">
        <f t="shared" si="0"/>
        <v>31524.612000000001</v>
      </c>
      <c r="F7" s="15">
        <v>133.62871734272298</v>
      </c>
      <c r="G7" s="53">
        <f t="shared" si="1"/>
        <v>137.23669271097651</v>
      </c>
      <c r="H7" s="16">
        <f t="shared" si="2"/>
        <v>144.81690140845072</v>
      </c>
      <c r="I7" s="56">
        <f t="shared" si="2"/>
        <v>148.00287323943661</v>
      </c>
      <c r="K7" s="28" t="s">
        <v>28</v>
      </c>
      <c r="L7" s="29">
        <v>1.2506739395195432</v>
      </c>
      <c r="U7" s="32" t="s">
        <v>28</v>
      </c>
      <c r="V7" s="32" t="s">
        <v>84</v>
      </c>
      <c r="Z7" s="32" t="s">
        <v>97</v>
      </c>
      <c r="AA7" s="32" t="s">
        <v>98</v>
      </c>
      <c r="AC7" s="62">
        <v>43927</v>
      </c>
      <c r="AD7" s="32" t="s">
        <v>94</v>
      </c>
      <c r="AE7" s="62" t="s">
        <v>125</v>
      </c>
      <c r="AG7" s="62" t="s">
        <v>136</v>
      </c>
      <c r="AH7" s="74">
        <v>0.16565259121477729</v>
      </c>
      <c r="AI7" s="74">
        <v>0.15267416242435281</v>
      </c>
      <c r="AJ7" s="74">
        <v>0.19998989539357487</v>
      </c>
      <c r="AK7" s="74">
        <v>-0.17003923702572257</v>
      </c>
      <c r="AL7" s="74">
        <f t="shared" si="3"/>
        <v>0.34827741200698237</v>
      </c>
    </row>
    <row r="8" spans="1:42" ht="15.75" thickBot="1" x14ac:dyDescent="0.3">
      <c r="A8" s="12" t="s">
        <v>60</v>
      </c>
      <c r="B8" s="14">
        <v>28556.787674999996</v>
      </c>
      <c r="C8" s="14">
        <v>29327.820942224993</v>
      </c>
      <c r="D8" s="24">
        <v>30851</v>
      </c>
      <c r="E8" s="52">
        <f t="shared" si="0"/>
        <v>31529.722000000002</v>
      </c>
      <c r="F8" s="15">
        <v>134.06942570422532</v>
      </c>
      <c r="G8" s="53">
        <f t="shared" si="1"/>
        <v>137.68930019823941</v>
      </c>
      <c r="H8" s="16">
        <f t="shared" si="2"/>
        <v>144.84037558685446</v>
      </c>
      <c r="I8" s="56">
        <f t="shared" si="2"/>
        <v>148.02686384976528</v>
      </c>
      <c r="K8" s="28" t="s">
        <v>30</v>
      </c>
      <c r="L8" s="29">
        <v>1.4815790106956599</v>
      </c>
      <c r="U8" s="32" t="s">
        <v>30</v>
      </c>
      <c r="V8" s="32" t="s">
        <v>84</v>
      </c>
      <c r="Z8" s="32" t="s">
        <v>98</v>
      </c>
      <c r="AA8" s="32" t="s">
        <v>99</v>
      </c>
      <c r="AC8" s="62">
        <v>43928</v>
      </c>
      <c r="AD8" s="32" t="s">
        <v>94</v>
      </c>
      <c r="AE8" s="62" t="s">
        <v>126</v>
      </c>
      <c r="AG8" s="62" t="s">
        <v>137</v>
      </c>
      <c r="AH8" s="74">
        <v>0.74230205476148281</v>
      </c>
      <c r="AI8" s="74">
        <v>0.76446525506870244</v>
      </c>
      <c r="AJ8" s="74">
        <v>0.89617016669366534</v>
      </c>
      <c r="AK8" s="74">
        <v>-1.0413908045772375E-2</v>
      </c>
      <c r="AL8" s="74">
        <f t="shared" si="3"/>
        <v>2.3925235684780781</v>
      </c>
    </row>
    <row r="9" spans="1:42" ht="15.75" thickBot="1" x14ac:dyDescent="0.3">
      <c r="A9" s="12" t="s">
        <v>153</v>
      </c>
      <c r="B9" s="14"/>
      <c r="C9" s="14"/>
      <c r="D9" s="24">
        <v>96989</v>
      </c>
      <c r="E9" s="52">
        <f t="shared" si="0"/>
        <v>99122.758000000002</v>
      </c>
      <c r="F9" s="15">
        <v>0</v>
      </c>
      <c r="G9" s="53">
        <f t="shared" ref="G9" si="4">C9/213</f>
        <v>0</v>
      </c>
      <c r="H9" s="16">
        <f t="shared" ref="H9" si="5">D9/213</f>
        <v>455.34741784037561</v>
      </c>
      <c r="I9" s="56">
        <f t="shared" ref="I9" si="6">E9/213</f>
        <v>465.36506103286388</v>
      </c>
      <c r="K9" s="28" t="s">
        <v>20</v>
      </c>
      <c r="L9" s="29">
        <v>1.1649291601078389</v>
      </c>
      <c r="U9" s="32" t="s">
        <v>20</v>
      </c>
      <c r="V9" s="32" t="s">
        <v>132</v>
      </c>
      <c r="Z9" s="26"/>
      <c r="AA9" s="26"/>
      <c r="AC9" s="62">
        <v>43929</v>
      </c>
      <c r="AD9" s="32" t="s">
        <v>94</v>
      </c>
      <c r="AE9" s="62" t="s">
        <v>127</v>
      </c>
    </row>
    <row r="10" spans="1:42" ht="15.75" thickBot="1" x14ac:dyDescent="0.3">
      <c r="A10" s="12" t="s">
        <v>43</v>
      </c>
      <c r="B10" s="14">
        <v>53385.10833499999</v>
      </c>
      <c r="C10" s="14">
        <v>54826.506260044982</v>
      </c>
      <c r="D10" s="24">
        <v>54258</v>
      </c>
      <c r="E10" s="52">
        <f t="shared" si="0"/>
        <v>55451.675999999999</v>
      </c>
      <c r="F10" s="15">
        <v>250.63431143192483</v>
      </c>
      <c r="G10" s="53">
        <f t="shared" si="1"/>
        <v>257.40143784058677</v>
      </c>
      <c r="H10" s="16">
        <f t="shared" si="2"/>
        <v>254.73239436619718</v>
      </c>
      <c r="I10" s="56">
        <f t="shared" si="2"/>
        <v>260.33650704225352</v>
      </c>
      <c r="K10" s="28" t="s">
        <v>24</v>
      </c>
      <c r="L10" s="29">
        <v>1.2681759252012217</v>
      </c>
      <c r="U10" s="32" t="s">
        <v>24</v>
      </c>
      <c r="V10" s="32" t="s">
        <v>132</v>
      </c>
      <c r="AC10" s="62">
        <v>43930</v>
      </c>
      <c r="AD10" s="32" t="s">
        <v>94</v>
      </c>
      <c r="AE10" s="62" t="s">
        <v>128</v>
      </c>
    </row>
    <row r="11" spans="1:42" ht="15.75" thickBot="1" x14ac:dyDescent="0.3">
      <c r="A11" s="12" t="s">
        <v>54</v>
      </c>
      <c r="B11" s="14">
        <v>38474.404461999991</v>
      </c>
      <c r="C11" s="14">
        <v>39513.213382473987</v>
      </c>
      <c r="D11" s="24">
        <v>39752</v>
      </c>
      <c r="E11" s="52">
        <f t="shared" si="0"/>
        <v>40626.544000000002</v>
      </c>
      <c r="F11" s="15">
        <v>180.63100686384973</v>
      </c>
      <c r="G11" s="53">
        <f t="shared" si="1"/>
        <v>185.50804404917363</v>
      </c>
      <c r="H11" s="16">
        <f t="shared" si="2"/>
        <v>186.62910798122067</v>
      </c>
      <c r="I11" s="56">
        <f t="shared" si="2"/>
        <v>190.73494835680751</v>
      </c>
      <c r="K11" s="28" t="s">
        <v>25</v>
      </c>
      <c r="L11" s="29">
        <v>3.8531629927801481</v>
      </c>
      <c r="U11" s="32" t="s">
        <v>25</v>
      </c>
      <c r="V11" s="32" t="s">
        <v>132</v>
      </c>
      <c r="AC11" s="62">
        <v>43931</v>
      </c>
      <c r="AD11" s="32" t="s">
        <v>94</v>
      </c>
      <c r="AE11" s="62" t="s">
        <v>129</v>
      </c>
    </row>
    <row r="12" spans="1:42" ht="15.75" thickBot="1" x14ac:dyDescent="0.3">
      <c r="A12" s="12" t="s">
        <v>59</v>
      </c>
      <c r="B12" s="14">
        <v>32466.668077999995</v>
      </c>
      <c r="C12" s="14">
        <v>33343.268116105995</v>
      </c>
      <c r="D12" s="24">
        <v>35740</v>
      </c>
      <c r="E12" s="52">
        <f t="shared" si="0"/>
        <v>36526.28</v>
      </c>
      <c r="F12" s="15">
        <v>152.42567172769949</v>
      </c>
      <c r="G12" s="53">
        <f t="shared" si="1"/>
        <v>156.54116486434739</v>
      </c>
      <c r="H12" s="16">
        <f t="shared" si="2"/>
        <v>167.79342723004694</v>
      </c>
      <c r="I12" s="56">
        <f t="shared" si="2"/>
        <v>171.48488262910797</v>
      </c>
      <c r="K12" s="28" t="s">
        <v>26</v>
      </c>
      <c r="L12" s="29">
        <v>2.2591927479763303</v>
      </c>
      <c r="U12" s="32" t="s">
        <v>26</v>
      </c>
      <c r="V12" s="32" t="s">
        <v>132</v>
      </c>
      <c r="AC12" s="62">
        <v>43932</v>
      </c>
      <c r="AD12" s="32" t="s">
        <v>94</v>
      </c>
      <c r="AE12" s="62" t="s">
        <v>130</v>
      </c>
    </row>
    <row r="13" spans="1:42" ht="15.75" thickBot="1" x14ac:dyDescent="0.3">
      <c r="A13" s="12" t="s">
        <v>46</v>
      </c>
      <c r="B13" s="14">
        <v>44067.632348999992</v>
      </c>
      <c r="C13" s="14">
        <v>45257.458422422991</v>
      </c>
      <c r="D13" s="24">
        <v>46392</v>
      </c>
      <c r="E13" s="52">
        <f t="shared" si="0"/>
        <v>47412.624000000003</v>
      </c>
      <c r="F13" s="15">
        <v>206.89029271830981</v>
      </c>
      <c r="G13" s="53">
        <f t="shared" si="1"/>
        <v>212.47633062170419</v>
      </c>
      <c r="H13" s="16">
        <f t="shared" si="2"/>
        <v>217.80281690140845</v>
      </c>
      <c r="I13" s="56">
        <f t="shared" si="2"/>
        <v>222.59447887323944</v>
      </c>
      <c r="K13" s="28" t="s">
        <v>29</v>
      </c>
      <c r="L13" s="29">
        <v>2.4552708999965178</v>
      </c>
      <c r="U13" s="32" t="s">
        <v>146</v>
      </c>
      <c r="V13" s="32" t="s">
        <v>132</v>
      </c>
      <c r="AC13" s="62">
        <v>43933</v>
      </c>
      <c r="AD13" s="32" t="s">
        <v>94</v>
      </c>
      <c r="AE13" s="62" t="s">
        <v>131</v>
      </c>
    </row>
    <row r="14" spans="1:42" ht="15.75" thickBot="1" x14ac:dyDescent="0.3">
      <c r="A14" s="12" t="s">
        <v>48</v>
      </c>
      <c r="B14" s="14">
        <v>43015.012806999992</v>
      </c>
      <c r="C14" s="14">
        <v>44176.418152788989</v>
      </c>
      <c r="D14" s="24">
        <v>43475</v>
      </c>
      <c r="E14" s="52">
        <f t="shared" si="0"/>
        <v>44431.450000000004</v>
      </c>
      <c r="F14" s="15">
        <v>201.94841693427227</v>
      </c>
      <c r="G14" s="53">
        <f t="shared" si="1"/>
        <v>207.40102419149761</v>
      </c>
      <c r="H14" s="16">
        <f t="shared" si="2"/>
        <v>204.10798122065728</v>
      </c>
      <c r="I14" s="56">
        <f t="shared" si="2"/>
        <v>208.59835680751175</v>
      </c>
      <c r="K14" s="91" t="s">
        <v>146</v>
      </c>
      <c r="L14" s="29">
        <v>1.0060420690901681</v>
      </c>
      <c r="U14" s="32" t="s">
        <v>29</v>
      </c>
      <c r="V14" s="32" t="s">
        <v>84</v>
      </c>
      <c r="AC14" s="62">
        <v>43934</v>
      </c>
      <c r="AD14" s="32" t="s">
        <v>94</v>
      </c>
      <c r="AE14" s="62" t="s">
        <v>125</v>
      </c>
    </row>
    <row r="15" spans="1:42" ht="15.75" thickBot="1" x14ac:dyDescent="0.3">
      <c r="A15" s="12" t="s">
        <v>58</v>
      </c>
      <c r="B15" s="14">
        <v>36933.445392999995</v>
      </c>
      <c r="C15" s="14">
        <v>37930.648418610988</v>
      </c>
      <c r="D15" s="24">
        <v>40020</v>
      </c>
      <c r="E15" s="52">
        <f t="shared" si="0"/>
        <v>40900.44</v>
      </c>
      <c r="F15" s="15">
        <v>173.39645724413143</v>
      </c>
      <c r="G15" s="53">
        <f t="shared" si="1"/>
        <v>178.07816158972295</v>
      </c>
      <c r="H15" s="16">
        <f t="shared" si="2"/>
        <v>187.88732394366198</v>
      </c>
      <c r="I15" s="56">
        <f t="shared" si="2"/>
        <v>192.02084507042255</v>
      </c>
      <c r="K15" s="28" t="s">
        <v>80</v>
      </c>
      <c r="L15" s="29">
        <v>0</v>
      </c>
      <c r="AC15" s="62">
        <v>43935</v>
      </c>
      <c r="AD15" s="32" t="s">
        <v>94</v>
      </c>
      <c r="AE15" s="62" t="s">
        <v>126</v>
      </c>
    </row>
    <row r="16" spans="1:42" ht="15.75" thickBot="1" x14ac:dyDescent="0.3">
      <c r="A16" s="12" t="s">
        <v>53</v>
      </c>
      <c r="B16" s="14">
        <v>43296.625449999992</v>
      </c>
      <c r="C16" s="14">
        <v>44465.63433714999</v>
      </c>
      <c r="D16" s="24">
        <v>46126</v>
      </c>
      <c r="E16" s="52">
        <f t="shared" si="0"/>
        <v>47140.772000000004</v>
      </c>
      <c r="F16" s="15">
        <v>203.27054201877931</v>
      </c>
      <c r="G16" s="53">
        <f t="shared" si="1"/>
        <v>208.75884665328633</v>
      </c>
      <c r="H16" s="16">
        <f t="shared" si="2"/>
        <v>216.55399061032864</v>
      </c>
      <c r="I16" s="56">
        <f t="shared" si="2"/>
        <v>221.31817840375589</v>
      </c>
      <c r="J16" s="3"/>
      <c r="AC16" s="62">
        <v>43936</v>
      </c>
      <c r="AD16" s="32" t="s">
        <v>94</v>
      </c>
      <c r="AE16" s="62" t="s">
        <v>127</v>
      </c>
    </row>
    <row r="17" spans="1:31" ht="15.75" thickBot="1" x14ac:dyDescent="0.3">
      <c r="A17" s="12" t="s">
        <v>50</v>
      </c>
      <c r="B17" s="14">
        <v>47186.466001999994</v>
      </c>
      <c r="C17" s="14">
        <v>48460.500584053989</v>
      </c>
      <c r="D17" s="24">
        <v>51156</v>
      </c>
      <c r="E17" s="52">
        <f t="shared" si="0"/>
        <v>52281.432000000001</v>
      </c>
      <c r="F17" s="15">
        <v>221.53270423474174</v>
      </c>
      <c r="G17" s="53">
        <f t="shared" si="1"/>
        <v>227.51408724907975</v>
      </c>
      <c r="H17" s="16">
        <f t="shared" si="2"/>
        <v>240.16901408450704</v>
      </c>
      <c r="I17" s="56">
        <f t="shared" si="2"/>
        <v>245.45273239436619</v>
      </c>
      <c r="K17" s="3"/>
      <c r="L17" s="3"/>
      <c r="AC17" s="62">
        <v>43937</v>
      </c>
      <c r="AD17" s="32" t="s">
        <v>94</v>
      </c>
      <c r="AE17" s="62" t="s">
        <v>128</v>
      </c>
    </row>
    <row r="18" spans="1:31" ht="15.75" thickBot="1" x14ac:dyDescent="0.3">
      <c r="A18" s="12" t="s">
        <v>42</v>
      </c>
      <c r="B18" s="14">
        <v>58325.458970999993</v>
      </c>
      <c r="C18" s="14">
        <v>59900.246363216989</v>
      </c>
      <c r="D18" s="24">
        <v>61183</v>
      </c>
      <c r="E18" s="52">
        <f t="shared" si="0"/>
        <v>62529.025999999998</v>
      </c>
      <c r="F18" s="15">
        <v>273.82844587323939</v>
      </c>
      <c r="G18" s="53">
        <f t="shared" si="1"/>
        <v>281.22181391181687</v>
      </c>
      <c r="H18" s="16">
        <f t="shared" si="2"/>
        <v>287.24413145539904</v>
      </c>
      <c r="I18" s="56">
        <f t="shared" si="2"/>
        <v>293.56350234741785</v>
      </c>
      <c r="AC18" s="62">
        <v>43938</v>
      </c>
      <c r="AD18" s="32" t="s">
        <v>94</v>
      </c>
      <c r="AE18" s="62" t="s">
        <v>129</v>
      </c>
    </row>
    <row r="19" spans="1:31" ht="15.75" thickBot="1" x14ac:dyDescent="0.3">
      <c r="A19" s="12" t="s">
        <v>65</v>
      </c>
      <c r="B19" s="14">
        <v>72275.30472499998</v>
      </c>
      <c r="C19" s="14">
        <v>74226.737952574971</v>
      </c>
      <c r="D19" s="24">
        <v>81045</v>
      </c>
      <c r="E19" s="52">
        <f t="shared" si="0"/>
        <v>82827.990000000005</v>
      </c>
      <c r="F19" s="15">
        <v>339.3206794600938</v>
      </c>
      <c r="G19" s="53">
        <f t="shared" si="1"/>
        <v>348.48233780551629</v>
      </c>
      <c r="H19" s="16">
        <f t="shared" si="2"/>
        <v>380.49295774647885</v>
      </c>
      <c r="I19" s="56">
        <f t="shared" si="2"/>
        <v>388.86380281690145</v>
      </c>
      <c r="J19" s="4"/>
      <c r="AC19" s="62">
        <v>43939</v>
      </c>
      <c r="AD19" s="32" t="s">
        <v>94</v>
      </c>
      <c r="AE19" s="62" t="s">
        <v>130</v>
      </c>
    </row>
    <row r="20" spans="1:31" ht="15.75" thickBot="1" x14ac:dyDescent="0.3">
      <c r="A20" s="13" t="s">
        <v>150</v>
      </c>
      <c r="B20" s="14"/>
      <c r="C20" s="14"/>
      <c r="D20" s="24">
        <v>24649</v>
      </c>
      <c r="E20" s="52">
        <f t="shared" si="0"/>
        <v>25191.278000000002</v>
      </c>
      <c r="F20" s="15">
        <v>121.00168001877931</v>
      </c>
      <c r="G20" s="53">
        <f t="shared" si="1"/>
        <v>0</v>
      </c>
      <c r="H20" s="16">
        <f t="shared" si="2"/>
        <v>115.72300469483568</v>
      </c>
      <c r="I20" s="56">
        <f t="shared" si="2"/>
        <v>118.26891079812208</v>
      </c>
      <c r="K20" s="4"/>
      <c r="L20" s="4"/>
      <c r="AC20" s="62">
        <v>43940</v>
      </c>
      <c r="AD20" s="32" t="s">
        <v>94</v>
      </c>
      <c r="AE20" s="62" t="s">
        <v>131</v>
      </c>
    </row>
    <row r="21" spans="1:31" ht="15.75" thickBot="1" x14ac:dyDescent="0.3">
      <c r="A21" s="13" t="s">
        <v>151</v>
      </c>
      <c r="B21" s="14"/>
      <c r="C21" s="14"/>
      <c r="D21" s="24">
        <v>28795</v>
      </c>
      <c r="E21" s="52">
        <f t="shared" si="0"/>
        <v>29428.49</v>
      </c>
      <c r="F21" s="15">
        <v>112.63812470892017</v>
      </c>
      <c r="G21" s="53">
        <f t="shared" si="1"/>
        <v>0</v>
      </c>
      <c r="H21" s="16">
        <f t="shared" si="2"/>
        <v>135.18779342723005</v>
      </c>
      <c r="I21" s="56">
        <f t="shared" si="2"/>
        <v>138.16192488262911</v>
      </c>
      <c r="AC21" s="62">
        <v>43941</v>
      </c>
      <c r="AD21" s="32" t="s">
        <v>94</v>
      </c>
      <c r="AE21" s="62" t="s">
        <v>125</v>
      </c>
    </row>
    <row r="22" spans="1:31" ht="15.75" thickBot="1" x14ac:dyDescent="0.3">
      <c r="A22" s="13" t="s">
        <v>152</v>
      </c>
      <c r="B22" s="14"/>
      <c r="C22" s="14"/>
      <c r="D22" s="24">
        <v>34509</v>
      </c>
      <c r="E22" s="52">
        <f t="shared" si="0"/>
        <v>35268.198000000004</v>
      </c>
      <c r="F22" s="15">
        <v>108.17161974178403</v>
      </c>
      <c r="G22" s="53">
        <f t="shared" si="1"/>
        <v>0</v>
      </c>
      <c r="H22" s="16">
        <f t="shared" si="2"/>
        <v>162.01408450704224</v>
      </c>
      <c r="I22" s="56">
        <f t="shared" si="2"/>
        <v>165.57839436619719</v>
      </c>
      <c r="AC22" s="62">
        <v>43942</v>
      </c>
      <c r="AD22" s="32" t="s">
        <v>94</v>
      </c>
      <c r="AE22" s="62" t="s">
        <v>126</v>
      </c>
    </row>
    <row r="23" spans="1:31" ht="15.75" thickBot="1" x14ac:dyDescent="0.3">
      <c r="A23" s="12" t="s">
        <v>56</v>
      </c>
      <c r="B23" s="14">
        <v>33709.138839999992</v>
      </c>
      <c r="C23" s="14">
        <v>34619.285588679988</v>
      </c>
      <c r="D23" s="24">
        <v>36077</v>
      </c>
      <c r="E23" s="52">
        <f t="shared" si="0"/>
        <v>36870.694000000003</v>
      </c>
      <c r="F23" s="15">
        <v>158.25886779342719</v>
      </c>
      <c r="G23" s="53">
        <f t="shared" si="1"/>
        <v>162.5318572238497</v>
      </c>
      <c r="H23" s="16">
        <f t="shared" si="2"/>
        <v>169.3755868544601</v>
      </c>
      <c r="I23" s="56">
        <f t="shared" si="2"/>
        <v>173.10184976525824</v>
      </c>
      <c r="AC23" s="62">
        <v>43943</v>
      </c>
      <c r="AD23" s="32" t="s">
        <v>94</v>
      </c>
      <c r="AE23" s="62" t="s">
        <v>127</v>
      </c>
    </row>
    <row r="24" spans="1:31" ht="15.75" thickBot="1" x14ac:dyDescent="0.3">
      <c r="A24" s="12" t="s">
        <v>47</v>
      </c>
      <c r="B24" s="14">
        <v>38561.946968999997</v>
      </c>
      <c r="C24" s="14">
        <v>39603.119537162995</v>
      </c>
      <c r="D24" s="24">
        <v>40572</v>
      </c>
      <c r="E24" s="52">
        <f t="shared" si="0"/>
        <v>41464.584000000003</v>
      </c>
      <c r="F24" s="15">
        <v>181.04200454929577</v>
      </c>
      <c r="G24" s="53">
        <f t="shared" si="1"/>
        <v>185.93013867212673</v>
      </c>
      <c r="H24" s="16">
        <f t="shared" si="2"/>
        <v>190.47887323943661</v>
      </c>
      <c r="I24" s="56">
        <f t="shared" si="2"/>
        <v>194.66940845070422</v>
      </c>
      <c r="AC24" s="62">
        <v>43944</v>
      </c>
      <c r="AD24" s="32" t="s">
        <v>94</v>
      </c>
      <c r="AE24" s="62" t="s">
        <v>128</v>
      </c>
    </row>
    <row r="25" spans="1:31" ht="15.75" thickBot="1" x14ac:dyDescent="0.3">
      <c r="A25" s="12" t="s">
        <v>57</v>
      </c>
      <c r="B25" s="14">
        <v>35300.724900999994</v>
      </c>
      <c r="C25" s="14">
        <v>36253.844473326993</v>
      </c>
      <c r="D25" s="24">
        <v>35984</v>
      </c>
      <c r="E25" s="52">
        <f t="shared" si="0"/>
        <v>36775.648000000001</v>
      </c>
      <c r="F25" s="15">
        <v>165.73110282159621</v>
      </c>
      <c r="G25" s="53">
        <f t="shared" si="1"/>
        <v>170.20584259777931</v>
      </c>
      <c r="H25" s="16">
        <f t="shared" si="2"/>
        <v>168.93896713615024</v>
      </c>
      <c r="I25" s="56">
        <f t="shared" si="2"/>
        <v>172.65562441314555</v>
      </c>
      <c r="AC25" s="62">
        <v>43945</v>
      </c>
      <c r="AD25" s="32" t="s">
        <v>94</v>
      </c>
      <c r="AE25" s="62" t="s">
        <v>129</v>
      </c>
    </row>
    <row r="26" spans="1:31" ht="15.75" thickBot="1" x14ac:dyDescent="0.3">
      <c r="A26" s="12" t="s">
        <v>55</v>
      </c>
      <c r="B26" s="14">
        <v>30183.179792999992</v>
      </c>
      <c r="C26" s="14">
        <v>30998.12564741099</v>
      </c>
      <c r="D26" s="24">
        <v>29379</v>
      </c>
      <c r="E26" s="52">
        <f t="shared" si="0"/>
        <v>30025.338</v>
      </c>
      <c r="F26" s="15">
        <v>141.7050694507042</v>
      </c>
      <c r="G26" s="53">
        <f t="shared" si="1"/>
        <v>145.5311063258732</v>
      </c>
      <c r="H26" s="16">
        <f t="shared" si="2"/>
        <v>137.92957746478874</v>
      </c>
      <c r="I26" s="56">
        <f t="shared" si="2"/>
        <v>140.96402816901409</v>
      </c>
      <c r="AC26" s="62">
        <v>43946</v>
      </c>
      <c r="AD26" s="32" t="s">
        <v>94</v>
      </c>
      <c r="AE26" s="62" t="s">
        <v>130</v>
      </c>
    </row>
    <row r="27" spans="1:31" ht="15.75" thickBot="1" x14ac:dyDescent="0.3">
      <c r="A27" s="12" t="s">
        <v>36</v>
      </c>
      <c r="B27" s="14">
        <v>68594.300514999981</v>
      </c>
      <c r="C27" s="14">
        <v>70446.346628904968</v>
      </c>
      <c r="D27" s="24">
        <v>75690</v>
      </c>
      <c r="E27" s="52">
        <f t="shared" si="0"/>
        <v>77355.180000000008</v>
      </c>
      <c r="F27" s="15">
        <v>322.03896955399051</v>
      </c>
      <c r="G27" s="53">
        <f t="shared" si="1"/>
        <v>330.73402173194819</v>
      </c>
      <c r="H27" s="16">
        <f t="shared" si="2"/>
        <v>355.35211267605632</v>
      </c>
      <c r="I27" s="56">
        <f t="shared" si="2"/>
        <v>363.16985915492961</v>
      </c>
      <c r="AC27" s="62">
        <v>43947</v>
      </c>
      <c r="AD27" s="32" t="s">
        <v>94</v>
      </c>
      <c r="AE27" s="62" t="s">
        <v>131</v>
      </c>
    </row>
    <row r="28" spans="1:31" ht="15.75" thickBot="1" x14ac:dyDescent="0.3">
      <c r="A28" s="12" t="s">
        <v>39</v>
      </c>
      <c r="B28" s="14">
        <v>67512.14856099998</v>
      </c>
      <c r="C28" s="14">
        <v>69334.976572146974</v>
      </c>
      <c r="D28" s="24">
        <v>73015</v>
      </c>
      <c r="E28" s="52">
        <f t="shared" si="0"/>
        <v>74621.33</v>
      </c>
      <c r="F28" s="15">
        <v>316.95844394835672</v>
      </c>
      <c r="G28" s="53">
        <f t="shared" si="1"/>
        <v>325.51632193496232</v>
      </c>
      <c r="H28" s="16">
        <f t="shared" si="2"/>
        <v>342.79342723004697</v>
      </c>
      <c r="I28" s="56">
        <f t="shared" si="2"/>
        <v>350.33488262910799</v>
      </c>
      <c r="AC28" s="62">
        <v>43948</v>
      </c>
      <c r="AD28" s="32" t="s">
        <v>94</v>
      </c>
      <c r="AE28" s="62" t="s">
        <v>125</v>
      </c>
    </row>
    <row r="29" spans="1:31" ht="15.75" thickBot="1" x14ac:dyDescent="0.3">
      <c r="A29" s="12" t="s">
        <v>37</v>
      </c>
      <c r="B29" s="14">
        <v>71730.009831999996</v>
      </c>
      <c r="C29" s="14">
        <v>73666.720097463985</v>
      </c>
      <c r="D29" s="24">
        <v>74533</v>
      </c>
      <c r="E29" s="52">
        <f t="shared" si="0"/>
        <v>76172.725999999995</v>
      </c>
      <c r="F29" s="15">
        <v>336.76060953990611</v>
      </c>
      <c r="G29" s="53">
        <f t="shared" si="1"/>
        <v>345.85314599748352</v>
      </c>
      <c r="H29" s="16">
        <f t="shared" si="2"/>
        <v>349.9201877934272</v>
      </c>
      <c r="I29" s="56">
        <f t="shared" si="2"/>
        <v>357.6184319248826</v>
      </c>
      <c r="AC29" s="62">
        <v>43949</v>
      </c>
      <c r="AD29" s="32" t="s">
        <v>94</v>
      </c>
      <c r="AE29" s="62" t="s">
        <v>126</v>
      </c>
    </row>
    <row r="30" spans="1:31" ht="15.75" thickBot="1" x14ac:dyDescent="0.3">
      <c r="A30" s="12" t="s">
        <v>67</v>
      </c>
      <c r="B30" s="14">
        <v>23590.068813999995</v>
      </c>
      <c r="C30" s="14">
        <v>24227.000671977992</v>
      </c>
      <c r="D30" s="24">
        <v>24711.540685417553</v>
      </c>
      <c r="E30" s="52">
        <f t="shared" si="0"/>
        <v>25255.19458049674</v>
      </c>
      <c r="F30" s="15">
        <v>110.7514967793427</v>
      </c>
      <c r="G30" s="53">
        <f t="shared" si="1"/>
        <v>113.74178719238493</v>
      </c>
      <c r="H30" s="16">
        <f t="shared" si="2"/>
        <v>116.01662293623264</v>
      </c>
      <c r="I30" s="56">
        <f t="shared" si="2"/>
        <v>118.56898864082976</v>
      </c>
      <c r="AC30" s="62">
        <v>43950</v>
      </c>
      <c r="AD30" s="32" t="s">
        <v>94</v>
      </c>
      <c r="AE30" s="62" t="s">
        <v>127</v>
      </c>
    </row>
    <row r="31" spans="1:31" ht="15.75" thickBot="1" x14ac:dyDescent="0.3">
      <c r="A31" s="12" t="s">
        <v>52</v>
      </c>
      <c r="B31" s="14">
        <v>38378.42412299999</v>
      </c>
      <c r="C31" s="14">
        <v>39414.641574320987</v>
      </c>
      <c r="D31" s="24">
        <v>41291</v>
      </c>
      <c r="E31" s="52">
        <f t="shared" si="0"/>
        <v>42199.402000000002</v>
      </c>
      <c r="F31" s="15">
        <v>180.18039494366192</v>
      </c>
      <c r="G31" s="53">
        <f t="shared" si="1"/>
        <v>185.04526560714078</v>
      </c>
      <c r="H31" s="16">
        <f t="shared" si="2"/>
        <v>193.85446009389671</v>
      </c>
      <c r="I31" s="56">
        <f t="shared" si="2"/>
        <v>198.11925821596245</v>
      </c>
      <c r="AC31" s="62">
        <v>43951</v>
      </c>
      <c r="AD31" s="32" t="s">
        <v>94</v>
      </c>
      <c r="AE31" s="62" t="s">
        <v>128</v>
      </c>
    </row>
    <row r="32" spans="1:31" ht="15.75" thickBot="1" x14ac:dyDescent="0.3">
      <c r="A32" s="12" t="s">
        <v>44</v>
      </c>
      <c r="B32" s="14">
        <v>52880.94787299999</v>
      </c>
      <c r="C32" s="14">
        <v>54308.733465570986</v>
      </c>
      <c r="D32" s="24">
        <v>58076</v>
      </c>
      <c r="E32" s="52">
        <f t="shared" si="0"/>
        <v>59353.671999999999</v>
      </c>
      <c r="F32" s="15">
        <v>248.26736090610325</v>
      </c>
      <c r="G32" s="53">
        <f t="shared" si="1"/>
        <v>254.970579650568</v>
      </c>
      <c r="H32" s="16">
        <f t="shared" si="2"/>
        <v>272.65727699530515</v>
      </c>
      <c r="I32" s="56">
        <f t="shared" si="2"/>
        <v>278.65573708920186</v>
      </c>
      <c r="J32" s="54"/>
      <c r="AC32" s="62">
        <v>43952</v>
      </c>
      <c r="AD32" s="32" t="s">
        <v>94</v>
      </c>
      <c r="AE32" s="62" t="s">
        <v>129</v>
      </c>
    </row>
    <row r="33" spans="1:31" ht="15.75" thickBot="1" x14ac:dyDescent="0.3">
      <c r="A33" s="12" t="s">
        <v>35</v>
      </c>
      <c r="B33" s="14">
        <v>80640.360423999984</v>
      </c>
      <c r="C33" s="14">
        <v>82817.650155447976</v>
      </c>
      <c r="D33" s="24">
        <v>85995</v>
      </c>
      <c r="E33" s="52">
        <f t="shared" si="0"/>
        <v>87886.89</v>
      </c>
      <c r="F33" s="15">
        <v>378.59324142723</v>
      </c>
      <c r="G33" s="53">
        <f t="shared" si="1"/>
        <v>388.81525894576515</v>
      </c>
      <c r="H33" s="16">
        <f t="shared" si="2"/>
        <v>403.73239436619718</v>
      </c>
      <c r="I33" s="56">
        <f t="shared" si="2"/>
        <v>412.61450704225354</v>
      </c>
      <c r="AC33" s="62">
        <v>43953</v>
      </c>
      <c r="AD33" s="32" t="s">
        <v>94</v>
      </c>
      <c r="AE33" s="62" t="s">
        <v>130</v>
      </c>
    </row>
    <row r="34" spans="1:31" ht="15.75" thickBot="1" x14ac:dyDescent="0.3">
      <c r="A34" s="12" t="s">
        <v>61</v>
      </c>
      <c r="B34" s="14">
        <v>30713.708479999994</v>
      </c>
      <c r="C34" s="14">
        <v>31542.978608959991</v>
      </c>
      <c r="D34" s="24">
        <v>32404</v>
      </c>
      <c r="E34" s="52">
        <f t="shared" si="0"/>
        <v>33116.887999999999</v>
      </c>
      <c r="F34" s="15">
        <v>144.19581446009386</v>
      </c>
      <c r="G34" s="53">
        <f t="shared" si="1"/>
        <v>148.08910145051638</v>
      </c>
      <c r="H34" s="16">
        <f t="shared" si="2"/>
        <v>152.13145539906102</v>
      </c>
      <c r="I34" s="56">
        <f t="shared" si="2"/>
        <v>155.47834741784038</v>
      </c>
      <c r="AC34" s="62">
        <v>43954</v>
      </c>
      <c r="AD34" s="32" t="s">
        <v>94</v>
      </c>
      <c r="AE34" s="62" t="s">
        <v>131</v>
      </c>
    </row>
    <row r="35" spans="1:31" ht="15.75" thickBot="1" x14ac:dyDescent="0.3">
      <c r="A35" s="12" t="s">
        <v>63</v>
      </c>
      <c r="B35" s="14">
        <v>23675.501862999998</v>
      </c>
      <c r="C35" s="14">
        <v>24314.740413300995</v>
      </c>
      <c r="D35" s="24">
        <v>25363</v>
      </c>
      <c r="E35" s="52">
        <f t="shared" si="0"/>
        <v>25920.986000000001</v>
      </c>
      <c r="F35" s="15">
        <v>111.15259090610327</v>
      </c>
      <c r="G35" s="53">
        <f t="shared" si="1"/>
        <v>114.15371086056805</v>
      </c>
      <c r="H35" s="16">
        <f t="shared" si="2"/>
        <v>119.07511737089202</v>
      </c>
      <c r="I35" s="56">
        <f t="shared" si="2"/>
        <v>121.69476995305165</v>
      </c>
      <c r="AC35" s="62">
        <v>43955</v>
      </c>
      <c r="AD35" s="32" t="s">
        <v>94</v>
      </c>
      <c r="AE35" s="62" t="s">
        <v>125</v>
      </c>
    </row>
    <row r="36" spans="1:31" ht="15.75" thickBot="1" x14ac:dyDescent="0.3">
      <c r="A36" s="12" t="s">
        <v>33</v>
      </c>
      <c r="B36" s="14">
        <v>91237.222686999987</v>
      </c>
      <c r="C36" s="14">
        <v>93700.627699548975</v>
      </c>
      <c r="D36" s="24">
        <v>93141</v>
      </c>
      <c r="E36" s="52">
        <f t="shared" si="0"/>
        <v>95190.101999999999</v>
      </c>
      <c r="F36" s="15">
        <v>428.343768483568</v>
      </c>
      <c r="G36" s="53">
        <f t="shared" si="1"/>
        <v>439.90905023262428</v>
      </c>
      <c r="H36" s="16">
        <f t="shared" si="2"/>
        <v>437.28169014084506</v>
      </c>
      <c r="I36" s="56">
        <f t="shared" si="2"/>
        <v>446.90188732394364</v>
      </c>
      <c r="AC36" s="62">
        <v>43956</v>
      </c>
      <c r="AD36" s="32" t="s">
        <v>94</v>
      </c>
      <c r="AE36" s="62" t="s">
        <v>126</v>
      </c>
    </row>
    <row r="37" spans="1:31" ht="15.75" thickBot="1" x14ac:dyDescent="0.3">
      <c r="A37" s="12" t="s">
        <v>41</v>
      </c>
      <c r="B37" s="14">
        <v>54477.807578999993</v>
      </c>
      <c r="C37" s="14">
        <v>55948.708383632991</v>
      </c>
      <c r="D37" s="24">
        <v>58021</v>
      </c>
      <c r="E37" s="52">
        <f t="shared" si="0"/>
        <v>59297.462</v>
      </c>
      <c r="F37" s="15">
        <v>255.76435483098589</v>
      </c>
      <c r="G37" s="53">
        <f t="shared" si="1"/>
        <v>262.66999241142247</v>
      </c>
      <c r="H37" s="16">
        <f t="shared" si="2"/>
        <v>272.39906103286387</v>
      </c>
      <c r="I37" s="56">
        <f t="shared" si="2"/>
        <v>278.39184037558687</v>
      </c>
      <c r="AC37" s="62">
        <v>43957</v>
      </c>
      <c r="AD37" s="32" t="s">
        <v>94</v>
      </c>
      <c r="AE37" s="62" t="s">
        <v>127</v>
      </c>
    </row>
    <row r="38" spans="1:31" ht="15.75" thickBot="1" x14ac:dyDescent="0.3">
      <c r="A38" s="12" t="s">
        <v>51</v>
      </c>
      <c r="B38" s="14">
        <v>42416.98146399999</v>
      </c>
      <c r="C38" s="14">
        <v>43562.239963527987</v>
      </c>
      <c r="D38" s="24">
        <v>46917</v>
      </c>
      <c r="E38" s="52">
        <f t="shared" si="0"/>
        <v>47949.173999999999</v>
      </c>
      <c r="F38" s="15">
        <v>199.14075804694832</v>
      </c>
      <c r="G38" s="53">
        <f t="shared" si="1"/>
        <v>204.51755851421589</v>
      </c>
      <c r="H38" s="16">
        <f t="shared" si="2"/>
        <v>220.26760563380282</v>
      </c>
      <c r="I38" s="56">
        <f t="shared" si="2"/>
        <v>225.11349295774647</v>
      </c>
      <c r="AC38" s="62">
        <v>43958</v>
      </c>
      <c r="AD38" s="32" t="s">
        <v>94</v>
      </c>
      <c r="AE38" s="62" t="s">
        <v>128</v>
      </c>
    </row>
    <row r="39" spans="1:31" ht="15.75" thickBot="1" x14ac:dyDescent="0.3">
      <c r="A39" s="12" t="s">
        <v>45</v>
      </c>
      <c r="B39" s="14">
        <v>38474.404461999991</v>
      </c>
      <c r="C39" s="14">
        <v>39513.213382473987</v>
      </c>
      <c r="D39" s="24">
        <v>39808</v>
      </c>
      <c r="E39" s="52">
        <f t="shared" si="0"/>
        <v>40683.775999999998</v>
      </c>
      <c r="F39" s="15">
        <v>180.63100686384973</v>
      </c>
      <c r="G39" s="53">
        <f t="shared" si="1"/>
        <v>185.50804404917363</v>
      </c>
      <c r="H39" s="16">
        <f t="shared" si="2"/>
        <v>186.89201877934272</v>
      </c>
      <c r="I39" s="56">
        <f t="shared" si="2"/>
        <v>191.00364319248825</v>
      </c>
      <c r="AC39" s="62">
        <v>43959</v>
      </c>
      <c r="AD39" s="32" t="s">
        <v>94</v>
      </c>
      <c r="AE39" s="62" t="s">
        <v>129</v>
      </c>
    </row>
    <row r="40" spans="1:31" ht="15.75" thickBot="1" x14ac:dyDescent="0.3">
      <c r="A40" s="12" t="s">
        <v>34</v>
      </c>
      <c r="B40" s="14">
        <v>86303.200424999988</v>
      </c>
      <c r="C40" s="14">
        <v>88633.38683647498</v>
      </c>
      <c r="D40" s="24">
        <v>88743</v>
      </c>
      <c r="E40" s="52">
        <f t="shared" si="0"/>
        <v>90695.346000000005</v>
      </c>
      <c r="F40" s="15">
        <v>405.17934471830978</v>
      </c>
      <c r="G40" s="53">
        <f t="shared" si="1"/>
        <v>416.11918702570415</v>
      </c>
      <c r="H40" s="16">
        <f t="shared" si="2"/>
        <v>416.63380281690144</v>
      </c>
      <c r="I40" s="56">
        <f t="shared" si="2"/>
        <v>425.79974647887326</v>
      </c>
      <c r="AC40" s="62">
        <v>43960</v>
      </c>
      <c r="AD40" s="32" t="s">
        <v>94</v>
      </c>
      <c r="AE40" s="62" t="s">
        <v>130</v>
      </c>
    </row>
    <row r="41" spans="1:31" ht="15.75" thickBot="1" x14ac:dyDescent="0.3">
      <c r="A41" s="12" t="s">
        <v>38</v>
      </c>
      <c r="B41" s="14">
        <v>69499.257996999979</v>
      </c>
      <c r="C41" s="14">
        <v>71375.737962918967</v>
      </c>
      <c r="D41" s="24">
        <v>76131</v>
      </c>
      <c r="E41" s="52">
        <f t="shared" si="0"/>
        <v>77805.881999999998</v>
      </c>
      <c r="F41" s="15">
        <v>326.28759623004686</v>
      </c>
      <c r="G41" s="53">
        <f t="shared" si="1"/>
        <v>335.09736132825805</v>
      </c>
      <c r="H41" s="16">
        <f t="shared" si="2"/>
        <v>357.42253521126759</v>
      </c>
      <c r="I41" s="56">
        <f t="shared" si="2"/>
        <v>365.28583098591548</v>
      </c>
      <c r="AC41" s="62">
        <v>43961</v>
      </c>
      <c r="AD41" s="32" t="s">
        <v>94</v>
      </c>
      <c r="AE41" s="62" t="s">
        <v>131</v>
      </c>
    </row>
    <row r="42" spans="1:31" x14ac:dyDescent="0.25">
      <c r="AC42" s="62">
        <v>43962</v>
      </c>
      <c r="AD42" s="32" t="s">
        <v>94</v>
      </c>
      <c r="AE42" s="62" t="s">
        <v>125</v>
      </c>
    </row>
    <row r="43" spans="1:31" x14ac:dyDescent="0.25">
      <c r="AC43" s="62">
        <v>43963</v>
      </c>
      <c r="AD43" s="32" t="s">
        <v>94</v>
      </c>
      <c r="AE43" s="62" t="s">
        <v>126</v>
      </c>
    </row>
    <row r="44" spans="1:31" x14ac:dyDescent="0.25">
      <c r="AC44" s="62">
        <v>43964</v>
      </c>
      <c r="AD44" s="32" t="s">
        <v>94</v>
      </c>
      <c r="AE44" s="62" t="s">
        <v>127</v>
      </c>
    </row>
    <row r="45" spans="1:31" x14ac:dyDescent="0.25">
      <c r="AC45" s="62">
        <v>43965</v>
      </c>
      <c r="AD45" s="32" t="s">
        <v>94</v>
      </c>
      <c r="AE45" s="62" t="s">
        <v>128</v>
      </c>
    </row>
    <row r="46" spans="1:31" x14ac:dyDescent="0.25">
      <c r="AC46" s="62">
        <v>43966</v>
      </c>
      <c r="AD46" s="32" t="s">
        <v>94</v>
      </c>
      <c r="AE46" s="62" t="s">
        <v>129</v>
      </c>
    </row>
    <row r="47" spans="1:31" x14ac:dyDescent="0.25">
      <c r="AC47" s="62">
        <v>43967</v>
      </c>
      <c r="AD47" s="32" t="s">
        <v>94</v>
      </c>
      <c r="AE47" s="62" t="s">
        <v>130</v>
      </c>
    </row>
    <row r="48" spans="1:31" x14ac:dyDescent="0.25">
      <c r="AC48" s="62">
        <v>43968</v>
      </c>
      <c r="AD48" s="32" t="s">
        <v>94</v>
      </c>
      <c r="AE48" s="62" t="s">
        <v>131</v>
      </c>
    </row>
    <row r="49" spans="29:31" x14ac:dyDescent="0.25">
      <c r="AC49" s="62">
        <v>43969</v>
      </c>
      <c r="AD49" s="32" t="s">
        <v>94</v>
      </c>
      <c r="AE49" s="62" t="s">
        <v>125</v>
      </c>
    </row>
    <row r="50" spans="29:31" x14ac:dyDescent="0.25">
      <c r="AC50" s="62">
        <v>43970</v>
      </c>
      <c r="AD50" s="32" t="s">
        <v>94</v>
      </c>
      <c r="AE50" s="62" t="s">
        <v>126</v>
      </c>
    </row>
    <row r="51" spans="29:31" x14ac:dyDescent="0.25">
      <c r="AC51" s="62">
        <v>43971</v>
      </c>
      <c r="AD51" s="32" t="s">
        <v>94</v>
      </c>
      <c r="AE51" s="62" t="s">
        <v>127</v>
      </c>
    </row>
    <row r="52" spans="29:31" x14ac:dyDescent="0.25">
      <c r="AC52" s="62">
        <v>43972</v>
      </c>
      <c r="AD52" s="32" t="s">
        <v>94</v>
      </c>
      <c r="AE52" s="62" t="s">
        <v>128</v>
      </c>
    </row>
    <row r="53" spans="29:31" x14ac:dyDescent="0.25">
      <c r="AC53" s="62">
        <v>43973</v>
      </c>
      <c r="AD53" s="32" t="s">
        <v>94</v>
      </c>
      <c r="AE53" s="62" t="s">
        <v>129</v>
      </c>
    </row>
    <row r="54" spans="29:31" x14ac:dyDescent="0.25">
      <c r="AC54" s="62">
        <v>43974</v>
      </c>
      <c r="AD54" s="32" t="s">
        <v>94</v>
      </c>
      <c r="AE54" s="62" t="s">
        <v>130</v>
      </c>
    </row>
    <row r="55" spans="29:31" x14ac:dyDescent="0.25">
      <c r="AC55" s="62">
        <v>43975</v>
      </c>
      <c r="AD55" s="32" t="s">
        <v>94</v>
      </c>
      <c r="AE55" s="62" t="s">
        <v>131</v>
      </c>
    </row>
    <row r="56" spans="29:31" x14ac:dyDescent="0.25">
      <c r="AC56" s="62">
        <v>43976</v>
      </c>
      <c r="AD56" s="32" t="s">
        <v>94</v>
      </c>
      <c r="AE56" s="62" t="s">
        <v>125</v>
      </c>
    </row>
    <row r="57" spans="29:31" x14ac:dyDescent="0.25">
      <c r="AC57" s="62">
        <v>43977</v>
      </c>
      <c r="AD57" s="32" t="s">
        <v>94</v>
      </c>
      <c r="AE57" s="62" t="s">
        <v>126</v>
      </c>
    </row>
    <row r="58" spans="29:31" x14ac:dyDescent="0.25">
      <c r="AC58" s="62">
        <v>43978</v>
      </c>
      <c r="AD58" s="32" t="s">
        <v>94</v>
      </c>
      <c r="AE58" s="62" t="s">
        <v>127</v>
      </c>
    </row>
    <row r="59" spans="29:31" x14ac:dyDescent="0.25">
      <c r="AC59" s="62">
        <v>43979</v>
      </c>
      <c r="AD59" s="32" t="s">
        <v>94</v>
      </c>
      <c r="AE59" s="62" t="s">
        <v>128</v>
      </c>
    </row>
    <row r="60" spans="29:31" x14ac:dyDescent="0.25">
      <c r="AC60" s="62">
        <v>43980</v>
      </c>
      <c r="AD60" s="32" t="s">
        <v>94</v>
      </c>
      <c r="AE60" s="62" t="s">
        <v>129</v>
      </c>
    </row>
    <row r="61" spans="29:31" x14ac:dyDescent="0.25">
      <c r="AC61" s="62">
        <v>43981</v>
      </c>
      <c r="AD61" s="32" t="s">
        <v>94</v>
      </c>
      <c r="AE61" s="62" t="s">
        <v>130</v>
      </c>
    </row>
    <row r="62" spans="29:31" x14ac:dyDescent="0.25">
      <c r="AC62" s="62">
        <v>43982</v>
      </c>
      <c r="AD62" s="32" t="s">
        <v>94</v>
      </c>
      <c r="AE62" s="62" t="s">
        <v>131</v>
      </c>
    </row>
    <row r="63" spans="29:31" x14ac:dyDescent="0.25">
      <c r="AC63" s="62">
        <v>43983</v>
      </c>
      <c r="AD63" s="32" t="s">
        <v>94</v>
      </c>
      <c r="AE63" s="62" t="s">
        <v>125</v>
      </c>
    </row>
    <row r="64" spans="29:31" x14ac:dyDescent="0.25">
      <c r="AC64" s="62">
        <v>43984</v>
      </c>
      <c r="AD64" s="32" t="s">
        <v>94</v>
      </c>
      <c r="AE64" s="62" t="s">
        <v>126</v>
      </c>
    </row>
    <row r="65" spans="29:31" x14ac:dyDescent="0.25">
      <c r="AC65" s="62">
        <v>43985</v>
      </c>
      <c r="AD65" s="32" t="s">
        <v>94</v>
      </c>
      <c r="AE65" s="62" t="s">
        <v>127</v>
      </c>
    </row>
    <row r="66" spans="29:31" x14ac:dyDescent="0.25">
      <c r="AC66" s="62">
        <v>43986</v>
      </c>
      <c r="AD66" s="32" t="s">
        <v>94</v>
      </c>
      <c r="AE66" s="62" t="s">
        <v>128</v>
      </c>
    </row>
    <row r="67" spans="29:31" x14ac:dyDescent="0.25">
      <c r="AC67" s="62">
        <v>43987</v>
      </c>
      <c r="AD67" s="32" t="s">
        <v>94</v>
      </c>
      <c r="AE67" s="62" t="s">
        <v>129</v>
      </c>
    </row>
    <row r="68" spans="29:31" x14ac:dyDescent="0.25">
      <c r="AC68" s="62">
        <v>43988</v>
      </c>
      <c r="AD68" s="32" t="s">
        <v>94</v>
      </c>
      <c r="AE68" s="62" t="s">
        <v>130</v>
      </c>
    </row>
    <row r="69" spans="29:31" x14ac:dyDescent="0.25">
      <c r="AC69" s="62">
        <v>43989</v>
      </c>
      <c r="AD69" s="32" t="s">
        <v>94</v>
      </c>
      <c r="AE69" s="62" t="s">
        <v>131</v>
      </c>
    </row>
    <row r="70" spans="29:31" x14ac:dyDescent="0.25">
      <c r="AC70" s="62">
        <v>43990</v>
      </c>
      <c r="AD70" s="32" t="s">
        <v>94</v>
      </c>
      <c r="AE70" s="62" t="s">
        <v>125</v>
      </c>
    </row>
    <row r="71" spans="29:31" x14ac:dyDescent="0.25">
      <c r="AC71" s="62">
        <v>43991</v>
      </c>
      <c r="AD71" s="32" t="s">
        <v>94</v>
      </c>
      <c r="AE71" s="62" t="s">
        <v>126</v>
      </c>
    </row>
    <row r="72" spans="29:31" x14ac:dyDescent="0.25">
      <c r="AC72" s="62">
        <v>43992</v>
      </c>
      <c r="AD72" s="32" t="s">
        <v>94</v>
      </c>
      <c r="AE72" s="62" t="s">
        <v>127</v>
      </c>
    </row>
    <row r="73" spans="29:31" x14ac:dyDescent="0.25">
      <c r="AC73" s="62">
        <v>43993</v>
      </c>
      <c r="AD73" s="32" t="s">
        <v>94</v>
      </c>
      <c r="AE73" s="62" t="s">
        <v>128</v>
      </c>
    </row>
    <row r="74" spans="29:31" x14ac:dyDescent="0.25">
      <c r="AC74" s="62">
        <v>43994</v>
      </c>
      <c r="AD74" s="32" t="s">
        <v>94</v>
      </c>
      <c r="AE74" s="62" t="s">
        <v>129</v>
      </c>
    </row>
    <row r="75" spans="29:31" x14ac:dyDescent="0.25">
      <c r="AC75" s="62">
        <v>43995</v>
      </c>
      <c r="AD75" s="32" t="s">
        <v>94</v>
      </c>
      <c r="AE75" s="62" t="s">
        <v>130</v>
      </c>
    </row>
    <row r="76" spans="29:31" x14ac:dyDescent="0.25">
      <c r="AC76" s="62">
        <v>43996</v>
      </c>
      <c r="AD76" s="32" t="s">
        <v>94</v>
      </c>
      <c r="AE76" s="62" t="s">
        <v>131</v>
      </c>
    </row>
    <row r="77" spans="29:31" x14ac:dyDescent="0.25">
      <c r="AC77" s="62">
        <v>43997</v>
      </c>
      <c r="AD77" s="32" t="s">
        <v>94</v>
      </c>
      <c r="AE77" s="62" t="s">
        <v>125</v>
      </c>
    </row>
    <row r="78" spans="29:31" x14ac:dyDescent="0.25">
      <c r="AC78" s="62">
        <v>43998</v>
      </c>
      <c r="AD78" s="32" t="s">
        <v>94</v>
      </c>
      <c r="AE78" s="62" t="s">
        <v>126</v>
      </c>
    </row>
    <row r="79" spans="29:31" x14ac:dyDescent="0.25">
      <c r="AC79" s="62">
        <v>43999</v>
      </c>
      <c r="AD79" s="32" t="s">
        <v>94</v>
      </c>
      <c r="AE79" s="62" t="s">
        <v>127</v>
      </c>
    </row>
    <row r="80" spans="29:31" x14ac:dyDescent="0.25">
      <c r="AC80" s="62">
        <v>44000</v>
      </c>
      <c r="AD80" s="32" t="s">
        <v>94</v>
      </c>
      <c r="AE80" s="62" t="s">
        <v>128</v>
      </c>
    </row>
    <row r="81" spans="29:31" x14ac:dyDescent="0.25">
      <c r="AC81" s="62">
        <v>44001</v>
      </c>
      <c r="AD81" s="32" t="s">
        <v>94</v>
      </c>
      <c r="AE81" s="62" t="s">
        <v>129</v>
      </c>
    </row>
    <row r="82" spans="29:31" x14ac:dyDescent="0.25">
      <c r="AC82" s="62">
        <v>44002</v>
      </c>
      <c r="AD82" s="32" t="s">
        <v>94</v>
      </c>
      <c r="AE82" s="62" t="s">
        <v>130</v>
      </c>
    </row>
    <row r="83" spans="29:31" x14ac:dyDescent="0.25">
      <c r="AC83" s="62">
        <v>44003</v>
      </c>
      <c r="AD83" s="32" t="s">
        <v>94</v>
      </c>
      <c r="AE83" s="62" t="s">
        <v>131</v>
      </c>
    </row>
    <row r="84" spans="29:31" x14ac:dyDescent="0.25">
      <c r="AC84" s="62">
        <v>44004</v>
      </c>
      <c r="AD84" s="32" t="s">
        <v>94</v>
      </c>
      <c r="AE84" s="62" t="s">
        <v>125</v>
      </c>
    </row>
    <row r="85" spans="29:31" x14ac:dyDescent="0.25">
      <c r="AC85" s="62">
        <v>44005</v>
      </c>
      <c r="AD85" s="32" t="s">
        <v>94</v>
      </c>
      <c r="AE85" s="62" t="s">
        <v>126</v>
      </c>
    </row>
    <row r="86" spans="29:31" x14ac:dyDescent="0.25">
      <c r="AC86" s="62">
        <v>44006</v>
      </c>
      <c r="AD86" s="32" t="s">
        <v>94</v>
      </c>
      <c r="AE86" s="62" t="s">
        <v>127</v>
      </c>
    </row>
    <row r="87" spans="29:31" x14ac:dyDescent="0.25">
      <c r="AC87" s="62">
        <v>44007</v>
      </c>
      <c r="AD87" s="32" t="s">
        <v>94</v>
      </c>
      <c r="AE87" s="62" t="s">
        <v>128</v>
      </c>
    </row>
    <row r="88" spans="29:31" x14ac:dyDescent="0.25">
      <c r="AC88" s="62">
        <v>44008</v>
      </c>
      <c r="AD88" s="32" t="s">
        <v>94</v>
      </c>
      <c r="AE88" s="62" t="s">
        <v>129</v>
      </c>
    </row>
    <row r="89" spans="29:31" x14ac:dyDescent="0.25">
      <c r="AC89" s="62">
        <v>44009</v>
      </c>
      <c r="AD89" s="32" t="s">
        <v>94</v>
      </c>
      <c r="AE89" s="62" t="s">
        <v>130</v>
      </c>
    </row>
    <row r="90" spans="29:31" x14ac:dyDescent="0.25">
      <c r="AC90" s="62">
        <v>44010</v>
      </c>
      <c r="AD90" s="32" t="s">
        <v>94</v>
      </c>
      <c r="AE90" s="62" t="s">
        <v>131</v>
      </c>
    </row>
    <row r="91" spans="29:31" x14ac:dyDescent="0.25">
      <c r="AC91" s="62">
        <v>44011</v>
      </c>
      <c r="AD91" s="32" t="s">
        <v>94</v>
      </c>
      <c r="AE91" s="62" t="s">
        <v>125</v>
      </c>
    </row>
    <row r="92" spans="29:31" x14ac:dyDescent="0.25">
      <c r="AC92" s="62">
        <v>44012</v>
      </c>
      <c r="AD92" s="32" t="s">
        <v>94</v>
      </c>
      <c r="AE92" s="62" t="s">
        <v>126</v>
      </c>
    </row>
    <row r="93" spans="29:31" x14ac:dyDescent="0.25">
      <c r="AC93" s="62">
        <v>44013</v>
      </c>
      <c r="AD93" s="32" t="s">
        <v>94</v>
      </c>
      <c r="AE93" s="62" t="s">
        <v>127</v>
      </c>
    </row>
    <row r="94" spans="29:31" x14ac:dyDescent="0.25">
      <c r="AC94" s="62">
        <v>44014</v>
      </c>
      <c r="AD94" s="32" t="s">
        <v>94</v>
      </c>
      <c r="AE94" s="62" t="s">
        <v>128</v>
      </c>
    </row>
    <row r="95" spans="29:31" x14ac:dyDescent="0.25">
      <c r="AC95" s="62">
        <v>44015</v>
      </c>
      <c r="AD95" s="32" t="s">
        <v>94</v>
      </c>
      <c r="AE95" s="62" t="s">
        <v>129</v>
      </c>
    </row>
    <row r="96" spans="29:31" x14ac:dyDescent="0.25">
      <c r="AC96" s="62">
        <v>44016</v>
      </c>
      <c r="AD96" s="32" t="s">
        <v>94</v>
      </c>
      <c r="AE96" s="62" t="s">
        <v>130</v>
      </c>
    </row>
    <row r="97" spans="29:31" x14ac:dyDescent="0.25">
      <c r="AC97" s="62">
        <v>44017</v>
      </c>
      <c r="AD97" s="32" t="s">
        <v>94</v>
      </c>
      <c r="AE97" s="62" t="s">
        <v>131</v>
      </c>
    </row>
    <row r="98" spans="29:31" x14ac:dyDescent="0.25">
      <c r="AC98" s="62">
        <v>44018</v>
      </c>
      <c r="AD98" s="32" t="s">
        <v>94</v>
      </c>
      <c r="AE98" s="62" t="s">
        <v>125</v>
      </c>
    </row>
    <row r="99" spans="29:31" x14ac:dyDescent="0.25">
      <c r="AC99" s="62">
        <v>44019</v>
      </c>
      <c r="AD99" s="32" t="s">
        <v>94</v>
      </c>
      <c r="AE99" s="62" t="s">
        <v>126</v>
      </c>
    </row>
    <row r="100" spans="29:31" x14ac:dyDescent="0.25">
      <c r="AC100" s="62">
        <v>44020</v>
      </c>
      <c r="AD100" s="32" t="s">
        <v>94</v>
      </c>
      <c r="AE100" s="62" t="s">
        <v>127</v>
      </c>
    </row>
    <row r="101" spans="29:31" x14ac:dyDescent="0.25">
      <c r="AC101" s="62">
        <v>44021</v>
      </c>
      <c r="AD101" s="32" t="s">
        <v>94</v>
      </c>
      <c r="AE101" s="62" t="s">
        <v>128</v>
      </c>
    </row>
    <row r="102" spans="29:31" x14ac:dyDescent="0.25">
      <c r="AC102" s="62">
        <v>44022</v>
      </c>
      <c r="AD102" s="32" t="s">
        <v>94</v>
      </c>
      <c r="AE102" s="62" t="s">
        <v>129</v>
      </c>
    </row>
    <row r="103" spans="29:31" x14ac:dyDescent="0.25">
      <c r="AC103" s="62">
        <v>44023</v>
      </c>
      <c r="AD103" s="32" t="s">
        <v>94</v>
      </c>
      <c r="AE103" s="62" t="s">
        <v>130</v>
      </c>
    </row>
    <row r="104" spans="29:31" x14ac:dyDescent="0.25">
      <c r="AC104" s="62">
        <v>44024</v>
      </c>
      <c r="AD104" s="32" t="s">
        <v>94</v>
      </c>
      <c r="AE104" s="62" t="s">
        <v>131</v>
      </c>
    </row>
    <row r="105" spans="29:31" x14ac:dyDescent="0.25">
      <c r="AC105" s="62">
        <v>44025</v>
      </c>
      <c r="AD105" s="32" t="s">
        <v>94</v>
      </c>
      <c r="AE105" s="62" t="s">
        <v>125</v>
      </c>
    </row>
    <row r="106" spans="29:31" x14ac:dyDescent="0.25">
      <c r="AC106" s="62">
        <v>44026</v>
      </c>
      <c r="AD106" s="32" t="s">
        <v>94</v>
      </c>
      <c r="AE106" s="62" t="s">
        <v>126</v>
      </c>
    </row>
    <row r="107" spans="29:31" x14ac:dyDescent="0.25">
      <c r="AC107" s="62">
        <v>44027</v>
      </c>
      <c r="AD107" s="32" t="s">
        <v>94</v>
      </c>
      <c r="AE107" s="62" t="s">
        <v>127</v>
      </c>
    </row>
    <row r="108" spans="29:31" x14ac:dyDescent="0.25">
      <c r="AC108" s="62">
        <v>44028</v>
      </c>
      <c r="AD108" s="32" t="s">
        <v>94</v>
      </c>
      <c r="AE108" s="62" t="s">
        <v>128</v>
      </c>
    </row>
    <row r="109" spans="29:31" x14ac:dyDescent="0.25">
      <c r="AC109" s="62">
        <v>44029</v>
      </c>
      <c r="AD109" s="32" t="s">
        <v>94</v>
      </c>
      <c r="AE109" s="62" t="s">
        <v>129</v>
      </c>
    </row>
    <row r="110" spans="29:31" x14ac:dyDescent="0.25">
      <c r="AC110" s="62">
        <v>44030</v>
      </c>
      <c r="AD110" s="32" t="s">
        <v>94</v>
      </c>
      <c r="AE110" s="62" t="s">
        <v>130</v>
      </c>
    </row>
    <row r="111" spans="29:31" x14ac:dyDescent="0.25">
      <c r="AC111" s="62">
        <v>44031</v>
      </c>
      <c r="AD111" s="32" t="s">
        <v>94</v>
      </c>
      <c r="AE111" s="62" t="s">
        <v>131</v>
      </c>
    </row>
    <row r="112" spans="29:31" x14ac:dyDescent="0.25">
      <c r="AC112" s="62">
        <v>44032</v>
      </c>
      <c r="AD112" s="32" t="s">
        <v>94</v>
      </c>
      <c r="AE112" s="62" t="s">
        <v>125</v>
      </c>
    </row>
    <row r="113" spans="29:31" x14ac:dyDescent="0.25">
      <c r="AC113" s="62">
        <v>44033</v>
      </c>
      <c r="AD113" s="32" t="s">
        <v>94</v>
      </c>
      <c r="AE113" s="62" t="s">
        <v>126</v>
      </c>
    </row>
    <row r="114" spans="29:31" x14ac:dyDescent="0.25">
      <c r="AC114" s="62">
        <v>44034</v>
      </c>
      <c r="AD114" s="32" t="s">
        <v>94</v>
      </c>
      <c r="AE114" s="62" t="s">
        <v>127</v>
      </c>
    </row>
    <row r="115" spans="29:31" x14ac:dyDescent="0.25">
      <c r="AC115" s="62">
        <v>44035</v>
      </c>
      <c r="AD115" s="32" t="s">
        <v>94</v>
      </c>
      <c r="AE115" s="62" t="s">
        <v>128</v>
      </c>
    </row>
    <row r="116" spans="29:31" x14ac:dyDescent="0.25">
      <c r="AC116" s="62">
        <v>44036</v>
      </c>
      <c r="AD116" s="32" t="s">
        <v>94</v>
      </c>
      <c r="AE116" s="62" t="s">
        <v>129</v>
      </c>
    </row>
    <row r="117" spans="29:31" x14ac:dyDescent="0.25">
      <c r="AC117" s="62">
        <v>44037</v>
      </c>
      <c r="AD117" s="32" t="s">
        <v>94</v>
      </c>
      <c r="AE117" s="62" t="s">
        <v>130</v>
      </c>
    </row>
    <row r="118" spans="29:31" x14ac:dyDescent="0.25">
      <c r="AC118" s="62">
        <v>44038</v>
      </c>
      <c r="AD118" s="32" t="s">
        <v>94</v>
      </c>
      <c r="AE118" s="62" t="s">
        <v>131</v>
      </c>
    </row>
    <row r="119" spans="29:31" x14ac:dyDescent="0.25">
      <c r="AC119" s="62">
        <v>44039</v>
      </c>
      <c r="AD119" s="32" t="s">
        <v>94</v>
      </c>
      <c r="AE119" s="62" t="s">
        <v>125</v>
      </c>
    </row>
    <row r="120" spans="29:31" x14ac:dyDescent="0.25">
      <c r="AC120" s="62">
        <v>44040</v>
      </c>
      <c r="AD120" s="32" t="s">
        <v>94</v>
      </c>
      <c r="AE120" s="62" t="s">
        <v>126</v>
      </c>
    </row>
    <row r="121" spans="29:31" x14ac:dyDescent="0.25">
      <c r="AC121" s="62">
        <v>44041</v>
      </c>
      <c r="AD121" s="32" t="s">
        <v>94</v>
      </c>
      <c r="AE121" s="62" t="s">
        <v>127</v>
      </c>
    </row>
    <row r="122" spans="29:31" x14ac:dyDescent="0.25">
      <c r="AC122" s="62">
        <v>44042</v>
      </c>
      <c r="AD122" s="32" t="s">
        <v>94</v>
      </c>
      <c r="AE122" s="62" t="s">
        <v>128</v>
      </c>
    </row>
    <row r="123" spans="29:31" x14ac:dyDescent="0.25">
      <c r="AC123" s="62">
        <v>44043</v>
      </c>
      <c r="AD123" s="32" t="s">
        <v>94</v>
      </c>
      <c r="AE123" s="62" t="s">
        <v>129</v>
      </c>
    </row>
    <row r="124" spans="29:31" x14ac:dyDescent="0.25">
      <c r="AC124" s="62">
        <v>44044</v>
      </c>
      <c r="AD124" s="32" t="s">
        <v>94</v>
      </c>
      <c r="AE124" s="62" t="s">
        <v>130</v>
      </c>
    </row>
    <row r="125" spans="29:31" x14ac:dyDescent="0.25">
      <c r="AC125" s="62">
        <v>44045</v>
      </c>
      <c r="AD125" s="32" t="s">
        <v>94</v>
      </c>
      <c r="AE125" s="62" t="s">
        <v>131</v>
      </c>
    </row>
    <row r="126" spans="29:31" x14ac:dyDescent="0.25">
      <c r="AC126" s="62">
        <v>44046</v>
      </c>
      <c r="AD126" s="32" t="s">
        <v>94</v>
      </c>
      <c r="AE126" s="62" t="s">
        <v>125</v>
      </c>
    </row>
    <row r="127" spans="29:31" x14ac:dyDescent="0.25">
      <c r="AC127" s="62">
        <v>44047</v>
      </c>
      <c r="AD127" s="32" t="s">
        <v>94</v>
      </c>
      <c r="AE127" s="62" t="s">
        <v>126</v>
      </c>
    </row>
    <row r="128" spans="29:31" x14ac:dyDescent="0.25">
      <c r="AC128" s="62">
        <v>44048</v>
      </c>
      <c r="AD128" s="32" t="s">
        <v>94</v>
      </c>
      <c r="AE128" s="62" t="s">
        <v>127</v>
      </c>
    </row>
    <row r="129" spans="29:31" x14ac:dyDescent="0.25">
      <c r="AC129" s="62">
        <v>44049</v>
      </c>
      <c r="AD129" s="32" t="s">
        <v>94</v>
      </c>
      <c r="AE129" s="62" t="s">
        <v>128</v>
      </c>
    </row>
    <row r="130" spans="29:31" x14ac:dyDescent="0.25">
      <c r="AC130" s="62">
        <v>44050</v>
      </c>
      <c r="AD130" s="32" t="s">
        <v>94</v>
      </c>
      <c r="AE130" s="62" t="s">
        <v>129</v>
      </c>
    </row>
    <row r="131" spans="29:31" x14ac:dyDescent="0.25">
      <c r="AC131" s="62">
        <v>44051</v>
      </c>
      <c r="AD131" s="32" t="s">
        <v>94</v>
      </c>
      <c r="AE131" s="62" t="s">
        <v>130</v>
      </c>
    </row>
    <row r="132" spans="29:31" x14ac:dyDescent="0.25">
      <c r="AC132" s="62">
        <v>44052</v>
      </c>
      <c r="AD132" s="32" t="s">
        <v>94</v>
      </c>
      <c r="AE132" s="62" t="s">
        <v>131</v>
      </c>
    </row>
    <row r="133" spans="29:31" x14ac:dyDescent="0.25">
      <c r="AC133" s="62">
        <v>44053</v>
      </c>
      <c r="AD133" s="32" t="s">
        <v>94</v>
      </c>
      <c r="AE133" s="62" t="s">
        <v>125</v>
      </c>
    </row>
    <row r="134" spans="29:31" x14ac:dyDescent="0.25">
      <c r="AC134" s="62">
        <v>44054</v>
      </c>
      <c r="AD134" s="32" t="s">
        <v>94</v>
      </c>
      <c r="AE134" s="62" t="s">
        <v>126</v>
      </c>
    </row>
    <row r="135" spans="29:31" x14ac:dyDescent="0.25">
      <c r="AC135" s="62">
        <v>44055</v>
      </c>
      <c r="AD135" s="32" t="s">
        <v>94</v>
      </c>
      <c r="AE135" s="62" t="s">
        <v>127</v>
      </c>
    </row>
    <row r="136" spans="29:31" x14ac:dyDescent="0.25">
      <c r="AC136" s="62">
        <v>44056</v>
      </c>
      <c r="AD136" s="32" t="s">
        <v>94</v>
      </c>
      <c r="AE136" s="62" t="s">
        <v>128</v>
      </c>
    </row>
    <row r="137" spans="29:31" x14ac:dyDescent="0.25">
      <c r="AC137" s="62">
        <v>44057</v>
      </c>
      <c r="AD137" s="32" t="s">
        <v>94</v>
      </c>
      <c r="AE137" s="62" t="s">
        <v>129</v>
      </c>
    </row>
    <row r="138" spans="29:31" x14ac:dyDescent="0.25">
      <c r="AC138" s="62">
        <v>44058</v>
      </c>
      <c r="AD138" s="32" t="s">
        <v>94</v>
      </c>
      <c r="AE138" s="62" t="s">
        <v>130</v>
      </c>
    </row>
    <row r="139" spans="29:31" x14ac:dyDescent="0.25">
      <c r="AC139" s="62">
        <v>44059</v>
      </c>
      <c r="AD139" s="32" t="s">
        <v>94</v>
      </c>
      <c r="AE139" s="62" t="s">
        <v>131</v>
      </c>
    </row>
    <row r="140" spans="29:31" x14ac:dyDescent="0.25">
      <c r="AC140" s="62">
        <v>44060</v>
      </c>
      <c r="AD140" s="32" t="s">
        <v>94</v>
      </c>
      <c r="AE140" s="62" t="s">
        <v>125</v>
      </c>
    </row>
    <row r="141" spans="29:31" x14ac:dyDescent="0.25">
      <c r="AC141" s="62">
        <v>44061</v>
      </c>
      <c r="AD141" s="32" t="s">
        <v>94</v>
      </c>
      <c r="AE141" s="62" t="s">
        <v>126</v>
      </c>
    </row>
    <row r="142" spans="29:31" x14ac:dyDescent="0.25">
      <c r="AC142" s="62">
        <v>44062</v>
      </c>
      <c r="AD142" s="32" t="s">
        <v>94</v>
      </c>
      <c r="AE142" s="62" t="s">
        <v>127</v>
      </c>
    </row>
    <row r="143" spans="29:31" x14ac:dyDescent="0.25">
      <c r="AC143" s="62">
        <v>44063</v>
      </c>
      <c r="AD143" s="32" t="s">
        <v>94</v>
      </c>
      <c r="AE143" s="62" t="s">
        <v>128</v>
      </c>
    </row>
    <row r="144" spans="29:31" x14ac:dyDescent="0.25">
      <c r="AC144" s="62">
        <v>44064</v>
      </c>
      <c r="AD144" s="32" t="s">
        <v>94</v>
      </c>
      <c r="AE144" s="62" t="s">
        <v>129</v>
      </c>
    </row>
    <row r="145" spans="29:31" x14ac:dyDescent="0.25">
      <c r="AC145" s="62">
        <v>44065</v>
      </c>
      <c r="AD145" s="32" t="s">
        <v>94</v>
      </c>
      <c r="AE145" s="62" t="s">
        <v>130</v>
      </c>
    </row>
    <row r="146" spans="29:31" x14ac:dyDescent="0.25">
      <c r="AC146" s="62">
        <v>44066</v>
      </c>
      <c r="AD146" s="32" t="s">
        <v>94</v>
      </c>
      <c r="AE146" s="62" t="s">
        <v>131</v>
      </c>
    </row>
    <row r="147" spans="29:31" x14ac:dyDescent="0.25">
      <c r="AC147" s="62">
        <v>44067</v>
      </c>
      <c r="AD147" s="32" t="s">
        <v>94</v>
      </c>
      <c r="AE147" s="62" t="s">
        <v>125</v>
      </c>
    </row>
    <row r="148" spans="29:31" x14ac:dyDescent="0.25">
      <c r="AC148" s="62">
        <v>44068</v>
      </c>
      <c r="AD148" s="32" t="s">
        <v>94</v>
      </c>
      <c r="AE148" s="62" t="s">
        <v>126</v>
      </c>
    </row>
    <row r="149" spans="29:31" x14ac:dyDescent="0.25">
      <c r="AC149" s="62">
        <v>44069</v>
      </c>
      <c r="AD149" s="32" t="s">
        <v>94</v>
      </c>
      <c r="AE149" s="62" t="s">
        <v>127</v>
      </c>
    </row>
    <row r="150" spans="29:31" x14ac:dyDescent="0.25">
      <c r="AC150" s="62">
        <v>44070</v>
      </c>
      <c r="AD150" s="32" t="s">
        <v>94</v>
      </c>
      <c r="AE150" s="62" t="s">
        <v>128</v>
      </c>
    </row>
    <row r="151" spans="29:31" x14ac:dyDescent="0.25">
      <c r="AC151" s="62">
        <v>44071</v>
      </c>
      <c r="AD151" s="32" t="s">
        <v>94</v>
      </c>
      <c r="AE151" s="62" t="s">
        <v>129</v>
      </c>
    </row>
    <row r="152" spans="29:31" x14ac:dyDescent="0.25">
      <c r="AC152" s="62">
        <v>44072</v>
      </c>
      <c r="AD152" s="32" t="s">
        <v>94</v>
      </c>
      <c r="AE152" s="62" t="s">
        <v>130</v>
      </c>
    </row>
    <row r="153" spans="29:31" x14ac:dyDescent="0.25">
      <c r="AC153" s="62">
        <v>44073</v>
      </c>
      <c r="AD153" s="32" t="s">
        <v>94</v>
      </c>
      <c r="AE153" s="62" t="s">
        <v>131</v>
      </c>
    </row>
    <row r="154" spans="29:31" x14ac:dyDescent="0.25">
      <c r="AC154" s="62">
        <v>44074</v>
      </c>
      <c r="AD154" s="32" t="s">
        <v>94</v>
      </c>
      <c r="AE154" s="62" t="s">
        <v>125</v>
      </c>
    </row>
    <row r="155" spans="29:31" x14ac:dyDescent="0.25">
      <c r="AC155" s="62">
        <v>44075</v>
      </c>
      <c r="AD155" s="32" t="s">
        <v>94</v>
      </c>
      <c r="AE155" s="62" t="s">
        <v>126</v>
      </c>
    </row>
    <row r="156" spans="29:31" x14ac:dyDescent="0.25">
      <c r="AC156" s="62">
        <v>44076</v>
      </c>
      <c r="AD156" s="32" t="s">
        <v>94</v>
      </c>
      <c r="AE156" s="62" t="s">
        <v>127</v>
      </c>
    </row>
    <row r="157" spans="29:31" x14ac:dyDescent="0.25">
      <c r="AC157" s="62">
        <v>44077</v>
      </c>
      <c r="AD157" s="32" t="s">
        <v>94</v>
      </c>
      <c r="AE157" s="62" t="s">
        <v>128</v>
      </c>
    </row>
    <row r="158" spans="29:31" x14ac:dyDescent="0.25">
      <c r="AC158" s="62">
        <v>44078</v>
      </c>
      <c r="AD158" s="32" t="s">
        <v>94</v>
      </c>
      <c r="AE158" s="62" t="s">
        <v>129</v>
      </c>
    </row>
    <row r="159" spans="29:31" x14ac:dyDescent="0.25">
      <c r="AC159" s="62">
        <v>44079</v>
      </c>
      <c r="AD159" s="32" t="s">
        <v>94</v>
      </c>
      <c r="AE159" s="62" t="s">
        <v>130</v>
      </c>
    </row>
    <row r="160" spans="29:31" x14ac:dyDescent="0.25">
      <c r="AC160" s="62">
        <v>44080</v>
      </c>
      <c r="AD160" s="32" t="s">
        <v>94</v>
      </c>
      <c r="AE160" s="62" t="s">
        <v>131</v>
      </c>
    </row>
    <row r="161" spans="29:31" x14ac:dyDescent="0.25">
      <c r="AC161" s="62">
        <v>44081</v>
      </c>
      <c r="AD161" s="32" t="s">
        <v>94</v>
      </c>
      <c r="AE161" s="62" t="s">
        <v>125</v>
      </c>
    </row>
    <row r="162" spans="29:31" x14ac:dyDescent="0.25">
      <c r="AC162" s="62">
        <v>44082</v>
      </c>
      <c r="AD162" s="32" t="s">
        <v>94</v>
      </c>
      <c r="AE162" s="62" t="s">
        <v>126</v>
      </c>
    </row>
    <row r="163" spans="29:31" x14ac:dyDescent="0.25">
      <c r="AC163" s="62">
        <v>44083</v>
      </c>
      <c r="AD163" s="32" t="s">
        <v>94</v>
      </c>
      <c r="AE163" s="62" t="s">
        <v>127</v>
      </c>
    </row>
    <row r="164" spans="29:31" x14ac:dyDescent="0.25">
      <c r="AC164" s="62">
        <v>44084</v>
      </c>
      <c r="AD164" s="32" t="s">
        <v>94</v>
      </c>
      <c r="AE164" s="62" t="s">
        <v>128</v>
      </c>
    </row>
    <row r="165" spans="29:31" x14ac:dyDescent="0.25">
      <c r="AC165" s="62">
        <v>44085</v>
      </c>
      <c r="AD165" s="32" t="s">
        <v>94</v>
      </c>
      <c r="AE165" s="62" t="s">
        <v>129</v>
      </c>
    </row>
    <row r="166" spans="29:31" x14ac:dyDescent="0.25">
      <c r="AC166" s="62">
        <v>44086</v>
      </c>
      <c r="AD166" s="32" t="s">
        <v>94</v>
      </c>
      <c r="AE166" s="62" t="s">
        <v>130</v>
      </c>
    </row>
    <row r="167" spans="29:31" x14ac:dyDescent="0.25">
      <c r="AC167" s="62">
        <v>44087</v>
      </c>
      <c r="AD167" s="32" t="s">
        <v>94</v>
      </c>
      <c r="AE167" s="62" t="s">
        <v>131</v>
      </c>
    </row>
    <row r="168" spans="29:31" x14ac:dyDescent="0.25">
      <c r="AC168" s="62">
        <v>44088</v>
      </c>
      <c r="AD168" s="32" t="s">
        <v>94</v>
      </c>
      <c r="AE168" s="62" t="s">
        <v>125</v>
      </c>
    </row>
    <row r="169" spans="29:31" x14ac:dyDescent="0.25">
      <c r="AC169" s="62">
        <v>44089</v>
      </c>
      <c r="AD169" s="32" t="s">
        <v>94</v>
      </c>
      <c r="AE169" s="62" t="s">
        <v>126</v>
      </c>
    </row>
    <row r="170" spans="29:31" x14ac:dyDescent="0.25">
      <c r="AC170" s="62">
        <v>44090</v>
      </c>
      <c r="AD170" s="32" t="s">
        <v>94</v>
      </c>
      <c r="AE170" s="62" t="s">
        <v>127</v>
      </c>
    </row>
    <row r="171" spans="29:31" x14ac:dyDescent="0.25">
      <c r="AC171" s="62">
        <v>44091</v>
      </c>
      <c r="AD171" s="32" t="s">
        <v>94</v>
      </c>
      <c r="AE171" s="62" t="s">
        <v>128</v>
      </c>
    </row>
    <row r="172" spans="29:31" x14ac:dyDescent="0.25">
      <c r="AC172" s="62">
        <v>44092</v>
      </c>
      <c r="AD172" s="32" t="s">
        <v>94</v>
      </c>
      <c r="AE172" s="62" t="s">
        <v>129</v>
      </c>
    </row>
    <row r="173" spans="29:31" x14ac:dyDescent="0.25">
      <c r="AC173" s="62">
        <v>44093</v>
      </c>
      <c r="AD173" s="32" t="s">
        <v>94</v>
      </c>
      <c r="AE173" s="62" t="s">
        <v>130</v>
      </c>
    </row>
    <row r="174" spans="29:31" x14ac:dyDescent="0.25">
      <c r="AC174" s="62">
        <v>44094</v>
      </c>
      <c r="AD174" s="32" t="s">
        <v>94</v>
      </c>
      <c r="AE174" s="62" t="s">
        <v>131</v>
      </c>
    </row>
    <row r="175" spans="29:31" x14ac:dyDescent="0.25">
      <c r="AC175" s="62">
        <v>44095</v>
      </c>
      <c r="AD175" s="32" t="s">
        <v>94</v>
      </c>
      <c r="AE175" s="62" t="s">
        <v>125</v>
      </c>
    </row>
    <row r="176" spans="29:31" x14ac:dyDescent="0.25">
      <c r="AC176" s="62">
        <v>44096</v>
      </c>
      <c r="AD176" s="32" t="s">
        <v>94</v>
      </c>
      <c r="AE176" s="62" t="s">
        <v>126</v>
      </c>
    </row>
    <row r="177" spans="29:31" x14ac:dyDescent="0.25">
      <c r="AC177" s="62">
        <v>44097</v>
      </c>
      <c r="AD177" s="32" t="s">
        <v>94</v>
      </c>
      <c r="AE177" s="62" t="s">
        <v>127</v>
      </c>
    </row>
    <row r="178" spans="29:31" x14ac:dyDescent="0.25">
      <c r="AC178" s="62">
        <v>44098</v>
      </c>
      <c r="AD178" s="32" t="s">
        <v>94</v>
      </c>
      <c r="AE178" s="62" t="s">
        <v>128</v>
      </c>
    </row>
    <row r="179" spans="29:31" x14ac:dyDescent="0.25">
      <c r="AC179" s="62">
        <v>44099</v>
      </c>
      <c r="AD179" s="32" t="s">
        <v>94</v>
      </c>
      <c r="AE179" s="62" t="s">
        <v>129</v>
      </c>
    </row>
    <row r="180" spans="29:31" x14ac:dyDescent="0.25">
      <c r="AC180" s="62">
        <v>44100</v>
      </c>
      <c r="AD180" s="32" t="s">
        <v>94</v>
      </c>
      <c r="AE180" s="62" t="s">
        <v>130</v>
      </c>
    </row>
    <row r="181" spans="29:31" x14ac:dyDescent="0.25">
      <c r="AC181" s="62">
        <v>44101</v>
      </c>
      <c r="AD181" s="32" t="s">
        <v>94</v>
      </c>
      <c r="AE181" s="62" t="s">
        <v>131</v>
      </c>
    </row>
    <row r="182" spans="29:31" x14ac:dyDescent="0.25">
      <c r="AC182" s="62">
        <v>44102</v>
      </c>
      <c r="AD182" s="32" t="s">
        <v>94</v>
      </c>
      <c r="AE182" s="62" t="s">
        <v>125</v>
      </c>
    </row>
    <row r="183" spans="29:31" x14ac:dyDescent="0.25">
      <c r="AC183" s="62">
        <v>44103</v>
      </c>
      <c r="AD183" s="32" t="s">
        <v>94</v>
      </c>
      <c r="AE183" s="62" t="s">
        <v>126</v>
      </c>
    </row>
    <row r="184" spans="29:31" x14ac:dyDescent="0.25">
      <c r="AC184" s="62">
        <v>44104</v>
      </c>
      <c r="AD184" s="32" t="s">
        <v>94</v>
      </c>
      <c r="AE184" s="62" t="s">
        <v>127</v>
      </c>
    </row>
    <row r="185" spans="29:31" x14ac:dyDescent="0.25">
      <c r="AC185" s="62">
        <v>44105</v>
      </c>
      <c r="AD185" s="32" t="s">
        <v>94</v>
      </c>
      <c r="AE185" s="62" t="s">
        <v>128</v>
      </c>
    </row>
    <row r="186" spans="29:31" x14ac:dyDescent="0.25">
      <c r="AC186" s="62">
        <v>44106</v>
      </c>
      <c r="AD186" s="32" t="s">
        <v>94</v>
      </c>
      <c r="AE186" s="62" t="s">
        <v>129</v>
      </c>
    </row>
    <row r="187" spans="29:31" x14ac:dyDescent="0.25">
      <c r="AC187" s="62">
        <v>44107</v>
      </c>
      <c r="AD187" s="32" t="s">
        <v>94</v>
      </c>
      <c r="AE187" s="62" t="s">
        <v>130</v>
      </c>
    </row>
    <row r="188" spans="29:31" x14ac:dyDescent="0.25">
      <c r="AC188" s="62">
        <v>44108</v>
      </c>
      <c r="AD188" s="32" t="s">
        <v>94</v>
      </c>
      <c r="AE188" s="62" t="s">
        <v>131</v>
      </c>
    </row>
    <row r="189" spans="29:31" x14ac:dyDescent="0.25">
      <c r="AC189" s="62">
        <v>44109</v>
      </c>
      <c r="AD189" s="32" t="s">
        <v>94</v>
      </c>
      <c r="AE189" s="62" t="s">
        <v>125</v>
      </c>
    </row>
    <row r="190" spans="29:31" x14ac:dyDescent="0.25">
      <c r="AC190" s="62">
        <v>44110</v>
      </c>
      <c r="AD190" s="32" t="s">
        <v>94</v>
      </c>
      <c r="AE190" s="62" t="s">
        <v>126</v>
      </c>
    </row>
    <row r="191" spans="29:31" x14ac:dyDescent="0.25">
      <c r="AC191" s="62">
        <v>44111</v>
      </c>
      <c r="AD191" s="32" t="s">
        <v>94</v>
      </c>
      <c r="AE191" s="62" t="s">
        <v>127</v>
      </c>
    </row>
    <row r="192" spans="29:31" x14ac:dyDescent="0.25">
      <c r="AC192" s="62">
        <v>44112</v>
      </c>
      <c r="AD192" s="32" t="s">
        <v>94</v>
      </c>
      <c r="AE192" s="62" t="s">
        <v>128</v>
      </c>
    </row>
    <row r="193" spans="29:31" x14ac:dyDescent="0.25">
      <c r="AC193" s="62">
        <v>44113</v>
      </c>
      <c r="AD193" s="32" t="s">
        <v>94</v>
      </c>
      <c r="AE193" s="62" t="s">
        <v>129</v>
      </c>
    </row>
    <row r="194" spans="29:31" x14ac:dyDescent="0.25">
      <c r="AC194" s="62">
        <v>44114</v>
      </c>
      <c r="AD194" s="32" t="s">
        <v>94</v>
      </c>
      <c r="AE194" s="62" t="s">
        <v>130</v>
      </c>
    </row>
    <row r="195" spans="29:31" x14ac:dyDescent="0.25">
      <c r="AC195" s="62">
        <v>44115</v>
      </c>
      <c r="AD195" s="32" t="s">
        <v>94</v>
      </c>
      <c r="AE195" s="62" t="s">
        <v>131</v>
      </c>
    </row>
    <row r="196" spans="29:31" x14ac:dyDescent="0.25">
      <c r="AC196" s="62">
        <v>44116</v>
      </c>
      <c r="AD196" s="32" t="s">
        <v>94</v>
      </c>
      <c r="AE196" s="62" t="s">
        <v>125</v>
      </c>
    </row>
    <row r="197" spans="29:31" x14ac:dyDescent="0.25">
      <c r="AC197" s="62">
        <v>44117</v>
      </c>
      <c r="AD197" s="32" t="s">
        <v>94</v>
      </c>
      <c r="AE197" s="62" t="s">
        <v>126</v>
      </c>
    </row>
    <row r="198" spans="29:31" x14ac:dyDescent="0.25">
      <c r="AC198" s="62">
        <v>44118</v>
      </c>
      <c r="AD198" s="32" t="s">
        <v>94</v>
      </c>
      <c r="AE198" s="62" t="s">
        <v>127</v>
      </c>
    </row>
    <row r="199" spans="29:31" x14ac:dyDescent="0.25">
      <c r="AC199" s="62">
        <v>44119</v>
      </c>
      <c r="AD199" s="32" t="s">
        <v>94</v>
      </c>
      <c r="AE199" s="62" t="s">
        <v>128</v>
      </c>
    </row>
    <row r="200" spans="29:31" x14ac:dyDescent="0.25">
      <c r="AC200" s="62">
        <v>44120</v>
      </c>
      <c r="AD200" s="32" t="s">
        <v>94</v>
      </c>
      <c r="AE200" s="62" t="s">
        <v>129</v>
      </c>
    </row>
    <row r="201" spans="29:31" x14ac:dyDescent="0.25">
      <c r="AC201" s="62">
        <v>44121</v>
      </c>
      <c r="AD201" s="32" t="s">
        <v>94</v>
      </c>
      <c r="AE201" s="62" t="s">
        <v>130</v>
      </c>
    </row>
    <row r="202" spans="29:31" x14ac:dyDescent="0.25">
      <c r="AC202" s="62">
        <v>44122</v>
      </c>
      <c r="AD202" s="32" t="s">
        <v>94</v>
      </c>
      <c r="AE202" s="62" t="s">
        <v>131</v>
      </c>
    </row>
    <row r="203" spans="29:31" x14ac:dyDescent="0.25">
      <c r="AC203" s="62">
        <v>44123</v>
      </c>
      <c r="AD203" s="32" t="s">
        <v>94</v>
      </c>
      <c r="AE203" s="62" t="s">
        <v>125</v>
      </c>
    </row>
    <row r="204" spans="29:31" x14ac:dyDescent="0.25">
      <c r="AC204" s="62">
        <v>44124</v>
      </c>
      <c r="AD204" s="32" t="s">
        <v>94</v>
      </c>
      <c r="AE204" s="62" t="s">
        <v>126</v>
      </c>
    </row>
    <row r="205" spans="29:31" x14ac:dyDescent="0.25">
      <c r="AC205" s="62">
        <v>44125</v>
      </c>
      <c r="AD205" s="32" t="s">
        <v>94</v>
      </c>
      <c r="AE205" s="62" t="s">
        <v>127</v>
      </c>
    </row>
    <row r="206" spans="29:31" x14ac:dyDescent="0.25">
      <c r="AC206" s="62">
        <v>44126</v>
      </c>
      <c r="AD206" s="32" t="s">
        <v>94</v>
      </c>
      <c r="AE206" s="62" t="s">
        <v>128</v>
      </c>
    </row>
    <row r="207" spans="29:31" x14ac:dyDescent="0.25">
      <c r="AC207" s="62">
        <v>44127</v>
      </c>
      <c r="AD207" s="32" t="s">
        <v>94</v>
      </c>
      <c r="AE207" s="62" t="s">
        <v>129</v>
      </c>
    </row>
    <row r="208" spans="29:31" x14ac:dyDescent="0.25">
      <c r="AC208" s="62">
        <v>44128</v>
      </c>
      <c r="AD208" s="32" t="s">
        <v>94</v>
      </c>
      <c r="AE208" s="62" t="s">
        <v>130</v>
      </c>
    </row>
    <row r="209" spans="29:31" x14ac:dyDescent="0.25">
      <c r="AC209" s="62">
        <v>44129</v>
      </c>
      <c r="AD209" s="32" t="s">
        <v>94</v>
      </c>
      <c r="AE209" s="62" t="s">
        <v>131</v>
      </c>
    </row>
    <row r="210" spans="29:31" x14ac:dyDescent="0.25">
      <c r="AC210" s="62">
        <v>44130</v>
      </c>
      <c r="AD210" s="32" t="s">
        <v>94</v>
      </c>
      <c r="AE210" s="62" t="s">
        <v>125</v>
      </c>
    </row>
    <row r="211" spans="29:31" x14ac:dyDescent="0.25">
      <c r="AC211" s="62">
        <v>44131</v>
      </c>
      <c r="AD211" s="32" t="s">
        <v>94</v>
      </c>
      <c r="AE211" s="62" t="s">
        <v>126</v>
      </c>
    </row>
    <row r="212" spans="29:31" x14ac:dyDescent="0.25">
      <c r="AC212" s="62">
        <v>44132</v>
      </c>
      <c r="AD212" s="32" t="s">
        <v>94</v>
      </c>
      <c r="AE212" s="62" t="s">
        <v>127</v>
      </c>
    </row>
    <row r="213" spans="29:31" x14ac:dyDescent="0.25">
      <c r="AC213" s="62">
        <v>44133</v>
      </c>
      <c r="AD213" s="32" t="s">
        <v>94</v>
      </c>
      <c r="AE213" s="62" t="s">
        <v>128</v>
      </c>
    </row>
    <row r="214" spans="29:31" x14ac:dyDescent="0.25">
      <c r="AC214" s="62">
        <v>44134</v>
      </c>
      <c r="AD214" s="32" t="s">
        <v>94</v>
      </c>
      <c r="AE214" s="62" t="s">
        <v>129</v>
      </c>
    </row>
    <row r="215" spans="29:31" x14ac:dyDescent="0.25">
      <c r="AC215" s="62">
        <v>44135</v>
      </c>
      <c r="AD215" s="32" t="s">
        <v>94</v>
      </c>
      <c r="AE215" s="62" t="s">
        <v>130</v>
      </c>
    </row>
    <row r="216" spans="29:31" x14ac:dyDescent="0.25">
      <c r="AC216" s="62">
        <v>44136</v>
      </c>
      <c r="AD216" s="32" t="s">
        <v>94</v>
      </c>
      <c r="AE216" s="62" t="s">
        <v>131</v>
      </c>
    </row>
    <row r="217" spans="29:31" x14ac:dyDescent="0.25">
      <c r="AC217" s="62">
        <v>44137</v>
      </c>
      <c r="AD217" s="32" t="s">
        <v>94</v>
      </c>
      <c r="AE217" s="62" t="s">
        <v>125</v>
      </c>
    </row>
    <row r="218" spans="29:31" x14ac:dyDescent="0.25">
      <c r="AC218" s="62">
        <v>44138</v>
      </c>
      <c r="AD218" s="32" t="s">
        <v>94</v>
      </c>
      <c r="AE218" s="62" t="s">
        <v>126</v>
      </c>
    </row>
    <row r="219" spans="29:31" x14ac:dyDescent="0.25">
      <c r="AC219" s="62">
        <v>44139</v>
      </c>
      <c r="AD219" s="32" t="s">
        <v>94</v>
      </c>
      <c r="AE219" s="62" t="s">
        <v>127</v>
      </c>
    </row>
    <row r="220" spans="29:31" x14ac:dyDescent="0.25">
      <c r="AC220" s="62">
        <v>44140</v>
      </c>
      <c r="AD220" s="32" t="s">
        <v>94</v>
      </c>
      <c r="AE220" s="62" t="s">
        <v>128</v>
      </c>
    </row>
    <row r="221" spans="29:31" x14ac:dyDescent="0.25">
      <c r="AC221" s="62">
        <v>44141</v>
      </c>
      <c r="AD221" s="32" t="s">
        <v>94</v>
      </c>
      <c r="AE221" s="62" t="s">
        <v>129</v>
      </c>
    </row>
    <row r="222" spans="29:31" x14ac:dyDescent="0.25">
      <c r="AC222" s="62">
        <v>44142</v>
      </c>
      <c r="AD222" s="32" t="s">
        <v>94</v>
      </c>
      <c r="AE222" s="62" t="s">
        <v>130</v>
      </c>
    </row>
    <row r="223" spans="29:31" x14ac:dyDescent="0.25">
      <c r="AC223" s="62">
        <v>44143</v>
      </c>
      <c r="AD223" s="32" t="s">
        <v>94</v>
      </c>
      <c r="AE223" s="62" t="s">
        <v>131</v>
      </c>
    </row>
    <row r="224" spans="29:31" x14ac:dyDescent="0.25">
      <c r="AC224" s="62">
        <v>44144</v>
      </c>
      <c r="AD224" s="32" t="s">
        <v>94</v>
      </c>
      <c r="AE224" s="62" t="s">
        <v>125</v>
      </c>
    </row>
    <row r="225" spans="29:31" x14ac:dyDescent="0.25">
      <c r="AC225" s="62">
        <v>44145</v>
      </c>
      <c r="AD225" s="32" t="s">
        <v>94</v>
      </c>
      <c r="AE225" s="62" t="s">
        <v>126</v>
      </c>
    </row>
    <row r="226" spans="29:31" x14ac:dyDescent="0.25">
      <c r="AC226" s="62">
        <v>44146</v>
      </c>
      <c r="AD226" s="32" t="s">
        <v>94</v>
      </c>
      <c r="AE226" s="62" t="s">
        <v>127</v>
      </c>
    </row>
    <row r="227" spans="29:31" x14ac:dyDescent="0.25">
      <c r="AC227" s="62">
        <v>44147</v>
      </c>
      <c r="AD227" s="32" t="s">
        <v>94</v>
      </c>
      <c r="AE227" s="62" t="s">
        <v>128</v>
      </c>
    </row>
    <row r="228" spans="29:31" x14ac:dyDescent="0.25">
      <c r="AC228" s="62">
        <v>44148</v>
      </c>
      <c r="AD228" s="32" t="s">
        <v>94</v>
      </c>
      <c r="AE228" s="62" t="s">
        <v>129</v>
      </c>
    </row>
    <row r="229" spans="29:31" x14ac:dyDescent="0.25">
      <c r="AC229" s="62">
        <v>44149</v>
      </c>
      <c r="AD229" s="32" t="s">
        <v>94</v>
      </c>
      <c r="AE229" s="62" t="s">
        <v>130</v>
      </c>
    </row>
    <row r="230" spans="29:31" x14ac:dyDescent="0.25">
      <c r="AC230" s="62">
        <v>44150</v>
      </c>
      <c r="AD230" s="32" t="s">
        <v>94</v>
      </c>
      <c r="AE230" s="62" t="s">
        <v>131</v>
      </c>
    </row>
    <row r="231" spans="29:31" x14ac:dyDescent="0.25">
      <c r="AC231" s="62">
        <v>44151</v>
      </c>
      <c r="AD231" s="32" t="s">
        <v>94</v>
      </c>
      <c r="AE231" s="62" t="s">
        <v>125</v>
      </c>
    </row>
    <row r="232" spans="29:31" x14ac:dyDescent="0.25">
      <c r="AC232" s="62">
        <v>44152</v>
      </c>
      <c r="AD232" s="32" t="s">
        <v>94</v>
      </c>
      <c r="AE232" s="62" t="s">
        <v>126</v>
      </c>
    </row>
    <row r="233" spans="29:31" x14ac:dyDescent="0.25">
      <c r="AC233" s="62">
        <v>44153</v>
      </c>
      <c r="AD233" s="32" t="s">
        <v>94</v>
      </c>
      <c r="AE233" s="62" t="s">
        <v>127</v>
      </c>
    </row>
    <row r="234" spans="29:31" x14ac:dyDescent="0.25">
      <c r="AC234" s="62">
        <v>44154</v>
      </c>
      <c r="AD234" s="32" t="s">
        <v>94</v>
      </c>
      <c r="AE234" s="62" t="s">
        <v>128</v>
      </c>
    </row>
    <row r="235" spans="29:31" x14ac:dyDescent="0.25">
      <c r="AC235" s="62">
        <v>44155</v>
      </c>
      <c r="AD235" s="32" t="s">
        <v>94</v>
      </c>
      <c r="AE235" s="62" t="s">
        <v>129</v>
      </c>
    </row>
    <row r="236" spans="29:31" x14ac:dyDescent="0.25">
      <c r="AC236" s="62">
        <v>44156</v>
      </c>
      <c r="AD236" s="32" t="s">
        <v>94</v>
      </c>
      <c r="AE236" s="62" t="s">
        <v>130</v>
      </c>
    </row>
    <row r="237" spans="29:31" x14ac:dyDescent="0.25">
      <c r="AC237" s="62">
        <v>44157</v>
      </c>
      <c r="AD237" s="32" t="s">
        <v>94</v>
      </c>
      <c r="AE237" s="62" t="s">
        <v>131</v>
      </c>
    </row>
    <row r="238" spans="29:31" x14ac:dyDescent="0.25">
      <c r="AC238" s="62">
        <v>44158</v>
      </c>
      <c r="AD238" s="32" t="s">
        <v>94</v>
      </c>
      <c r="AE238" s="62" t="s">
        <v>125</v>
      </c>
    </row>
    <row r="239" spans="29:31" x14ac:dyDescent="0.25">
      <c r="AC239" s="62">
        <v>44159</v>
      </c>
      <c r="AD239" s="32" t="s">
        <v>94</v>
      </c>
      <c r="AE239" s="62" t="s">
        <v>126</v>
      </c>
    </row>
    <row r="240" spans="29:31" x14ac:dyDescent="0.25">
      <c r="AC240" s="62">
        <v>44160</v>
      </c>
      <c r="AD240" s="32" t="s">
        <v>94</v>
      </c>
      <c r="AE240" s="62" t="s">
        <v>127</v>
      </c>
    </row>
    <row r="241" spans="29:31" x14ac:dyDescent="0.25">
      <c r="AC241" s="62">
        <v>44161</v>
      </c>
      <c r="AD241" s="32" t="s">
        <v>94</v>
      </c>
      <c r="AE241" s="62" t="s">
        <v>128</v>
      </c>
    </row>
    <row r="242" spans="29:31" x14ac:dyDescent="0.25">
      <c r="AC242" s="62">
        <v>44162</v>
      </c>
      <c r="AD242" s="32" t="s">
        <v>94</v>
      </c>
      <c r="AE242" s="62" t="s">
        <v>129</v>
      </c>
    </row>
    <row r="243" spans="29:31" x14ac:dyDescent="0.25">
      <c r="AC243" s="62">
        <v>44163</v>
      </c>
      <c r="AD243" s="32" t="s">
        <v>94</v>
      </c>
      <c r="AE243" s="62" t="s">
        <v>130</v>
      </c>
    </row>
    <row r="244" spans="29:31" x14ac:dyDescent="0.25">
      <c r="AC244" s="62">
        <v>44164</v>
      </c>
      <c r="AD244" s="32" t="s">
        <v>94</v>
      </c>
      <c r="AE244" s="62" t="s">
        <v>131</v>
      </c>
    </row>
    <row r="245" spans="29:31" x14ac:dyDescent="0.25">
      <c r="AC245" s="62">
        <v>44165</v>
      </c>
      <c r="AD245" s="32" t="s">
        <v>94</v>
      </c>
      <c r="AE245" s="62" t="s">
        <v>125</v>
      </c>
    </row>
    <row r="246" spans="29:31" x14ac:dyDescent="0.25">
      <c r="AC246" s="62">
        <v>44166</v>
      </c>
      <c r="AD246" s="32" t="s">
        <v>94</v>
      </c>
      <c r="AE246" s="62" t="s">
        <v>126</v>
      </c>
    </row>
    <row r="247" spans="29:31" x14ac:dyDescent="0.25">
      <c r="AC247" s="62">
        <v>44167</v>
      </c>
      <c r="AD247" s="32" t="s">
        <v>94</v>
      </c>
      <c r="AE247" s="62" t="s">
        <v>127</v>
      </c>
    </row>
    <row r="248" spans="29:31" x14ac:dyDescent="0.25">
      <c r="AC248" s="62">
        <v>44168</v>
      </c>
      <c r="AD248" s="32" t="s">
        <v>94</v>
      </c>
      <c r="AE248" s="62" t="s">
        <v>128</v>
      </c>
    </row>
    <row r="249" spans="29:31" x14ac:dyDescent="0.25">
      <c r="AC249" s="62">
        <v>44169</v>
      </c>
      <c r="AD249" s="32" t="s">
        <v>94</v>
      </c>
      <c r="AE249" s="62" t="s">
        <v>129</v>
      </c>
    </row>
    <row r="250" spans="29:31" x14ac:dyDescent="0.25">
      <c r="AC250" s="62">
        <v>44170</v>
      </c>
      <c r="AD250" s="32" t="s">
        <v>94</v>
      </c>
      <c r="AE250" s="62" t="s">
        <v>130</v>
      </c>
    </row>
    <row r="251" spans="29:31" x14ac:dyDescent="0.25">
      <c r="AC251" s="62">
        <v>44171</v>
      </c>
      <c r="AD251" s="32" t="s">
        <v>94</v>
      </c>
      <c r="AE251" s="62" t="s">
        <v>131</v>
      </c>
    </row>
    <row r="252" spans="29:31" x14ac:dyDescent="0.25">
      <c r="AC252" s="62">
        <v>44172</v>
      </c>
      <c r="AD252" s="32" t="s">
        <v>94</v>
      </c>
      <c r="AE252" s="62" t="s">
        <v>125</v>
      </c>
    </row>
    <row r="253" spans="29:31" x14ac:dyDescent="0.25">
      <c r="AC253" s="62">
        <v>44173</v>
      </c>
      <c r="AD253" s="32" t="s">
        <v>94</v>
      </c>
      <c r="AE253" s="62" t="s">
        <v>126</v>
      </c>
    </row>
    <row r="254" spans="29:31" x14ac:dyDescent="0.25">
      <c r="AC254" s="62">
        <v>44174</v>
      </c>
      <c r="AD254" s="32" t="s">
        <v>94</v>
      </c>
      <c r="AE254" s="62" t="s">
        <v>127</v>
      </c>
    </row>
    <row r="255" spans="29:31" x14ac:dyDescent="0.25">
      <c r="AC255" s="62">
        <v>44175</v>
      </c>
      <c r="AD255" s="32" t="s">
        <v>94</v>
      </c>
      <c r="AE255" s="62" t="s">
        <v>128</v>
      </c>
    </row>
    <row r="256" spans="29:31" x14ac:dyDescent="0.25">
      <c r="AC256" s="62">
        <v>44176</v>
      </c>
      <c r="AD256" s="32" t="s">
        <v>94</v>
      </c>
      <c r="AE256" s="62" t="s">
        <v>129</v>
      </c>
    </row>
    <row r="257" spans="29:31" x14ac:dyDescent="0.25">
      <c r="AC257" s="62">
        <v>44177</v>
      </c>
      <c r="AD257" s="32" t="s">
        <v>94</v>
      </c>
      <c r="AE257" s="62" t="s">
        <v>130</v>
      </c>
    </row>
    <row r="258" spans="29:31" x14ac:dyDescent="0.25">
      <c r="AC258" s="62">
        <v>44178</v>
      </c>
      <c r="AD258" s="32" t="s">
        <v>94</v>
      </c>
      <c r="AE258" s="62" t="s">
        <v>131</v>
      </c>
    </row>
    <row r="259" spans="29:31" x14ac:dyDescent="0.25">
      <c r="AC259" s="62">
        <v>44179</v>
      </c>
      <c r="AD259" s="32" t="s">
        <v>94</v>
      </c>
      <c r="AE259" s="62" t="s">
        <v>125</v>
      </c>
    </row>
    <row r="260" spans="29:31" x14ac:dyDescent="0.25">
      <c r="AC260" s="62">
        <v>44180</v>
      </c>
      <c r="AD260" s="32" t="s">
        <v>94</v>
      </c>
      <c r="AE260" s="62" t="s">
        <v>126</v>
      </c>
    </row>
    <row r="261" spans="29:31" x14ac:dyDescent="0.25">
      <c r="AC261" s="62">
        <v>44181</v>
      </c>
      <c r="AD261" s="32" t="s">
        <v>94</v>
      </c>
      <c r="AE261" s="62" t="s">
        <v>127</v>
      </c>
    </row>
    <row r="262" spans="29:31" x14ac:dyDescent="0.25">
      <c r="AC262" s="62">
        <v>44182</v>
      </c>
      <c r="AD262" s="32" t="s">
        <v>94</v>
      </c>
      <c r="AE262" s="62" t="s">
        <v>128</v>
      </c>
    </row>
    <row r="263" spans="29:31" x14ac:dyDescent="0.25">
      <c r="AC263" s="62">
        <v>44183</v>
      </c>
      <c r="AD263" s="32" t="s">
        <v>94</v>
      </c>
      <c r="AE263" s="62" t="s">
        <v>129</v>
      </c>
    </row>
    <row r="264" spans="29:31" x14ac:dyDescent="0.25">
      <c r="AC264" s="62">
        <v>44184</v>
      </c>
      <c r="AD264" s="32" t="s">
        <v>94</v>
      </c>
      <c r="AE264" s="62" t="s">
        <v>130</v>
      </c>
    </row>
    <row r="265" spans="29:31" x14ac:dyDescent="0.25">
      <c r="AC265" s="62">
        <v>44185</v>
      </c>
      <c r="AD265" s="32" t="s">
        <v>94</v>
      </c>
      <c r="AE265" s="62" t="s">
        <v>131</v>
      </c>
    </row>
    <row r="266" spans="29:31" x14ac:dyDescent="0.25">
      <c r="AC266" s="62">
        <v>44186</v>
      </c>
      <c r="AD266" s="32" t="s">
        <v>94</v>
      </c>
      <c r="AE266" s="62" t="s">
        <v>125</v>
      </c>
    </row>
    <row r="267" spans="29:31" x14ac:dyDescent="0.25">
      <c r="AC267" s="62">
        <v>44187</v>
      </c>
      <c r="AD267" s="32" t="s">
        <v>94</v>
      </c>
      <c r="AE267" s="62" t="s">
        <v>126</v>
      </c>
    </row>
    <row r="268" spans="29:31" x14ac:dyDescent="0.25">
      <c r="AC268" s="62">
        <v>44188</v>
      </c>
      <c r="AD268" s="32" t="s">
        <v>94</v>
      </c>
      <c r="AE268" s="62" t="s">
        <v>127</v>
      </c>
    </row>
    <row r="269" spans="29:31" x14ac:dyDescent="0.25">
      <c r="AC269" s="62">
        <v>44189</v>
      </c>
      <c r="AD269" s="32" t="s">
        <v>94</v>
      </c>
      <c r="AE269" s="62" t="s">
        <v>128</v>
      </c>
    </row>
    <row r="270" spans="29:31" x14ac:dyDescent="0.25">
      <c r="AC270" s="62">
        <v>44190</v>
      </c>
      <c r="AD270" s="32" t="s">
        <v>94</v>
      </c>
      <c r="AE270" s="62" t="s">
        <v>129</v>
      </c>
    </row>
    <row r="271" spans="29:31" x14ac:dyDescent="0.25">
      <c r="AC271" s="62">
        <v>44191</v>
      </c>
      <c r="AD271" s="32" t="s">
        <v>94</v>
      </c>
      <c r="AE271" s="62" t="s">
        <v>130</v>
      </c>
    </row>
    <row r="272" spans="29:31" x14ac:dyDescent="0.25">
      <c r="AC272" s="62">
        <v>44192</v>
      </c>
      <c r="AD272" s="32" t="s">
        <v>94</v>
      </c>
      <c r="AE272" s="62" t="s">
        <v>131</v>
      </c>
    </row>
    <row r="273" spans="29:31" x14ac:dyDescent="0.25">
      <c r="AC273" s="62">
        <v>44193</v>
      </c>
      <c r="AD273" s="32" t="s">
        <v>94</v>
      </c>
      <c r="AE273" s="62" t="s">
        <v>125</v>
      </c>
    </row>
    <row r="274" spans="29:31" x14ac:dyDescent="0.25">
      <c r="AC274" s="62">
        <v>44194</v>
      </c>
      <c r="AD274" s="32" t="s">
        <v>94</v>
      </c>
      <c r="AE274" s="62" t="s">
        <v>126</v>
      </c>
    </row>
    <row r="275" spans="29:31" x14ac:dyDescent="0.25">
      <c r="AC275" s="62">
        <v>44195</v>
      </c>
      <c r="AD275" s="32" t="s">
        <v>94</v>
      </c>
      <c r="AE275" s="62" t="s">
        <v>127</v>
      </c>
    </row>
    <row r="276" spans="29:31" x14ac:dyDescent="0.25">
      <c r="AC276" s="62">
        <v>44196</v>
      </c>
      <c r="AD276" s="32" t="s">
        <v>94</v>
      </c>
      <c r="AE276" s="62" t="s">
        <v>128</v>
      </c>
    </row>
    <row r="277" spans="29:31" x14ac:dyDescent="0.25">
      <c r="AC277" s="62">
        <v>44197</v>
      </c>
      <c r="AD277" s="32" t="s">
        <v>94</v>
      </c>
      <c r="AE277" s="62" t="s">
        <v>129</v>
      </c>
    </row>
    <row r="278" spans="29:31" x14ac:dyDescent="0.25">
      <c r="AC278" s="62">
        <v>44198</v>
      </c>
      <c r="AD278" s="32" t="s">
        <v>94</v>
      </c>
      <c r="AE278" s="62" t="s">
        <v>130</v>
      </c>
    </row>
    <row r="279" spans="29:31" x14ac:dyDescent="0.25">
      <c r="AC279" s="62">
        <v>44199</v>
      </c>
      <c r="AD279" s="32" t="s">
        <v>94</v>
      </c>
      <c r="AE279" s="62" t="s">
        <v>131</v>
      </c>
    </row>
    <row r="280" spans="29:31" x14ac:dyDescent="0.25">
      <c r="AC280" s="62">
        <v>44200</v>
      </c>
      <c r="AD280" s="32" t="s">
        <v>94</v>
      </c>
      <c r="AE280" s="62" t="s">
        <v>125</v>
      </c>
    </row>
    <row r="281" spans="29:31" x14ac:dyDescent="0.25">
      <c r="AC281" s="62">
        <v>44201</v>
      </c>
      <c r="AD281" s="32" t="s">
        <v>94</v>
      </c>
      <c r="AE281" s="62" t="s">
        <v>126</v>
      </c>
    </row>
    <row r="282" spans="29:31" x14ac:dyDescent="0.25">
      <c r="AC282" s="62">
        <v>44202</v>
      </c>
      <c r="AD282" s="32" t="s">
        <v>94</v>
      </c>
      <c r="AE282" s="62" t="s">
        <v>127</v>
      </c>
    </row>
    <row r="283" spans="29:31" x14ac:dyDescent="0.25">
      <c r="AC283" s="62">
        <v>44203</v>
      </c>
      <c r="AD283" s="32" t="s">
        <v>94</v>
      </c>
      <c r="AE283" s="62" t="s">
        <v>128</v>
      </c>
    </row>
    <row r="284" spans="29:31" x14ac:dyDescent="0.25">
      <c r="AC284" s="62">
        <v>44204</v>
      </c>
      <c r="AD284" s="32" t="s">
        <v>94</v>
      </c>
      <c r="AE284" s="62" t="s">
        <v>129</v>
      </c>
    </row>
    <row r="285" spans="29:31" x14ac:dyDescent="0.25">
      <c r="AC285" s="62">
        <v>44205</v>
      </c>
      <c r="AD285" s="32" t="s">
        <v>94</v>
      </c>
      <c r="AE285" s="62" t="s">
        <v>130</v>
      </c>
    </row>
    <row r="286" spans="29:31" x14ac:dyDescent="0.25">
      <c r="AC286" s="62">
        <v>44206</v>
      </c>
      <c r="AD286" s="32" t="s">
        <v>94</v>
      </c>
      <c r="AE286" s="62" t="s">
        <v>131</v>
      </c>
    </row>
    <row r="287" spans="29:31" x14ac:dyDescent="0.25">
      <c r="AC287" s="62">
        <v>44207</v>
      </c>
      <c r="AD287" s="32" t="s">
        <v>94</v>
      </c>
      <c r="AE287" s="62" t="s">
        <v>125</v>
      </c>
    </row>
    <row r="288" spans="29:31" x14ac:dyDescent="0.25">
      <c r="AC288" s="62">
        <v>44208</v>
      </c>
      <c r="AD288" s="32" t="s">
        <v>94</v>
      </c>
      <c r="AE288" s="62" t="s">
        <v>126</v>
      </c>
    </row>
    <row r="289" spans="29:31" x14ac:dyDescent="0.25">
      <c r="AC289" s="62">
        <v>44209</v>
      </c>
      <c r="AD289" s="32" t="s">
        <v>94</v>
      </c>
      <c r="AE289" s="62" t="s">
        <v>127</v>
      </c>
    </row>
    <row r="290" spans="29:31" x14ac:dyDescent="0.25">
      <c r="AC290" s="62">
        <v>44210</v>
      </c>
      <c r="AD290" s="32" t="s">
        <v>94</v>
      </c>
      <c r="AE290" s="62" t="s">
        <v>128</v>
      </c>
    </row>
    <row r="291" spans="29:31" x14ac:dyDescent="0.25">
      <c r="AC291" s="62">
        <v>44211</v>
      </c>
      <c r="AD291" s="32" t="s">
        <v>94</v>
      </c>
      <c r="AE291" s="62" t="s">
        <v>129</v>
      </c>
    </row>
    <row r="292" spans="29:31" x14ac:dyDescent="0.25">
      <c r="AC292" s="62">
        <v>44212</v>
      </c>
      <c r="AD292" s="32" t="s">
        <v>94</v>
      </c>
      <c r="AE292" s="62" t="s">
        <v>130</v>
      </c>
    </row>
    <row r="293" spans="29:31" x14ac:dyDescent="0.25">
      <c r="AC293" s="62">
        <v>44213</v>
      </c>
      <c r="AD293" s="32" t="s">
        <v>94</v>
      </c>
      <c r="AE293" s="62" t="s">
        <v>131</v>
      </c>
    </row>
    <row r="294" spans="29:31" x14ac:dyDescent="0.25">
      <c r="AC294" s="62">
        <v>44214</v>
      </c>
      <c r="AD294" s="32" t="s">
        <v>94</v>
      </c>
      <c r="AE294" s="62" t="s">
        <v>125</v>
      </c>
    </row>
    <row r="295" spans="29:31" x14ac:dyDescent="0.25">
      <c r="AC295" s="62">
        <v>44215</v>
      </c>
      <c r="AD295" s="32" t="s">
        <v>94</v>
      </c>
      <c r="AE295" s="62" t="s">
        <v>126</v>
      </c>
    </row>
    <row r="296" spans="29:31" x14ac:dyDescent="0.25">
      <c r="AC296" s="62">
        <v>44216</v>
      </c>
      <c r="AD296" s="32" t="s">
        <v>94</v>
      </c>
      <c r="AE296" s="62" t="s">
        <v>127</v>
      </c>
    </row>
    <row r="297" spans="29:31" x14ac:dyDescent="0.25">
      <c r="AC297" s="62">
        <v>44217</v>
      </c>
      <c r="AD297" s="32" t="s">
        <v>94</v>
      </c>
      <c r="AE297" s="62" t="s">
        <v>128</v>
      </c>
    </row>
    <row r="298" spans="29:31" x14ac:dyDescent="0.25">
      <c r="AC298" s="62">
        <v>44218</v>
      </c>
      <c r="AD298" s="32" t="s">
        <v>94</v>
      </c>
      <c r="AE298" s="62" t="s">
        <v>129</v>
      </c>
    </row>
    <row r="299" spans="29:31" x14ac:dyDescent="0.25">
      <c r="AC299" s="62">
        <v>44219</v>
      </c>
      <c r="AD299" s="32" t="s">
        <v>94</v>
      </c>
      <c r="AE299" s="62" t="s">
        <v>130</v>
      </c>
    </row>
    <row r="300" spans="29:31" x14ac:dyDescent="0.25">
      <c r="AC300" s="62">
        <v>44220</v>
      </c>
      <c r="AD300" s="32" t="s">
        <v>94</v>
      </c>
      <c r="AE300" s="62" t="s">
        <v>131</v>
      </c>
    </row>
    <row r="301" spans="29:31" x14ac:dyDescent="0.25">
      <c r="AC301" s="62">
        <v>44221</v>
      </c>
      <c r="AD301" s="32" t="s">
        <v>94</v>
      </c>
      <c r="AE301" s="62" t="s">
        <v>125</v>
      </c>
    </row>
    <row r="302" spans="29:31" x14ac:dyDescent="0.25">
      <c r="AC302" s="62">
        <v>44222</v>
      </c>
      <c r="AD302" s="32" t="s">
        <v>94</v>
      </c>
      <c r="AE302" s="62" t="s">
        <v>126</v>
      </c>
    </row>
    <row r="303" spans="29:31" x14ac:dyDescent="0.25">
      <c r="AC303" s="62">
        <v>44223</v>
      </c>
      <c r="AD303" s="32" t="s">
        <v>94</v>
      </c>
      <c r="AE303" s="62" t="s">
        <v>127</v>
      </c>
    </row>
    <row r="304" spans="29:31" x14ac:dyDescent="0.25">
      <c r="AC304" s="62">
        <v>44224</v>
      </c>
      <c r="AD304" s="32" t="s">
        <v>94</v>
      </c>
      <c r="AE304" s="62" t="s">
        <v>128</v>
      </c>
    </row>
    <row r="305" spans="29:31" x14ac:dyDescent="0.25">
      <c r="AC305" s="62">
        <v>44225</v>
      </c>
      <c r="AD305" s="32" t="s">
        <v>94</v>
      </c>
      <c r="AE305" s="62" t="s">
        <v>129</v>
      </c>
    </row>
    <row r="306" spans="29:31" x14ac:dyDescent="0.25">
      <c r="AC306" s="62">
        <v>44226</v>
      </c>
      <c r="AD306" s="32" t="s">
        <v>94</v>
      </c>
      <c r="AE306" s="62" t="s">
        <v>130</v>
      </c>
    </row>
    <row r="307" spans="29:31" x14ac:dyDescent="0.25">
      <c r="AC307" s="62">
        <v>44227</v>
      </c>
      <c r="AD307" s="32" t="s">
        <v>94</v>
      </c>
      <c r="AE307" s="62" t="s">
        <v>131</v>
      </c>
    </row>
    <row r="308" spans="29:31" x14ac:dyDescent="0.25">
      <c r="AC308" s="62">
        <v>44228</v>
      </c>
      <c r="AD308" s="32" t="s">
        <v>94</v>
      </c>
      <c r="AE308" s="62" t="s">
        <v>125</v>
      </c>
    </row>
    <row r="309" spans="29:31" x14ac:dyDescent="0.25">
      <c r="AC309" s="62">
        <v>44229</v>
      </c>
      <c r="AD309" s="32" t="s">
        <v>94</v>
      </c>
      <c r="AE309" s="62" t="s">
        <v>126</v>
      </c>
    </row>
    <row r="310" spans="29:31" x14ac:dyDescent="0.25">
      <c r="AC310" s="62">
        <v>44230</v>
      </c>
      <c r="AD310" s="32" t="s">
        <v>94</v>
      </c>
      <c r="AE310" s="62" t="s">
        <v>127</v>
      </c>
    </row>
    <row r="311" spans="29:31" x14ac:dyDescent="0.25">
      <c r="AC311" s="62">
        <v>44231</v>
      </c>
      <c r="AD311" s="32" t="s">
        <v>94</v>
      </c>
      <c r="AE311" s="62" t="s">
        <v>128</v>
      </c>
    </row>
    <row r="312" spans="29:31" x14ac:dyDescent="0.25">
      <c r="AC312" s="62">
        <v>44232</v>
      </c>
      <c r="AD312" s="32" t="s">
        <v>94</v>
      </c>
      <c r="AE312" s="62" t="s">
        <v>129</v>
      </c>
    </row>
    <row r="313" spans="29:31" x14ac:dyDescent="0.25">
      <c r="AC313" s="62">
        <v>44233</v>
      </c>
      <c r="AD313" s="32" t="s">
        <v>94</v>
      </c>
      <c r="AE313" s="62" t="s">
        <v>130</v>
      </c>
    </row>
    <row r="314" spans="29:31" x14ac:dyDescent="0.25">
      <c r="AC314" s="62">
        <v>44234</v>
      </c>
      <c r="AD314" s="32" t="s">
        <v>94</v>
      </c>
      <c r="AE314" s="62" t="s">
        <v>131</v>
      </c>
    </row>
    <row r="315" spans="29:31" x14ac:dyDescent="0.25">
      <c r="AC315" s="62">
        <v>44235</v>
      </c>
      <c r="AD315" s="32" t="s">
        <v>94</v>
      </c>
      <c r="AE315" s="62" t="s">
        <v>125</v>
      </c>
    </row>
    <row r="316" spans="29:31" x14ac:dyDescent="0.25">
      <c r="AC316" s="62">
        <v>44236</v>
      </c>
      <c r="AD316" s="32" t="s">
        <v>94</v>
      </c>
      <c r="AE316" s="62" t="s">
        <v>126</v>
      </c>
    </row>
    <row r="317" spans="29:31" x14ac:dyDescent="0.25">
      <c r="AC317" s="62">
        <v>44237</v>
      </c>
      <c r="AD317" s="32" t="s">
        <v>94</v>
      </c>
      <c r="AE317" s="62" t="s">
        <v>127</v>
      </c>
    </row>
    <row r="318" spans="29:31" x14ac:dyDescent="0.25">
      <c r="AC318" s="62">
        <v>44238</v>
      </c>
      <c r="AD318" s="32" t="s">
        <v>94</v>
      </c>
      <c r="AE318" s="62" t="s">
        <v>128</v>
      </c>
    </row>
    <row r="319" spans="29:31" x14ac:dyDescent="0.25">
      <c r="AC319" s="62">
        <v>44239</v>
      </c>
      <c r="AD319" s="32" t="s">
        <v>94</v>
      </c>
      <c r="AE319" s="62" t="s">
        <v>129</v>
      </c>
    </row>
    <row r="320" spans="29:31" x14ac:dyDescent="0.25">
      <c r="AC320" s="62">
        <v>44240</v>
      </c>
      <c r="AD320" s="32" t="s">
        <v>94</v>
      </c>
      <c r="AE320" s="62" t="s">
        <v>130</v>
      </c>
    </row>
    <row r="321" spans="29:31" x14ac:dyDescent="0.25">
      <c r="AC321" s="62">
        <v>44241</v>
      </c>
      <c r="AD321" s="32" t="s">
        <v>94</v>
      </c>
      <c r="AE321" s="62" t="s">
        <v>131</v>
      </c>
    </row>
    <row r="322" spans="29:31" x14ac:dyDescent="0.25">
      <c r="AC322" s="62">
        <v>44242</v>
      </c>
      <c r="AD322" s="32" t="s">
        <v>94</v>
      </c>
      <c r="AE322" s="62" t="s">
        <v>125</v>
      </c>
    </row>
    <row r="323" spans="29:31" x14ac:dyDescent="0.25">
      <c r="AC323" s="62">
        <v>44243</v>
      </c>
      <c r="AD323" s="32" t="s">
        <v>94</v>
      </c>
      <c r="AE323" s="62" t="s">
        <v>126</v>
      </c>
    </row>
    <row r="324" spans="29:31" x14ac:dyDescent="0.25">
      <c r="AC324" s="62">
        <v>44244</v>
      </c>
      <c r="AD324" s="32" t="s">
        <v>94</v>
      </c>
      <c r="AE324" s="62" t="s">
        <v>127</v>
      </c>
    </row>
    <row r="325" spans="29:31" x14ac:dyDescent="0.25">
      <c r="AC325" s="62">
        <v>44245</v>
      </c>
      <c r="AD325" s="32" t="s">
        <v>94</v>
      </c>
      <c r="AE325" s="62" t="s">
        <v>128</v>
      </c>
    </row>
    <row r="326" spans="29:31" x14ac:dyDescent="0.25">
      <c r="AC326" s="62">
        <v>44246</v>
      </c>
      <c r="AD326" s="32" t="s">
        <v>94</v>
      </c>
      <c r="AE326" s="62" t="s">
        <v>129</v>
      </c>
    </row>
    <row r="327" spans="29:31" x14ac:dyDescent="0.25">
      <c r="AC327" s="62">
        <v>44247</v>
      </c>
      <c r="AD327" s="32" t="s">
        <v>94</v>
      </c>
      <c r="AE327" s="62" t="s">
        <v>130</v>
      </c>
    </row>
    <row r="328" spans="29:31" x14ac:dyDescent="0.25">
      <c r="AC328" s="62">
        <v>44248</v>
      </c>
      <c r="AD328" s="32" t="s">
        <v>94</v>
      </c>
      <c r="AE328" s="62" t="s">
        <v>131</v>
      </c>
    </row>
    <row r="329" spans="29:31" x14ac:dyDescent="0.25">
      <c r="AC329" s="62">
        <v>44249</v>
      </c>
      <c r="AD329" s="32" t="s">
        <v>94</v>
      </c>
      <c r="AE329" s="62" t="s">
        <v>125</v>
      </c>
    </row>
    <row r="330" spans="29:31" x14ac:dyDescent="0.25">
      <c r="AC330" s="62">
        <v>44250</v>
      </c>
      <c r="AD330" s="32" t="s">
        <v>94</v>
      </c>
      <c r="AE330" s="62" t="s">
        <v>126</v>
      </c>
    </row>
    <row r="331" spans="29:31" x14ac:dyDescent="0.25">
      <c r="AC331" s="62">
        <v>44251</v>
      </c>
      <c r="AD331" s="32" t="s">
        <v>94</v>
      </c>
      <c r="AE331" s="62" t="s">
        <v>127</v>
      </c>
    </row>
    <row r="332" spans="29:31" x14ac:dyDescent="0.25">
      <c r="AC332" s="62">
        <v>44252</v>
      </c>
      <c r="AD332" s="32" t="s">
        <v>94</v>
      </c>
      <c r="AE332" s="62" t="s">
        <v>128</v>
      </c>
    </row>
    <row r="333" spans="29:31" x14ac:dyDescent="0.25">
      <c r="AC333" s="62">
        <v>44253</v>
      </c>
      <c r="AD333" s="32" t="s">
        <v>94</v>
      </c>
      <c r="AE333" s="62" t="s">
        <v>129</v>
      </c>
    </row>
    <row r="334" spans="29:31" x14ac:dyDescent="0.25">
      <c r="AC334" s="62">
        <v>44254</v>
      </c>
      <c r="AD334" s="32" t="s">
        <v>94</v>
      </c>
      <c r="AE334" s="62" t="s">
        <v>130</v>
      </c>
    </row>
    <row r="335" spans="29:31" x14ac:dyDescent="0.25">
      <c r="AC335" s="62">
        <v>44255</v>
      </c>
      <c r="AD335" s="32" t="s">
        <v>94</v>
      </c>
      <c r="AE335" s="62" t="s">
        <v>131</v>
      </c>
    </row>
    <row r="336" spans="29:31" x14ac:dyDescent="0.25">
      <c r="AC336" s="62">
        <v>44256</v>
      </c>
      <c r="AD336" s="32" t="s">
        <v>94</v>
      </c>
      <c r="AE336" s="62" t="s">
        <v>125</v>
      </c>
    </row>
    <row r="337" spans="29:31" x14ac:dyDescent="0.25">
      <c r="AC337" s="62">
        <v>44257</v>
      </c>
      <c r="AD337" s="32" t="s">
        <v>94</v>
      </c>
      <c r="AE337" s="62" t="s">
        <v>126</v>
      </c>
    </row>
    <row r="338" spans="29:31" x14ac:dyDescent="0.25">
      <c r="AC338" s="62">
        <v>44258</v>
      </c>
      <c r="AD338" s="32" t="s">
        <v>94</v>
      </c>
      <c r="AE338" s="62" t="s">
        <v>127</v>
      </c>
    </row>
    <row r="339" spans="29:31" x14ac:dyDescent="0.25">
      <c r="AC339" s="62">
        <v>44259</v>
      </c>
      <c r="AD339" s="32" t="s">
        <v>94</v>
      </c>
      <c r="AE339" s="62" t="s">
        <v>128</v>
      </c>
    </row>
    <row r="340" spans="29:31" x14ac:dyDescent="0.25">
      <c r="AC340" s="62">
        <v>44260</v>
      </c>
      <c r="AD340" s="32" t="s">
        <v>94</v>
      </c>
      <c r="AE340" s="62" t="s">
        <v>129</v>
      </c>
    </row>
    <row r="341" spans="29:31" x14ac:dyDescent="0.25">
      <c r="AC341" s="62">
        <v>44261</v>
      </c>
      <c r="AD341" s="32" t="s">
        <v>94</v>
      </c>
      <c r="AE341" s="62" t="s">
        <v>130</v>
      </c>
    </row>
    <row r="342" spans="29:31" x14ac:dyDescent="0.25">
      <c r="AC342" s="62">
        <v>44262</v>
      </c>
      <c r="AD342" s="32" t="s">
        <v>94</v>
      </c>
      <c r="AE342" s="62" t="s">
        <v>131</v>
      </c>
    </row>
    <row r="343" spans="29:31" x14ac:dyDescent="0.25">
      <c r="AC343" s="62">
        <v>44263</v>
      </c>
      <c r="AD343" s="32" t="s">
        <v>94</v>
      </c>
      <c r="AE343" s="62" t="s">
        <v>125</v>
      </c>
    </row>
    <row r="344" spans="29:31" x14ac:dyDescent="0.25">
      <c r="AC344" s="62">
        <v>44264</v>
      </c>
      <c r="AD344" s="32" t="s">
        <v>94</v>
      </c>
      <c r="AE344" s="62" t="s">
        <v>126</v>
      </c>
    </row>
    <row r="345" spans="29:31" x14ac:dyDescent="0.25">
      <c r="AC345" s="62">
        <v>44265</v>
      </c>
      <c r="AD345" s="32" t="s">
        <v>94</v>
      </c>
      <c r="AE345" s="62" t="s">
        <v>127</v>
      </c>
    </row>
    <row r="346" spans="29:31" x14ac:dyDescent="0.25">
      <c r="AC346" s="62">
        <v>44266</v>
      </c>
      <c r="AD346" s="32" t="s">
        <v>94</v>
      </c>
      <c r="AE346" s="62" t="s">
        <v>128</v>
      </c>
    </row>
    <row r="347" spans="29:31" x14ac:dyDescent="0.25">
      <c r="AC347" s="62">
        <v>44267</v>
      </c>
      <c r="AD347" s="32" t="s">
        <v>94</v>
      </c>
      <c r="AE347" s="62" t="s">
        <v>129</v>
      </c>
    </row>
    <row r="348" spans="29:31" x14ac:dyDescent="0.25">
      <c r="AC348" s="62">
        <v>44268</v>
      </c>
      <c r="AD348" s="32" t="s">
        <v>94</v>
      </c>
      <c r="AE348" s="62" t="s">
        <v>130</v>
      </c>
    </row>
    <row r="349" spans="29:31" x14ac:dyDescent="0.25">
      <c r="AC349" s="62">
        <v>44269</v>
      </c>
      <c r="AD349" s="32" t="s">
        <v>94</v>
      </c>
      <c r="AE349" s="62" t="s">
        <v>131</v>
      </c>
    </row>
    <row r="350" spans="29:31" x14ac:dyDescent="0.25">
      <c r="AC350" s="62">
        <v>44270</v>
      </c>
      <c r="AD350" s="32" t="s">
        <v>94</v>
      </c>
      <c r="AE350" s="62" t="s">
        <v>125</v>
      </c>
    </row>
    <row r="351" spans="29:31" x14ac:dyDescent="0.25">
      <c r="AC351" s="62">
        <v>44271</v>
      </c>
      <c r="AD351" s="32" t="s">
        <v>94</v>
      </c>
      <c r="AE351" s="62" t="s">
        <v>126</v>
      </c>
    </row>
    <row r="352" spans="29:31" x14ac:dyDescent="0.25">
      <c r="AC352" s="62">
        <v>44272</v>
      </c>
      <c r="AD352" s="32" t="s">
        <v>94</v>
      </c>
      <c r="AE352" s="62" t="s">
        <v>127</v>
      </c>
    </row>
    <row r="353" spans="29:31" x14ac:dyDescent="0.25">
      <c r="AC353" s="62">
        <v>44273</v>
      </c>
      <c r="AD353" s="32" t="s">
        <v>94</v>
      </c>
      <c r="AE353" s="62" t="s">
        <v>128</v>
      </c>
    </row>
    <row r="354" spans="29:31" x14ac:dyDescent="0.25">
      <c r="AC354" s="62">
        <v>44274</v>
      </c>
      <c r="AD354" s="32" t="s">
        <v>94</v>
      </c>
      <c r="AE354" s="62" t="s">
        <v>129</v>
      </c>
    </row>
    <row r="355" spans="29:31" x14ac:dyDescent="0.25">
      <c r="AC355" s="62">
        <v>44275</v>
      </c>
      <c r="AD355" s="32" t="s">
        <v>94</v>
      </c>
      <c r="AE355" s="62" t="s">
        <v>130</v>
      </c>
    </row>
    <row r="356" spans="29:31" x14ac:dyDescent="0.25">
      <c r="AC356" s="62">
        <v>44276</v>
      </c>
      <c r="AD356" s="32" t="s">
        <v>94</v>
      </c>
      <c r="AE356" s="62" t="s">
        <v>131</v>
      </c>
    </row>
    <row r="357" spans="29:31" x14ac:dyDescent="0.25">
      <c r="AC357" s="62">
        <v>44277</v>
      </c>
      <c r="AD357" s="32" t="s">
        <v>94</v>
      </c>
      <c r="AE357" s="62" t="s">
        <v>125</v>
      </c>
    </row>
    <row r="358" spans="29:31" x14ac:dyDescent="0.25">
      <c r="AC358" s="62">
        <v>44278</v>
      </c>
      <c r="AD358" s="32" t="s">
        <v>94</v>
      </c>
      <c r="AE358" s="62" t="s">
        <v>126</v>
      </c>
    </row>
    <row r="359" spans="29:31" x14ac:dyDescent="0.25">
      <c r="AC359" s="62">
        <v>44279</v>
      </c>
      <c r="AD359" s="32" t="s">
        <v>94</v>
      </c>
      <c r="AE359" s="62" t="s">
        <v>127</v>
      </c>
    </row>
    <row r="360" spans="29:31" x14ac:dyDescent="0.25">
      <c r="AC360" s="62">
        <v>44280</v>
      </c>
      <c r="AD360" s="32" t="s">
        <v>94</v>
      </c>
      <c r="AE360" s="62" t="s">
        <v>128</v>
      </c>
    </row>
    <row r="361" spans="29:31" x14ac:dyDescent="0.25">
      <c r="AC361" s="62">
        <v>44281</v>
      </c>
      <c r="AD361" s="32" t="s">
        <v>94</v>
      </c>
      <c r="AE361" s="62" t="s">
        <v>129</v>
      </c>
    </row>
    <row r="362" spans="29:31" x14ac:dyDescent="0.25">
      <c r="AC362" s="62">
        <v>44282</v>
      </c>
      <c r="AD362" s="32" t="s">
        <v>94</v>
      </c>
      <c r="AE362" s="62" t="s">
        <v>130</v>
      </c>
    </row>
    <row r="363" spans="29:31" x14ac:dyDescent="0.25">
      <c r="AC363" s="62">
        <v>44283</v>
      </c>
      <c r="AD363" s="32" t="s">
        <v>94</v>
      </c>
      <c r="AE363" s="62" t="s">
        <v>131</v>
      </c>
    </row>
    <row r="364" spans="29:31" x14ac:dyDescent="0.25">
      <c r="AC364" s="62">
        <v>44284</v>
      </c>
      <c r="AD364" s="32" t="s">
        <v>94</v>
      </c>
      <c r="AE364" s="62" t="s">
        <v>125</v>
      </c>
    </row>
    <row r="365" spans="29:31" x14ac:dyDescent="0.25">
      <c r="AC365" s="62">
        <v>44285</v>
      </c>
      <c r="AD365" s="32" t="s">
        <v>94</v>
      </c>
      <c r="AE365" s="62" t="s">
        <v>126</v>
      </c>
    </row>
    <row r="366" spans="29:31" x14ac:dyDescent="0.25">
      <c r="AC366" s="62">
        <v>44286</v>
      </c>
      <c r="AD366" s="32" t="s">
        <v>94</v>
      </c>
      <c r="AE366" s="62" t="s">
        <v>127</v>
      </c>
    </row>
    <row r="367" spans="29:31" x14ac:dyDescent="0.25">
      <c r="AC367" s="62">
        <v>44287</v>
      </c>
      <c r="AD367" s="63" t="s">
        <v>95</v>
      </c>
      <c r="AE367" s="62" t="s">
        <v>128</v>
      </c>
    </row>
    <row r="368" spans="29:31" x14ac:dyDescent="0.25">
      <c r="AC368" s="62">
        <v>44288</v>
      </c>
      <c r="AD368" s="63" t="s">
        <v>95</v>
      </c>
      <c r="AE368" s="62" t="s">
        <v>129</v>
      </c>
    </row>
    <row r="369" spans="29:31" x14ac:dyDescent="0.25">
      <c r="AC369" s="62">
        <v>44289</v>
      </c>
      <c r="AD369" s="63" t="s">
        <v>95</v>
      </c>
      <c r="AE369" s="62" t="s">
        <v>130</v>
      </c>
    </row>
    <row r="370" spans="29:31" x14ac:dyDescent="0.25">
      <c r="AC370" s="62">
        <v>44290</v>
      </c>
      <c r="AD370" s="63" t="s">
        <v>95</v>
      </c>
      <c r="AE370" s="62" t="s">
        <v>131</v>
      </c>
    </row>
    <row r="371" spans="29:31" x14ac:dyDescent="0.25">
      <c r="AC371" s="62">
        <v>44291</v>
      </c>
      <c r="AD371" s="63" t="s">
        <v>95</v>
      </c>
      <c r="AE371" s="62" t="s">
        <v>125</v>
      </c>
    </row>
    <row r="372" spans="29:31" x14ac:dyDescent="0.25">
      <c r="AC372" s="62">
        <v>44292</v>
      </c>
      <c r="AD372" s="63" t="s">
        <v>95</v>
      </c>
      <c r="AE372" s="62" t="s">
        <v>126</v>
      </c>
    </row>
    <row r="373" spans="29:31" x14ac:dyDescent="0.25">
      <c r="AC373" s="62">
        <v>44293</v>
      </c>
      <c r="AD373" s="63" t="s">
        <v>95</v>
      </c>
      <c r="AE373" s="62" t="s">
        <v>127</v>
      </c>
    </row>
    <row r="374" spans="29:31" x14ac:dyDescent="0.25">
      <c r="AC374" s="62">
        <v>44294</v>
      </c>
      <c r="AD374" s="63" t="s">
        <v>95</v>
      </c>
      <c r="AE374" s="62" t="s">
        <v>128</v>
      </c>
    </row>
    <row r="375" spans="29:31" x14ac:dyDescent="0.25">
      <c r="AC375" s="62">
        <v>44295</v>
      </c>
      <c r="AD375" s="63" t="s">
        <v>95</v>
      </c>
      <c r="AE375" s="62" t="s">
        <v>129</v>
      </c>
    </row>
    <row r="376" spans="29:31" x14ac:dyDescent="0.25">
      <c r="AC376" s="62">
        <v>44296</v>
      </c>
      <c r="AD376" s="63" t="s">
        <v>95</v>
      </c>
      <c r="AE376" s="62" t="s">
        <v>130</v>
      </c>
    </row>
    <row r="377" spans="29:31" x14ac:dyDescent="0.25">
      <c r="AC377" s="62">
        <v>44297</v>
      </c>
      <c r="AD377" s="63" t="s">
        <v>95</v>
      </c>
      <c r="AE377" s="62" t="s">
        <v>131</v>
      </c>
    </row>
    <row r="378" spans="29:31" x14ac:dyDescent="0.25">
      <c r="AC378" s="62">
        <v>44298</v>
      </c>
      <c r="AD378" s="63" t="s">
        <v>95</v>
      </c>
      <c r="AE378" s="62" t="s">
        <v>125</v>
      </c>
    </row>
    <row r="379" spans="29:31" x14ac:dyDescent="0.25">
      <c r="AC379" s="62">
        <v>44299</v>
      </c>
      <c r="AD379" s="63" t="s">
        <v>95</v>
      </c>
      <c r="AE379" s="62" t="s">
        <v>126</v>
      </c>
    </row>
    <row r="380" spans="29:31" x14ac:dyDescent="0.25">
      <c r="AC380" s="62">
        <v>44300</v>
      </c>
      <c r="AD380" s="63" t="s">
        <v>95</v>
      </c>
      <c r="AE380" s="62" t="s">
        <v>127</v>
      </c>
    </row>
    <row r="381" spans="29:31" x14ac:dyDescent="0.25">
      <c r="AC381" s="62">
        <v>44301</v>
      </c>
      <c r="AD381" s="63" t="s">
        <v>95</v>
      </c>
      <c r="AE381" s="62" t="s">
        <v>128</v>
      </c>
    </row>
    <row r="382" spans="29:31" x14ac:dyDescent="0.25">
      <c r="AC382" s="62">
        <v>44302</v>
      </c>
      <c r="AD382" s="63" t="s">
        <v>95</v>
      </c>
      <c r="AE382" s="62" t="s">
        <v>129</v>
      </c>
    </row>
    <row r="383" spans="29:31" x14ac:dyDescent="0.25">
      <c r="AC383" s="62">
        <v>44303</v>
      </c>
      <c r="AD383" s="63" t="s">
        <v>95</v>
      </c>
      <c r="AE383" s="62" t="s">
        <v>130</v>
      </c>
    </row>
    <row r="384" spans="29:31" x14ac:dyDescent="0.25">
      <c r="AC384" s="62">
        <v>44304</v>
      </c>
      <c r="AD384" s="63" t="s">
        <v>95</v>
      </c>
      <c r="AE384" s="62" t="s">
        <v>131</v>
      </c>
    </row>
    <row r="385" spans="29:31" x14ac:dyDescent="0.25">
      <c r="AC385" s="62">
        <v>44305</v>
      </c>
      <c r="AD385" s="63" t="s">
        <v>95</v>
      </c>
      <c r="AE385" s="62" t="s">
        <v>125</v>
      </c>
    </row>
    <row r="386" spans="29:31" x14ac:dyDescent="0.25">
      <c r="AC386" s="62">
        <v>44306</v>
      </c>
      <c r="AD386" s="63" t="s">
        <v>95</v>
      </c>
      <c r="AE386" s="62" t="s">
        <v>126</v>
      </c>
    </row>
    <row r="387" spans="29:31" x14ac:dyDescent="0.25">
      <c r="AC387" s="62">
        <v>44307</v>
      </c>
      <c r="AD387" s="63" t="s">
        <v>95</v>
      </c>
      <c r="AE387" s="62" t="s">
        <v>127</v>
      </c>
    </row>
    <row r="388" spans="29:31" x14ac:dyDescent="0.25">
      <c r="AC388" s="62">
        <v>44308</v>
      </c>
      <c r="AD388" s="63" t="s">
        <v>95</v>
      </c>
      <c r="AE388" s="62" t="s">
        <v>128</v>
      </c>
    </row>
    <row r="389" spans="29:31" x14ac:dyDescent="0.25">
      <c r="AC389" s="62">
        <v>44309</v>
      </c>
      <c r="AD389" s="63" t="s">
        <v>95</v>
      </c>
      <c r="AE389" s="62" t="s">
        <v>129</v>
      </c>
    </row>
    <row r="390" spans="29:31" x14ac:dyDescent="0.25">
      <c r="AC390" s="62">
        <v>44310</v>
      </c>
      <c r="AD390" s="63" t="s">
        <v>95</v>
      </c>
      <c r="AE390" s="62" t="s">
        <v>130</v>
      </c>
    </row>
    <row r="391" spans="29:31" x14ac:dyDescent="0.25">
      <c r="AC391" s="62">
        <v>44311</v>
      </c>
      <c r="AD391" s="63" t="s">
        <v>95</v>
      </c>
      <c r="AE391" s="62" t="s">
        <v>131</v>
      </c>
    </row>
    <row r="392" spans="29:31" x14ac:dyDescent="0.25">
      <c r="AC392" s="62">
        <v>44312</v>
      </c>
      <c r="AD392" s="63" t="s">
        <v>95</v>
      </c>
      <c r="AE392" s="62" t="s">
        <v>125</v>
      </c>
    </row>
    <row r="393" spans="29:31" x14ac:dyDescent="0.25">
      <c r="AC393" s="62">
        <v>44313</v>
      </c>
      <c r="AD393" s="63" t="s">
        <v>95</v>
      </c>
      <c r="AE393" s="62" t="s">
        <v>126</v>
      </c>
    </row>
    <row r="394" spans="29:31" x14ac:dyDescent="0.25">
      <c r="AC394" s="62">
        <v>44314</v>
      </c>
      <c r="AD394" s="63" t="s">
        <v>95</v>
      </c>
      <c r="AE394" s="62" t="s">
        <v>127</v>
      </c>
    </row>
    <row r="395" spans="29:31" x14ac:dyDescent="0.25">
      <c r="AC395" s="62">
        <v>44315</v>
      </c>
      <c r="AD395" s="63" t="s">
        <v>95</v>
      </c>
      <c r="AE395" s="62" t="s">
        <v>128</v>
      </c>
    </row>
    <row r="396" spans="29:31" x14ac:dyDescent="0.25">
      <c r="AC396" s="62">
        <v>44316</v>
      </c>
      <c r="AD396" s="63" t="s">
        <v>95</v>
      </c>
      <c r="AE396" s="62" t="s">
        <v>129</v>
      </c>
    </row>
    <row r="397" spans="29:31" x14ac:dyDescent="0.25">
      <c r="AC397" s="62">
        <v>44317</v>
      </c>
      <c r="AD397" s="63" t="s">
        <v>95</v>
      </c>
      <c r="AE397" s="62" t="s">
        <v>130</v>
      </c>
    </row>
    <row r="398" spans="29:31" x14ac:dyDescent="0.25">
      <c r="AC398" s="62">
        <v>44318</v>
      </c>
      <c r="AD398" s="63" t="s">
        <v>95</v>
      </c>
      <c r="AE398" s="62" t="s">
        <v>131</v>
      </c>
    </row>
    <row r="399" spans="29:31" x14ac:dyDescent="0.25">
      <c r="AC399" s="62">
        <v>44319</v>
      </c>
      <c r="AD399" s="63" t="s">
        <v>95</v>
      </c>
      <c r="AE399" s="62" t="s">
        <v>125</v>
      </c>
    </row>
    <row r="400" spans="29:31" x14ac:dyDescent="0.25">
      <c r="AC400" s="62">
        <v>44320</v>
      </c>
      <c r="AD400" s="63" t="s">
        <v>95</v>
      </c>
      <c r="AE400" s="62" t="s">
        <v>126</v>
      </c>
    </row>
    <row r="401" spans="29:31" x14ac:dyDescent="0.25">
      <c r="AC401" s="62">
        <v>44321</v>
      </c>
      <c r="AD401" s="63" t="s">
        <v>95</v>
      </c>
      <c r="AE401" s="62" t="s">
        <v>127</v>
      </c>
    </row>
    <row r="402" spans="29:31" x14ac:dyDescent="0.25">
      <c r="AC402" s="62">
        <v>44322</v>
      </c>
      <c r="AD402" s="63" t="s">
        <v>95</v>
      </c>
      <c r="AE402" s="62" t="s">
        <v>128</v>
      </c>
    </row>
    <row r="403" spans="29:31" x14ac:dyDescent="0.25">
      <c r="AC403" s="62">
        <v>44323</v>
      </c>
      <c r="AD403" s="63" t="s">
        <v>95</v>
      </c>
      <c r="AE403" s="62" t="s">
        <v>129</v>
      </c>
    </row>
    <row r="404" spans="29:31" x14ac:dyDescent="0.25">
      <c r="AC404" s="62">
        <v>44324</v>
      </c>
      <c r="AD404" s="63" t="s">
        <v>95</v>
      </c>
      <c r="AE404" s="62" t="s">
        <v>130</v>
      </c>
    </row>
    <row r="405" spans="29:31" x14ac:dyDescent="0.25">
      <c r="AC405" s="62">
        <v>44325</v>
      </c>
      <c r="AD405" s="63" t="s">
        <v>95</v>
      </c>
      <c r="AE405" s="62" t="s">
        <v>131</v>
      </c>
    </row>
    <row r="406" spans="29:31" x14ac:dyDescent="0.25">
      <c r="AC406" s="62">
        <v>44326</v>
      </c>
      <c r="AD406" s="63" t="s">
        <v>95</v>
      </c>
      <c r="AE406" s="62" t="s">
        <v>125</v>
      </c>
    </row>
    <row r="407" spans="29:31" x14ac:dyDescent="0.25">
      <c r="AC407" s="62">
        <v>44327</v>
      </c>
      <c r="AD407" s="63" t="s">
        <v>95</v>
      </c>
      <c r="AE407" s="62" t="s">
        <v>126</v>
      </c>
    </row>
    <row r="408" spans="29:31" x14ac:dyDescent="0.25">
      <c r="AC408" s="62">
        <v>44328</v>
      </c>
      <c r="AD408" s="63" t="s">
        <v>95</v>
      </c>
      <c r="AE408" s="62" t="s">
        <v>127</v>
      </c>
    </row>
    <row r="409" spans="29:31" x14ac:dyDescent="0.25">
      <c r="AC409" s="62">
        <v>44329</v>
      </c>
      <c r="AD409" s="63" t="s">
        <v>95</v>
      </c>
      <c r="AE409" s="62" t="s">
        <v>128</v>
      </c>
    </row>
    <row r="410" spans="29:31" x14ac:dyDescent="0.25">
      <c r="AC410" s="62">
        <v>44330</v>
      </c>
      <c r="AD410" s="63" t="s">
        <v>95</v>
      </c>
      <c r="AE410" s="62" t="s">
        <v>129</v>
      </c>
    </row>
    <row r="411" spans="29:31" x14ac:dyDescent="0.25">
      <c r="AC411" s="62">
        <v>44331</v>
      </c>
      <c r="AD411" s="63" t="s">
        <v>95</v>
      </c>
      <c r="AE411" s="62" t="s">
        <v>130</v>
      </c>
    </row>
    <row r="412" spans="29:31" x14ac:dyDescent="0.25">
      <c r="AC412" s="62">
        <v>44332</v>
      </c>
      <c r="AD412" s="63" t="s">
        <v>95</v>
      </c>
      <c r="AE412" s="62" t="s">
        <v>131</v>
      </c>
    </row>
    <row r="413" spans="29:31" x14ac:dyDescent="0.25">
      <c r="AC413" s="62">
        <v>44333</v>
      </c>
      <c r="AD413" s="63" t="s">
        <v>95</v>
      </c>
      <c r="AE413" s="62" t="s">
        <v>125</v>
      </c>
    </row>
    <row r="414" spans="29:31" x14ac:dyDescent="0.25">
      <c r="AC414" s="62">
        <v>44334</v>
      </c>
      <c r="AD414" s="63" t="s">
        <v>95</v>
      </c>
      <c r="AE414" s="62" t="s">
        <v>126</v>
      </c>
    </row>
    <row r="415" spans="29:31" x14ac:dyDescent="0.25">
      <c r="AC415" s="62">
        <v>44335</v>
      </c>
      <c r="AD415" s="63" t="s">
        <v>95</v>
      </c>
      <c r="AE415" s="62" t="s">
        <v>127</v>
      </c>
    </row>
    <row r="416" spans="29:31" x14ac:dyDescent="0.25">
      <c r="AC416" s="62">
        <v>44336</v>
      </c>
      <c r="AD416" s="63" t="s">
        <v>95</v>
      </c>
      <c r="AE416" s="62" t="s">
        <v>128</v>
      </c>
    </row>
    <row r="417" spans="29:31" x14ac:dyDescent="0.25">
      <c r="AC417" s="62">
        <v>44337</v>
      </c>
      <c r="AD417" s="63" t="s">
        <v>95</v>
      </c>
      <c r="AE417" s="62" t="s">
        <v>129</v>
      </c>
    </row>
    <row r="418" spans="29:31" x14ac:dyDescent="0.25">
      <c r="AC418" s="62">
        <v>44338</v>
      </c>
      <c r="AD418" s="63" t="s">
        <v>95</v>
      </c>
      <c r="AE418" s="62" t="s">
        <v>130</v>
      </c>
    </row>
    <row r="419" spans="29:31" x14ac:dyDescent="0.25">
      <c r="AC419" s="62">
        <v>44339</v>
      </c>
      <c r="AD419" s="63" t="s">
        <v>95</v>
      </c>
      <c r="AE419" s="62" t="s">
        <v>131</v>
      </c>
    </row>
    <row r="420" spans="29:31" x14ac:dyDescent="0.25">
      <c r="AC420" s="62">
        <v>44340</v>
      </c>
      <c r="AD420" s="63" t="s">
        <v>95</v>
      </c>
      <c r="AE420" s="62" t="s">
        <v>125</v>
      </c>
    </row>
    <row r="421" spans="29:31" x14ac:dyDescent="0.25">
      <c r="AC421" s="62">
        <v>44341</v>
      </c>
      <c r="AD421" s="63" t="s">
        <v>95</v>
      </c>
      <c r="AE421" s="62" t="s">
        <v>126</v>
      </c>
    </row>
    <row r="422" spans="29:31" x14ac:dyDescent="0.25">
      <c r="AC422" s="62">
        <v>44342</v>
      </c>
      <c r="AD422" s="63" t="s">
        <v>95</v>
      </c>
      <c r="AE422" s="62" t="s">
        <v>127</v>
      </c>
    </row>
    <row r="423" spans="29:31" x14ac:dyDescent="0.25">
      <c r="AC423" s="62">
        <v>44343</v>
      </c>
      <c r="AD423" s="63" t="s">
        <v>95</v>
      </c>
      <c r="AE423" s="62" t="s">
        <v>128</v>
      </c>
    </row>
    <row r="424" spans="29:31" x14ac:dyDescent="0.25">
      <c r="AC424" s="62">
        <v>44344</v>
      </c>
      <c r="AD424" s="63" t="s">
        <v>95</v>
      </c>
      <c r="AE424" s="62" t="s">
        <v>129</v>
      </c>
    </row>
    <row r="425" spans="29:31" x14ac:dyDescent="0.25">
      <c r="AC425" s="62">
        <v>44345</v>
      </c>
      <c r="AD425" s="63" t="s">
        <v>95</v>
      </c>
      <c r="AE425" s="62" t="s">
        <v>130</v>
      </c>
    </row>
    <row r="426" spans="29:31" x14ac:dyDescent="0.25">
      <c r="AC426" s="62">
        <v>44346</v>
      </c>
      <c r="AD426" s="63" t="s">
        <v>95</v>
      </c>
      <c r="AE426" s="62" t="s">
        <v>131</v>
      </c>
    </row>
    <row r="427" spans="29:31" x14ac:dyDescent="0.25">
      <c r="AC427" s="62">
        <v>44347</v>
      </c>
      <c r="AD427" s="63" t="s">
        <v>95</v>
      </c>
      <c r="AE427" s="62" t="s">
        <v>125</v>
      </c>
    </row>
    <row r="428" spans="29:31" x14ac:dyDescent="0.25">
      <c r="AC428" s="62">
        <v>44348</v>
      </c>
      <c r="AD428" s="63" t="s">
        <v>95</v>
      </c>
      <c r="AE428" s="62" t="s">
        <v>126</v>
      </c>
    </row>
    <row r="429" spans="29:31" x14ac:dyDescent="0.25">
      <c r="AC429" s="62">
        <v>44349</v>
      </c>
      <c r="AD429" s="63" t="s">
        <v>95</v>
      </c>
      <c r="AE429" s="62" t="s">
        <v>127</v>
      </c>
    </row>
    <row r="430" spans="29:31" x14ac:dyDescent="0.25">
      <c r="AC430" s="62">
        <v>44350</v>
      </c>
      <c r="AD430" s="63" t="s">
        <v>95</v>
      </c>
      <c r="AE430" s="62" t="s">
        <v>128</v>
      </c>
    </row>
    <row r="431" spans="29:31" x14ac:dyDescent="0.25">
      <c r="AC431" s="62">
        <v>44351</v>
      </c>
      <c r="AD431" s="63" t="s">
        <v>95</v>
      </c>
      <c r="AE431" s="62" t="s">
        <v>129</v>
      </c>
    </row>
    <row r="432" spans="29:31" x14ac:dyDescent="0.25">
      <c r="AC432" s="62">
        <v>44352</v>
      </c>
      <c r="AD432" s="63" t="s">
        <v>95</v>
      </c>
      <c r="AE432" s="62" t="s">
        <v>130</v>
      </c>
    </row>
    <row r="433" spans="29:31" x14ac:dyDescent="0.25">
      <c r="AC433" s="62">
        <v>44353</v>
      </c>
      <c r="AD433" s="63" t="s">
        <v>95</v>
      </c>
      <c r="AE433" s="62" t="s">
        <v>131</v>
      </c>
    </row>
    <row r="434" spans="29:31" x14ac:dyDescent="0.25">
      <c r="AC434" s="62">
        <v>44354</v>
      </c>
      <c r="AD434" s="63" t="s">
        <v>95</v>
      </c>
      <c r="AE434" s="62" t="s">
        <v>125</v>
      </c>
    </row>
    <row r="435" spans="29:31" x14ac:dyDescent="0.25">
      <c r="AC435" s="62">
        <v>44355</v>
      </c>
      <c r="AD435" s="63" t="s">
        <v>95</v>
      </c>
      <c r="AE435" s="62" t="s">
        <v>126</v>
      </c>
    </row>
    <row r="436" spans="29:31" x14ac:dyDescent="0.25">
      <c r="AC436" s="62">
        <v>44356</v>
      </c>
      <c r="AD436" s="63" t="s">
        <v>95</v>
      </c>
      <c r="AE436" s="62" t="s">
        <v>127</v>
      </c>
    </row>
    <row r="437" spans="29:31" x14ac:dyDescent="0.25">
      <c r="AC437" s="62">
        <v>44357</v>
      </c>
      <c r="AD437" s="63" t="s">
        <v>95</v>
      </c>
      <c r="AE437" s="62" t="s">
        <v>128</v>
      </c>
    </row>
    <row r="438" spans="29:31" x14ac:dyDescent="0.25">
      <c r="AC438" s="62">
        <v>44358</v>
      </c>
      <c r="AD438" s="63" t="s">
        <v>95</v>
      </c>
      <c r="AE438" s="62" t="s">
        <v>129</v>
      </c>
    </row>
    <row r="439" spans="29:31" x14ac:dyDescent="0.25">
      <c r="AC439" s="62">
        <v>44359</v>
      </c>
      <c r="AD439" s="63" t="s">
        <v>95</v>
      </c>
      <c r="AE439" s="62" t="s">
        <v>130</v>
      </c>
    </row>
    <row r="440" spans="29:31" x14ac:dyDescent="0.25">
      <c r="AC440" s="62">
        <v>44360</v>
      </c>
      <c r="AD440" s="63" t="s">
        <v>95</v>
      </c>
      <c r="AE440" s="62" t="s">
        <v>131</v>
      </c>
    </row>
    <row r="441" spans="29:31" x14ac:dyDescent="0.25">
      <c r="AC441" s="62">
        <v>44361</v>
      </c>
      <c r="AD441" s="63" t="s">
        <v>95</v>
      </c>
      <c r="AE441" s="62" t="s">
        <v>125</v>
      </c>
    </row>
    <row r="442" spans="29:31" x14ac:dyDescent="0.25">
      <c r="AC442" s="62">
        <v>44362</v>
      </c>
      <c r="AD442" s="63" t="s">
        <v>95</v>
      </c>
      <c r="AE442" s="62" t="s">
        <v>126</v>
      </c>
    </row>
    <row r="443" spans="29:31" x14ac:dyDescent="0.25">
      <c r="AC443" s="62">
        <v>44363</v>
      </c>
      <c r="AD443" s="63" t="s">
        <v>95</v>
      </c>
      <c r="AE443" s="62" t="s">
        <v>127</v>
      </c>
    </row>
    <row r="444" spans="29:31" x14ac:dyDescent="0.25">
      <c r="AC444" s="62">
        <v>44364</v>
      </c>
      <c r="AD444" s="63" t="s">
        <v>95</v>
      </c>
      <c r="AE444" s="62" t="s">
        <v>128</v>
      </c>
    </row>
    <row r="445" spans="29:31" x14ac:dyDescent="0.25">
      <c r="AC445" s="62">
        <v>44365</v>
      </c>
      <c r="AD445" s="63" t="s">
        <v>95</v>
      </c>
      <c r="AE445" s="62" t="s">
        <v>129</v>
      </c>
    </row>
    <row r="446" spans="29:31" x14ac:dyDescent="0.25">
      <c r="AC446" s="62">
        <v>44366</v>
      </c>
      <c r="AD446" s="63" t="s">
        <v>95</v>
      </c>
      <c r="AE446" s="62" t="s">
        <v>130</v>
      </c>
    </row>
    <row r="447" spans="29:31" x14ac:dyDescent="0.25">
      <c r="AC447" s="62">
        <v>44367</v>
      </c>
      <c r="AD447" s="63" t="s">
        <v>95</v>
      </c>
      <c r="AE447" s="62" t="s">
        <v>131</v>
      </c>
    </row>
    <row r="448" spans="29:31" x14ac:dyDescent="0.25">
      <c r="AC448" s="62">
        <v>44368</v>
      </c>
      <c r="AD448" s="63" t="s">
        <v>95</v>
      </c>
      <c r="AE448" s="62" t="s">
        <v>125</v>
      </c>
    </row>
    <row r="449" spans="29:31" x14ac:dyDescent="0.25">
      <c r="AC449" s="62">
        <v>44369</v>
      </c>
      <c r="AD449" s="63" t="s">
        <v>95</v>
      </c>
      <c r="AE449" s="62" t="s">
        <v>126</v>
      </c>
    </row>
    <row r="450" spans="29:31" x14ac:dyDescent="0.25">
      <c r="AC450" s="62">
        <v>44370</v>
      </c>
      <c r="AD450" s="63" t="s">
        <v>95</v>
      </c>
      <c r="AE450" s="62" t="s">
        <v>127</v>
      </c>
    </row>
    <row r="451" spans="29:31" x14ac:dyDescent="0.25">
      <c r="AC451" s="62">
        <v>44371</v>
      </c>
      <c r="AD451" s="63" t="s">
        <v>95</v>
      </c>
      <c r="AE451" s="62" t="s">
        <v>128</v>
      </c>
    </row>
    <row r="452" spans="29:31" x14ac:dyDescent="0.25">
      <c r="AC452" s="62">
        <v>44372</v>
      </c>
      <c r="AD452" s="63" t="s">
        <v>95</v>
      </c>
      <c r="AE452" s="62" t="s">
        <v>129</v>
      </c>
    </row>
    <row r="453" spans="29:31" x14ac:dyDescent="0.25">
      <c r="AC453" s="62">
        <v>44373</v>
      </c>
      <c r="AD453" s="63" t="s">
        <v>95</v>
      </c>
      <c r="AE453" s="62" t="s">
        <v>130</v>
      </c>
    </row>
    <row r="454" spans="29:31" x14ac:dyDescent="0.25">
      <c r="AC454" s="62">
        <v>44374</v>
      </c>
      <c r="AD454" s="63" t="s">
        <v>95</v>
      </c>
      <c r="AE454" s="62" t="s">
        <v>131</v>
      </c>
    </row>
    <row r="455" spans="29:31" x14ac:dyDescent="0.25">
      <c r="AC455" s="62">
        <v>44375</v>
      </c>
      <c r="AD455" s="63" t="s">
        <v>95</v>
      </c>
      <c r="AE455" s="62" t="s">
        <v>125</v>
      </c>
    </row>
    <row r="456" spans="29:31" x14ac:dyDescent="0.25">
      <c r="AC456" s="62">
        <v>44376</v>
      </c>
      <c r="AD456" s="63" t="s">
        <v>95</v>
      </c>
      <c r="AE456" s="62" t="s">
        <v>126</v>
      </c>
    </row>
    <row r="457" spans="29:31" x14ac:dyDescent="0.25">
      <c r="AC457" s="62">
        <v>44377</v>
      </c>
      <c r="AD457" s="63" t="s">
        <v>95</v>
      </c>
      <c r="AE457" s="62" t="s">
        <v>127</v>
      </c>
    </row>
    <row r="458" spans="29:31" x14ac:dyDescent="0.25">
      <c r="AC458" s="62">
        <v>44378</v>
      </c>
      <c r="AD458" s="63" t="s">
        <v>95</v>
      </c>
      <c r="AE458" s="62" t="s">
        <v>128</v>
      </c>
    </row>
    <row r="459" spans="29:31" x14ac:dyDescent="0.25">
      <c r="AC459" s="62">
        <v>44379</v>
      </c>
      <c r="AD459" s="63" t="s">
        <v>95</v>
      </c>
      <c r="AE459" s="62" t="s">
        <v>129</v>
      </c>
    </row>
    <row r="460" spans="29:31" x14ac:dyDescent="0.25">
      <c r="AC460" s="62">
        <v>44380</v>
      </c>
      <c r="AD460" s="63" t="s">
        <v>95</v>
      </c>
      <c r="AE460" s="62" t="s">
        <v>130</v>
      </c>
    </row>
    <row r="461" spans="29:31" x14ac:dyDescent="0.25">
      <c r="AC461" s="62">
        <v>44381</v>
      </c>
      <c r="AD461" s="63" t="s">
        <v>95</v>
      </c>
      <c r="AE461" s="62" t="s">
        <v>131</v>
      </c>
    </row>
    <row r="462" spans="29:31" x14ac:dyDescent="0.25">
      <c r="AC462" s="62">
        <v>44382</v>
      </c>
      <c r="AD462" s="63" t="s">
        <v>95</v>
      </c>
      <c r="AE462" s="62" t="s">
        <v>125</v>
      </c>
    </row>
    <row r="463" spans="29:31" x14ac:dyDescent="0.25">
      <c r="AC463" s="62">
        <v>44383</v>
      </c>
      <c r="AD463" s="63" t="s">
        <v>95</v>
      </c>
      <c r="AE463" s="62" t="s">
        <v>126</v>
      </c>
    </row>
    <row r="464" spans="29:31" x14ac:dyDescent="0.25">
      <c r="AC464" s="62">
        <v>44384</v>
      </c>
      <c r="AD464" s="63" t="s">
        <v>95</v>
      </c>
      <c r="AE464" s="62" t="s">
        <v>127</v>
      </c>
    </row>
    <row r="465" spans="29:31" x14ac:dyDescent="0.25">
      <c r="AC465" s="62">
        <v>44385</v>
      </c>
      <c r="AD465" s="63" t="s">
        <v>95</v>
      </c>
      <c r="AE465" s="62" t="s">
        <v>128</v>
      </c>
    </row>
    <row r="466" spans="29:31" x14ac:dyDescent="0.25">
      <c r="AC466" s="62">
        <v>44386</v>
      </c>
      <c r="AD466" s="63" t="s">
        <v>95</v>
      </c>
      <c r="AE466" s="62" t="s">
        <v>129</v>
      </c>
    </row>
    <row r="467" spans="29:31" x14ac:dyDescent="0.25">
      <c r="AC467" s="62">
        <v>44387</v>
      </c>
      <c r="AD467" s="63" t="s">
        <v>95</v>
      </c>
      <c r="AE467" s="62" t="s">
        <v>130</v>
      </c>
    </row>
    <row r="468" spans="29:31" x14ac:dyDescent="0.25">
      <c r="AC468" s="62">
        <v>44388</v>
      </c>
      <c r="AD468" s="63" t="s">
        <v>95</v>
      </c>
      <c r="AE468" s="62" t="s">
        <v>131</v>
      </c>
    </row>
    <row r="469" spans="29:31" x14ac:dyDescent="0.25">
      <c r="AC469" s="62">
        <v>44389</v>
      </c>
      <c r="AD469" s="63" t="s">
        <v>95</v>
      </c>
      <c r="AE469" s="62" t="s">
        <v>125</v>
      </c>
    </row>
    <row r="470" spans="29:31" x14ac:dyDescent="0.25">
      <c r="AC470" s="62">
        <v>44390</v>
      </c>
      <c r="AD470" s="63" t="s">
        <v>95</v>
      </c>
      <c r="AE470" s="62" t="s">
        <v>126</v>
      </c>
    </row>
    <row r="471" spans="29:31" x14ac:dyDescent="0.25">
      <c r="AC471" s="62">
        <v>44391</v>
      </c>
      <c r="AD471" s="63" t="s">
        <v>95</v>
      </c>
      <c r="AE471" s="62" t="s">
        <v>127</v>
      </c>
    </row>
    <row r="472" spans="29:31" x14ac:dyDescent="0.25">
      <c r="AC472" s="62">
        <v>44392</v>
      </c>
      <c r="AD472" s="63" t="s">
        <v>95</v>
      </c>
      <c r="AE472" s="62" t="s">
        <v>128</v>
      </c>
    </row>
    <row r="473" spans="29:31" x14ac:dyDescent="0.25">
      <c r="AC473" s="62">
        <v>44393</v>
      </c>
      <c r="AD473" s="63" t="s">
        <v>95</v>
      </c>
      <c r="AE473" s="62" t="s">
        <v>129</v>
      </c>
    </row>
    <row r="474" spans="29:31" x14ac:dyDescent="0.25">
      <c r="AC474" s="62">
        <v>44394</v>
      </c>
      <c r="AD474" s="63" t="s">
        <v>95</v>
      </c>
      <c r="AE474" s="62" t="s">
        <v>130</v>
      </c>
    </row>
    <row r="475" spans="29:31" x14ac:dyDescent="0.25">
      <c r="AC475" s="62">
        <v>44395</v>
      </c>
      <c r="AD475" s="63" t="s">
        <v>95</v>
      </c>
      <c r="AE475" s="62" t="s">
        <v>131</v>
      </c>
    </row>
    <row r="476" spans="29:31" x14ac:dyDescent="0.25">
      <c r="AC476" s="62">
        <v>44396</v>
      </c>
      <c r="AD476" s="63" t="s">
        <v>95</v>
      </c>
      <c r="AE476" s="62" t="s">
        <v>125</v>
      </c>
    </row>
    <row r="477" spans="29:31" x14ac:dyDescent="0.25">
      <c r="AC477" s="62">
        <v>44397</v>
      </c>
      <c r="AD477" s="63" t="s">
        <v>95</v>
      </c>
      <c r="AE477" s="62" t="s">
        <v>126</v>
      </c>
    </row>
    <row r="478" spans="29:31" x14ac:dyDescent="0.25">
      <c r="AC478" s="62">
        <v>44398</v>
      </c>
      <c r="AD478" s="63" t="s">
        <v>95</v>
      </c>
      <c r="AE478" s="62" t="s">
        <v>127</v>
      </c>
    </row>
    <row r="479" spans="29:31" x14ac:dyDescent="0.25">
      <c r="AC479" s="62">
        <v>44399</v>
      </c>
      <c r="AD479" s="63" t="s">
        <v>95</v>
      </c>
      <c r="AE479" s="62" t="s">
        <v>128</v>
      </c>
    </row>
    <row r="480" spans="29:31" x14ac:dyDescent="0.25">
      <c r="AC480" s="62">
        <v>44400</v>
      </c>
      <c r="AD480" s="63" t="s">
        <v>95</v>
      </c>
      <c r="AE480" s="62" t="s">
        <v>129</v>
      </c>
    </row>
    <row r="481" spans="29:31" x14ac:dyDescent="0.25">
      <c r="AC481" s="62">
        <v>44401</v>
      </c>
      <c r="AD481" s="63" t="s">
        <v>95</v>
      </c>
      <c r="AE481" s="62" t="s">
        <v>130</v>
      </c>
    </row>
    <row r="482" spans="29:31" x14ac:dyDescent="0.25">
      <c r="AC482" s="62">
        <v>44402</v>
      </c>
      <c r="AD482" s="63" t="s">
        <v>95</v>
      </c>
      <c r="AE482" s="62" t="s">
        <v>131</v>
      </c>
    </row>
    <row r="483" spans="29:31" x14ac:dyDescent="0.25">
      <c r="AC483" s="62">
        <v>44403</v>
      </c>
      <c r="AD483" s="63" t="s">
        <v>95</v>
      </c>
      <c r="AE483" s="62" t="s">
        <v>125</v>
      </c>
    </row>
    <row r="484" spans="29:31" x14ac:dyDescent="0.25">
      <c r="AC484" s="62">
        <v>44404</v>
      </c>
      <c r="AD484" s="63" t="s">
        <v>95</v>
      </c>
      <c r="AE484" s="62" t="s">
        <v>126</v>
      </c>
    </row>
    <row r="485" spans="29:31" x14ac:dyDescent="0.25">
      <c r="AC485" s="62">
        <v>44405</v>
      </c>
      <c r="AD485" s="63" t="s">
        <v>95</v>
      </c>
      <c r="AE485" s="62" t="s">
        <v>127</v>
      </c>
    </row>
    <row r="486" spans="29:31" x14ac:dyDescent="0.25">
      <c r="AC486" s="62">
        <v>44406</v>
      </c>
      <c r="AD486" s="63" t="s">
        <v>95</v>
      </c>
      <c r="AE486" s="62" t="s">
        <v>128</v>
      </c>
    </row>
    <row r="487" spans="29:31" x14ac:dyDescent="0.25">
      <c r="AC487" s="62">
        <v>44407</v>
      </c>
      <c r="AD487" s="63" t="s">
        <v>95</v>
      </c>
      <c r="AE487" s="62" t="s">
        <v>129</v>
      </c>
    </row>
    <row r="488" spans="29:31" x14ac:dyDescent="0.25">
      <c r="AC488" s="62">
        <v>44408</v>
      </c>
      <c r="AD488" s="63" t="s">
        <v>95</v>
      </c>
      <c r="AE488" s="62" t="s">
        <v>130</v>
      </c>
    </row>
    <row r="489" spans="29:31" x14ac:dyDescent="0.25">
      <c r="AC489" s="62">
        <v>44409</v>
      </c>
      <c r="AD489" s="63" t="s">
        <v>95</v>
      </c>
      <c r="AE489" s="62" t="s">
        <v>131</v>
      </c>
    </row>
    <row r="490" spans="29:31" x14ac:dyDescent="0.25">
      <c r="AC490" s="62">
        <v>44410</v>
      </c>
      <c r="AD490" s="63" t="s">
        <v>95</v>
      </c>
      <c r="AE490" s="62" t="s">
        <v>125</v>
      </c>
    </row>
    <row r="491" spans="29:31" x14ac:dyDescent="0.25">
      <c r="AC491" s="62">
        <v>44411</v>
      </c>
      <c r="AD491" s="63" t="s">
        <v>95</v>
      </c>
      <c r="AE491" s="62" t="s">
        <v>126</v>
      </c>
    </row>
    <row r="492" spans="29:31" x14ac:dyDescent="0.25">
      <c r="AC492" s="62">
        <v>44412</v>
      </c>
      <c r="AD492" s="63" t="s">
        <v>95</v>
      </c>
      <c r="AE492" s="62" t="s">
        <v>127</v>
      </c>
    </row>
    <row r="493" spans="29:31" x14ac:dyDescent="0.25">
      <c r="AC493" s="62">
        <v>44413</v>
      </c>
      <c r="AD493" s="63" t="s">
        <v>95</v>
      </c>
      <c r="AE493" s="62" t="s">
        <v>128</v>
      </c>
    </row>
    <row r="494" spans="29:31" x14ac:dyDescent="0.25">
      <c r="AC494" s="62">
        <v>44414</v>
      </c>
      <c r="AD494" s="63" t="s">
        <v>95</v>
      </c>
      <c r="AE494" s="62" t="s">
        <v>129</v>
      </c>
    </row>
    <row r="495" spans="29:31" x14ac:dyDescent="0.25">
      <c r="AC495" s="62">
        <v>44415</v>
      </c>
      <c r="AD495" s="63" t="s">
        <v>95</v>
      </c>
      <c r="AE495" s="62" t="s">
        <v>130</v>
      </c>
    </row>
    <row r="496" spans="29:31" x14ac:dyDescent="0.25">
      <c r="AC496" s="62">
        <v>44416</v>
      </c>
      <c r="AD496" s="63" t="s">
        <v>95</v>
      </c>
      <c r="AE496" s="62" t="s">
        <v>131</v>
      </c>
    </row>
    <row r="497" spans="29:31" x14ac:dyDescent="0.25">
      <c r="AC497" s="62">
        <v>44417</v>
      </c>
      <c r="AD497" s="63" t="s">
        <v>95</v>
      </c>
      <c r="AE497" s="62" t="s">
        <v>125</v>
      </c>
    </row>
    <row r="498" spans="29:31" x14ac:dyDescent="0.25">
      <c r="AC498" s="62">
        <v>44418</v>
      </c>
      <c r="AD498" s="63" t="s">
        <v>95</v>
      </c>
      <c r="AE498" s="62" t="s">
        <v>126</v>
      </c>
    </row>
    <row r="499" spans="29:31" x14ac:dyDescent="0.25">
      <c r="AC499" s="62">
        <v>44419</v>
      </c>
      <c r="AD499" s="63" t="s">
        <v>95</v>
      </c>
      <c r="AE499" s="62" t="s">
        <v>127</v>
      </c>
    </row>
    <row r="500" spans="29:31" x14ac:dyDescent="0.25">
      <c r="AC500" s="62">
        <v>44420</v>
      </c>
      <c r="AD500" s="63" t="s">
        <v>95</v>
      </c>
      <c r="AE500" s="62" t="s">
        <v>128</v>
      </c>
    </row>
    <row r="501" spans="29:31" x14ac:dyDescent="0.25">
      <c r="AC501" s="62">
        <v>44421</v>
      </c>
      <c r="AD501" s="63" t="s">
        <v>95</v>
      </c>
      <c r="AE501" s="62" t="s">
        <v>129</v>
      </c>
    </row>
    <row r="502" spans="29:31" x14ac:dyDescent="0.25">
      <c r="AC502" s="62">
        <v>44422</v>
      </c>
      <c r="AD502" s="63" t="s">
        <v>95</v>
      </c>
      <c r="AE502" s="62" t="s">
        <v>130</v>
      </c>
    </row>
    <row r="503" spans="29:31" x14ac:dyDescent="0.25">
      <c r="AC503" s="62">
        <v>44423</v>
      </c>
      <c r="AD503" s="63" t="s">
        <v>95</v>
      </c>
      <c r="AE503" s="62" t="s">
        <v>131</v>
      </c>
    </row>
    <row r="504" spans="29:31" x14ac:dyDescent="0.25">
      <c r="AC504" s="62">
        <v>44424</v>
      </c>
      <c r="AD504" s="63" t="s">
        <v>95</v>
      </c>
      <c r="AE504" s="62" t="s">
        <v>125</v>
      </c>
    </row>
    <row r="505" spans="29:31" x14ac:dyDescent="0.25">
      <c r="AC505" s="62">
        <v>44425</v>
      </c>
      <c r="AD505" s="63" t="s">
        <v>95</v>
      </c>
      <c r="AE505" s="62" t="s">
        <v>126</v>
      </c>
    </row>
    <row r="506" spans="29:31" x14ac:dyDescent="0.25">
      <c r="AC506" s="62">
        <v>44426</v>
      </c>
      <c r="AD506" s="63" t="s">
        <v>95</v>
      </c>
      <c r="AE506" s="62" t="s">
        <v>127</v>
      </c>
    </row>
    <row r="507" spans="29:31" x14ac:dyDescent="0.25">
      <c r="AC507" s="62">
        <v>44427</v>
      </c>
      <c r="AD507" s="63" t="s">
        <v>95</v>
      </c>
      <c r="AE507" s="62" t="s">
        <v>128</v>
      </c>
    </row>
    <row r="508" spans="29:31" x14ac:dyDescent="0.25">
      <c r="AC508" s="62">
        <v>44428</v>
      </c>
      <c r="AD508" s="63" t="s">
        <v>95</v>
      </c>
      <c r="AE508" s="62" t="s">
        <v>129</v>
      </c>
    </row>
    <row r="509" spans="29:31" x14ac:dyDescent="0.25">
      <c r="AC509" s="62">
        <v>44429</v>
      </c>
      <c r="AD509" s="63" t="s">
        <v>95</v>
      </c>
      <c r="AE509" s="62" t="s">
        <v>130</v>
      </c>
    </row>
    <row r="510" spans="29:31" x14ac:dyDescent="0.25">
      <c r="AC510" s="62">
        <v>44430</v>
      </c>
      <c r="AD510" s="63" t="s">
        <v>95</v>
      </c>
      <c r="AE510" s="62" t="s">
        <v>131</v>
      </c>
    </row>
    <row r="511" spans="29:31" x14ac:dyDescent="0.25">
      <c r="AC511" s="62">
        <v>44431</v>
      </c>
      <c r="AD511" s="63" t="s">
        <v>95</v>
      </c>
      <c r="AE511" s="62" t="s">
        <v>125</v>
      </c>
    </row>
    <row r="512" spans="29:31" x14ac:dyDescent="0.25">
      <c r="AC512" s="62">
        <v>44432</v>
      </c>
      <c r="AD512" s="63" t="s">
        <v>95</v>
      </c>
      <c r="AE512" s="62" t="s">
        <v>126</v>
      </c>
    </row>
    <row r="513" spans="29:31" x14ac:dyDescent="0.25">
      <c r="AC513" s="62">
        <v>44433</v>
      </c>
      <c r="AD513" s="63" t="s">
        <v>95</v>
      </c>
      <c r="AE513" s="62" t="s">
        <v>127</v>
      </c>
    </row>
    <row r="514" spans="29:31" x14ac:dyDescent="0.25">
      <c r="AC514" s="62">
        <v>44434</v>
      </c>
      <c r="AD514" s="63" t="s">
        <v>95</v>
      </c>
      <c r="AE514" s="62" t="s">
        <v>128</v>
      </c>
    </row>
    <row r="515" spans="29:31" x14ac:dyDescent="0.25">
      <c r="AC515" s="62">
        <v>44435</v>
      </c>
      <c r="AD515" s="63" t="s">
        <v>95</v>
      </c>
      <c r="AE515" s="62" t="s">
        <v>129</v>
      </c>
    </row>
    <row r="516" spans="29:31" x14ac:dyDescent="0.25">
      <c r="AC516" s="62">
        <v>44436</v>
      </c>
      <c r="AD516" s="63" t="s">
        <v>95</v>
      </c>
      <c r="AE516" s="62" t="s">
        <v>130</v>
      </c>
    </row>
    <row r="517" spans="29:31" x14ac:dyDescent="0.25">
      <c r="AC517" s="62">
        <v>44437</v>
      </c>
      <c r="AD517" s="63" t="s">
        <v>95</v>
      </c>
      <c r="AE517" s="62" t="s">
        <v>131</v>
      </c>
    </row>
    <row r="518" spans="29:31" x14ac:dyDescent="0.25">
      <c r="AC518" s="62">
        <v>44438</v>
      </c>
      <c r="AD518" s="63" t="s">
        <v>95</v>
      </c>
      <c r="AE518" s="62" t="s">
        <v>125</v>
      </c>
    </row>
    <row r="519" spans="29:31" x14ac:dyDescent="0.25">
      <c r="AC519" s="62">
        <v>44439</v>
      </c>
      <c r="AD519" s="63" t="s">
        <v>95</v>
      </c>
      <c r="AE519" s="62" t="s">
        <v>126</v>
      </c>
    </row>
    <row r="520" spans="29:31" x14ac:dyDescent="0.25">
      <c r="AC520" s="62">
        <v>44440</v>
      </c>
      <c r="AD520" s="63" t="s">
        <v>95</v>
      </c>
      <c r="AE520" s="62" t="s">
        <v>127</v>
      </c>
    </row>
    <row r="521" spans="29:31" x14ac:dyDescent="0.25">
      <c r="AC521" s="62">
        <v>44441</v>
      </c>
      <c r="AD521" s="63" t="s">
        <v>95</v>
      </c>
      <c r="AE521" s="62" t="s">
        <v>128</v>
      </c>
    </row>
    <row r="522" spans="29:31" x14ac:dyDescent="0.25">
      <c r="AC522" s="62">
        <v>44442</v>
      </c>
      <c r="AD522" s="63" t="s">
        <v>95</v>
      </c>
      <c r="AE522" s="62" t="s">
        <v>129</v>
      </c>
    </row>
    <row r="523" spans="29:31" x14ac:dyDescent="0.25">
      <c r="AC523" s="62">
        <v>44443</v>
      </c>
      <c r="AD523" s="63" t="s">
        <v>95</v>
      </c>
      <c r="AE523" s="62" t="s">
        <v>130</v>
      </c>
    </row>
    <row r="524" spans="29:31" x14ac:dyDescent="0.25">
      <c r="AC524" s="62">
        <v>44444</v>
      </c>
      <c r="AD524" s="63" t="s">
        <v>95</v>
      </c>
      <c r="AE524" s="62" t="s">
        <v>131</v>
      </c>
    </row>
    <row r="525" spans="29:31" x14ac:dyDescent="0.25">
      <c r="AC525" s="62">
        <v>44445</v>
      </c>
      <c r="AD525" s="63" t="s">
        <v>95</v>
      </c>
      <c r="AE525" s="62" t="s">
        <v>125</v>
      </c>
    </row>
    <row r="526" spans="29:31" x14ac:dyDescent="0.25">
      <c r="AC526" s="62">
        <v>44446</v>
      </c>
      <c r="AD526" s="63" t="s">
        <v>95</v>
      </c>
      <c r="AE526" s="62" t="s">
        <v>126</v>
      </c>
    </row>
    <row r="527" spans="29:31" x14ac:dyDescent="0.25">
      <c r="AC527" s="62">
        <v>44447</v>
      </c>
      <c r="AD527" s="63" t="s">
        <v>95</v>
      </c>
      <c r="AE527" s="62" t="s">
        <v>127</v>
      </c>
    </row>
    <row r="528" spans="29:31" x14ac:dyDescent="0.25">
      <c r="AC528" s="62">
        <v>44448</v>
      </c>
      <c r="AD528" s="63" t="s">
        <v>95</v>
      </c>
      <c r="AE528" s="62" t="s">
        <v>128</v>
      </c>
    </row>
    <row r="529" spans="29:31" x14ac:dyDescent="0.25">
      <c r="AC529" s="62">
        <v>44449</v>
      </c>
      <c r="AD529" s="63" t="s">
        <v>95</v>
      </c>
      <c r="AE529" s="62" t="s">
        <v>129</v>
      </c>
    </row>
    <row r="530" spans="29:31" x14ac:dyDescent="0.25">
      <c r="AC530" s="62">
        <v>44450</v>
      </c>
      <c r="AD530" s="63" t="s">
        <v>95</v>
      </c>
      <c r="AE530" s="62" t="s">
        <v>130</v>
      </c>
    </row>
    <row r="531" spans="29:31" x14ac:dyDescent="0.25">
      <c r="AC531" s="62">
        <v>44451</v>
      </c>
      <c r="AD531" s="63" t="s">
        <v>95</v>
      </c>
      <c r="AE531" s="62" t="s">
        <v>131</v>
      </c>
    </row>
    <row r="532" spans="29:31" x14ac:dyDescent="0.25">
      <c r="AC532" s="62">
        <v>44452</v>
      </c>
      <c r="AD532" s="63" t="s">
        <v>95</v>
      </c>
      <c r="AE532" s="62" t="s">
        <v>125</v>
      </c>
    </row>
    <row r="533" spans="29:31" x14ac:dyDescent="0.25">
      <c r="AC533" s="62">
        <v>44453</v>
      </c>
      <c r="AD533" s="63" t="s">
        <v>95</v>
      </c>
      <c r="AE533" s="62" t="s">
        <v>126</v>
      </c>
    </row>
    <row r="534" spans="29:31" x14ac:dyDescent="0.25">
      <c r="AC534" s="62">
        <v>44454</v>
      </c>
      <c r="AD534" s="63" t="s">
        <v>95</v>
      </c>
      <c r="AE534" s="62" t="s">
        <v>127</v>
      </c>
    </row>
    <row r="535" spans="29:31" x14ac:dyDescent="0.25">
      <c r="AC535" s="62">
        <v>44455</v>
      </c>
      <c r="AD535" s="63" t="s">
        <v>95</v>
      </c>
      <c r="AE535" s="62" t="s">
        <v>128</v>
      </c>
    </row>
    <row r="536" spans="29:31" x14ac:dyDescent="0.25">
      <c r="AC536" s="62">
        <v>44456</v>
      </c>
      <c r="AD536" s="63" t="s">
        <v>95</v>
      </c>
      <c r="AE536" s="62" t="s">
        <v>129</v>
      </c>
    </row>
    <row r="537" spans="29:31" x14ac:dyDescent="0.25">
      <c r="AC537" s="62">
        <v>44457</v>
      </c>
      <c r="AD537" s="63" t="s">
        <v>95</v>
      </c>
      <c r="AE537" s="62" t="s">
        <v>130</v>
      </c>
    </row>
    <row r="538" spans="29:31" x14ac:dyDescent="0.25">
      <c r="AC538" s="62">
        <v>44458</v>
      </c>
      <c r="AD538" s="63" t="s">
        <v>95</v>
      </c>
      <c r="AE538" s="62" t="s">
        <v>131</v>
      </c>
    </row>
    <row r="539" spans="29:31" x14ac:dyDescent="0.25">
      <c r="AC539" s="62">
        <v>44459</v>
      </c>
      <c r="AD539" s="63" t="s">
        <v>95</v>
      </c>
      <c r="AE539" s="62" t="s">
        <v>125</v>
      </c>
    </row>
    <row r="540" spans="29:31" x14ac:dyDescent="0.25">
      <c r="AC540" s="62">
        <v>44460</v>
      </c>
      <c r="AD540" s="63" t="s">
        <v>95</v>
      </c>
      <c r="AE540" s="62" t="s">
        <v>126</v>
      </c>
    </row>
    <row r="541" spans="29:31" x14ac:dyDescent="0.25">
      <c r="AC541" s="62">
        <v>44461</v>
      </c>
      <c r="AD541" s="63" t="s">
        <v>95</v>
      </c>
      <c r="AE541" s="62" t="s">
        <v>127</v>
      </c>
    </row>
    <row r="542" spans="29:31" x14ac:dyDescent="0.25">
      <c r="AC542" s="62">
        <v>44462</v>
      </c>
      <c r="AD542" s="63" t="s">
        <v>95</v>
      </c>
      <c r="AE542" s="62" t="s">
        <v>128</v>
      </c>
    </row>
    <row r="543" spans="29:31" x14ac:dyDescent="0.25">
      <c r="AC543" s="62">
        <v>44463</v>
      </c>
      <c r="AD543" s="63" t="s">
        <v>95</v>
      </c>
      <c r="AE543" s="62" t="s">
        <v>129</v>
      </c>
    </row>
    <row r="544" spans="29:31" x14ac:dyDescent="0.25">
      <c r="AC544" s="62">
        <v>44464</v>
      </c>
      <c r="AD544" s="63" t="s">
        <v>95</v>
      </c>
      <c r="AE544" s="62" t="s">
        <v>130</v>
      </c>
    </row>
    <row r="545" spans="29:31" x14ac:dyDescent="0.25">
      <c r="AC545" s="62">
        <v>44465</v>
      </c>
      <c r="AD545" s="63" t="s">
        <v>95</v>
      </c>
      <c r="AE545" s="62" t="s">
        <v>131</v>
      </c>
    </row>
    <row r="546" spans="29:31" x14ac:dyDescent="0.25">
      <c r="AC546" s="62">
        <v>44466</v>
      </c>
      <c r="AD546" s="63" t="s">
        <v>95</v>
      </c>
      <c r="AE546" s="62" t="s">
        <v>125</v>
      </c>
    </row>
    <row r="547" spans="29:31" x14ac:dyDescent="0.25">
      <c r="AC547" s="62">
        <v>44467</v>
      </c>
      <c r="AD547" s="63" t="s">
        <v>95</v>
      </c>
      <c r="AE547" s="62" t="s">
        <v>126</v>
      </c>
    </row>
    <row r="548" spans="29:31" x14ac:dyDescent="0.25">
      <c r="AC548" s="62">
        <v>44468</v>
      </c>
      <c r="AD548" s="63" t="s">
        <v>95</v>
      </c>
      <c r="AE548" s="62" t="s">
        <v>127</v>
      </c>
    </row>
    <row r="549" spans="29:31" x14ac:dyDescent="0.25">
      <c r="AC549" s="62">
        <v>44469</v>
      </c>
      <c r="AD549" s="63" t="s">
        <v>95</v>
      </c>
      <c r="AE549" s="62" t="s">
        <v>128</v>
      </c>
    </row>
    <row r="550" spans="29:31" x14ac:dyDescent="0.25">
      <c r="AC550" s="62">
        <v>44470</v>
      </c>
      <c r="AD550" s="63" t="s">
        <v>95</v>
      </c>
      <c r="AE550" s="62" t="s">
        <v>129</v>
      </c>
    </row>
    <row r="551" spans="29:31" x14ac:dyDescent="0.25">
      <c r="AC551" s="62">
        <v>44471</v>
      </c>
      <c r="AD551" s="63" t="s">
        <v>95</v>
      </c>
      <c r="AE551" s="62" t="s">
        <v>130</v>
      </c>
    </row>
    <row r="552" spans="29:31" x14ac:dyDescent="0.25">
      <c r="AC552" s="62">
        <v>44472</v>
      </c>
      <c r="AD552" s="63" t="s">
        <v>95</v>
      </c>
      <c r="AE552" s="62" t="s">
        <v>131</v>
      </c>
    </row>
    <row r="553" spans="29:31" x14ac:dyDescent="0.25">
      <c r="AC553" s="62">
        <v>44473</v>
      </c>
      <c r="AD553" s="63" t="s">
        <v>95</v>
      </c>
      <c r="AE553" s="62" t="s">
        <v>125</v>
      </c>
    </row>
    <row r="554" spans="29:31" x14ac:dyDescent="0.25">
      <c r="AC554" s="62">
        <v>44474</v>
      </c>
      <c r="AD554" s="63" t="s">
        <v>95</v>
      </c>
      <c r="AE554" s="62" t="s">
        <v>126</v>
      </c>
    </row>
    <row r="555" spans="29:31" x14ac:dyDescent="0.25">
      <c r="AC555" s="62">
        <v>44475</v>
      </c>
      <c r="AD555" s="63" t="s">
        <v>95</v>
      </c>
      <c r="AE555" s="62" t="s">
        <v>127</v>
      </c>
    </row>
    <row r="556" spans="29:31" x14ac:dyDescent="0.25">
      <c r="AC556" s="62">
        <v>44476</v>
      </c>
      <c r="AD556" s="63" t="s">
        <v>95</v>
      </c>
      <c r="AE556" s="62" t="s">
        <v>128</v>
      </c>
    </row>
    <row r="557" spans="29:31" x14ac:dyDescent="0.25">
      <c r="AC557" s="62">
        <v>44477</v>
      </c>
      <c r="AD557" s="63" t="s">
        <v>95</v>
      </c>
      <c r="AE557" s="62" t="s">
        <v>129</v>
      </c>
    </row>
    <row r="558" spans="29:31" x14ac:dyDescent="0.25">
      <c r="AC558" s="62">
        <v>44478</v>
      </c>
      <c r="AD558" s="63" t="s">
        <v>95</v>
      </c>
      <c r="AE558" s="62" t="s">
        <v>130</v>
      </c>
    </row>
    <row r="559" spans="29:31" x14ac:dyDescent="0.25">
      <c r="AC559" s="62">
        <v>44479</v>
      </c>
      <c r="AD559" s="63" t="s">
        <v>95</v>
      </c>
      <c r="AE559" s="62" t="s">
        <v>131</v>
      </c>
    </row>
    <row r="560" spans="29:31" x14ac:dyDescent="0.25">
      <c r="AC560" s="62">
        <v>44480</v>
      </c>
      <c r="AD560" s="63" t="s">
        <v>95</v>
      </c>
      <c r="AE560" s="62" t="s">
        <v>125</v>
      </c>
    </row>
    <row r="561" spans="29:31" x14ac:dyDescent="0.25">
      <c r="AC561" s="62">
        <v>44481</v>
      </c>
      <c r="AD561" s="63" t="s">
        <v>95</v>
      </c>
      <c r="AE561" s="62" t="s">
        <v>126</v>
      </c>
    </row>
    <row r="562" spans="29:31" x14ac:dyDescent="0.25">
      <c r="AC562" s="62">
        <v>44482</v>
      </c>
      <c r="AD562" s="63" t="s">
        <v>95</v>
      </c>
      <c r="AE562" s="62" t="s">
        <v>127</v>
      </c>
    </row>
    <row r="563" spans="29:31" x14ac:dyDescent="0.25">
      <c r="AC563" s="62">
        <v>44483</v>
      </c>
      <c r="AD563" s="63" t="s">
        <v>95</v>
      </c>
      <c r="AE563" s="62" t="s">
        <v>128</v>
      </c>
    </row>
    <row r="564" spans="29:31" x14ac:dyDescent="0.25">
      <c r="AC564" s="62">
        <v>44484</v>
      </c>
      <c r="AD564" s="63" t="s">
        <v>95</v>
      </c>
      <c r="AE564" s="62" t="s">
        <v>129</v>
      </c>
    </row>
    <row r="565" spans="29:31" x14ac:dyDescent="0.25">
      <c r="AC565" s="62">
        <v>44485</v>
      </c>
      <c r="AD565" s="63" t="s">
        <v>95</v>
      </c>
      <c r="AE565" s="62" t="s">
        <v>130</v>
      </c>
    </row>
    <row r="566" spans="29:31" x14ac:dyDescent="0.25">
      <c r="AC566" s="62">
        <v>44486</v>
      </c>
      <c r="AD566" s="63" t="s">
        <v>95</v>
      </c>
      <c r="AE566" s="62" t="s">
        <v>131</v>
      </c>
    </row>
    <row r="567" spans="29:31" x14ac:dyDescent="0.25">
      <c r="AC567" s="62">
        <v>44487</v>
      </c>
      <c r="AD567" s="63" t="s">
        <v>95</v>
      </c>
      <c r="AE567" s="62" t="s">
        <v>125</v>
      </c>
    </row>
    <row r="568" spans="29:31" x14ac:dyDescent="0.25">
      <c r="AC568" s="62">
        <v>44488</v>
      </c>
      <c r="AD568" s="63" t="s">
        <v>95</v>
      </c>
      <c r="AE568" s="62" t="s">
        <v>126</v>
      </c>
    </row>
    <row r="569" spans="29:31" x14ac:dyDescent="0.25">
      <c r="AC569" s="62">
        <v>44489</v>
      </c>
      <c r="AD569" s="63" t="s">
        <v>95</v>
      </c>
      <c r="AE569" s="62" t="s">
        <v>127</v>
      </c>
    </row>
    <row r="570" spans="29:31" x14ac:dyDescent="0.25">
      <c r="AC570" s="62">
        <v>44490</v>
      </c>
      <c r="AD570" s="63" t="s">
        <v>95</v>
      </c>
      <c r="AE570" s="62" t="s">
        <v>128</v>
      </c>
    </row>
    <row r="571" spans="29:31" x14ac:dyDescent="0.25">
      <c r="AC571" s="62">
        <v>44491</v>
      </c>
      <c r="AD571" s="63" t="s">
        <v>95</v>
      </c>
      <c r="AE571" s="62" t="s">
        <v>129</v>
      </c>
    </row>
    <row r="572" spans="29:31" x14ac:dyDescent="0.25">
      <c r="AC572" s="62">
        <v>44492</v>
      </c>
      <c r="AD572" s="63" t="s">
        <v>95</v>
      </c>
      <c r="AE572" s="62" t="s">
        <v>130</v>
      </c>
    </row>
    <row r="573" spans="29:31" x14ac:dyDescent="0.25">
      <c r="AC573" s="62">
        <v>44493</v>
      </c>
      <c r="AD573" s="63" t="s">
        <v>95</v>
      </c>
      <c r="AE573" s="62" t="s">
        <v>131</v>
      </c>
    </row>
    <row r="574" spans="29:31" x14ac:dyDescent="0.25">
      <c r="AC574" s="62">
        <v>44494</v>
      </c>
      <c r="AD574" s="63" t="s">
        <v>95</v>
      </c>
      <c r="AE574" s="62" t="s">
        <v>125</v>
      </c>
    </row>
    <row r="575" spans="29:31" x14ac:dyDescent="0.25">
      <c r="AC575" s="62">
        <v>44495</v>
      </c>
      <c r="AD575" s="63" t="s">
        <v>95</v>
      </c>
      <c r="AE575" s="62" t="s">
        <v>126</v>
      </c>
    </row>
    <row r="576" spans="29:31" x14ac:dyDescent="0.25">
      <c r="AC576" s="62">
        <v>44496</v>
      </c>
      <c r="AD576" s="63" t="s">
        <v>95</v>
      </c>
      <c r="AE576" s="62" t="s">
        <v>127</v>
      </c>
    </row>
    <row r="577" spans="29:31" x14ac:dyDescent="0.25">
      <c r="AC577" s="62">
        <v>44497</v>
      </c>
      <c r="AD577" s="63" t="s">
        <v>95</v>
      </c>
      <c r="AE577" s="62" t="s">
        <v>128</v>
      </c>
    </row>
    <row r="578" spans="29:31" x14ac:dyDescent="0.25">
      <c r="AC578" s="62">
        <v>44498</v>
      </c>
      <c r="AD578" s="63" t="s">
        <v>95</v>
      </c>
      <c r="AE578" s="62" t="s">
        <v>129</v>
      </c>
    </row>
    <row r="579" spans="29:31" x14ac:dyDescent="0.25">
      <c r="AC579" s="62">
        <v>44499</v>
      </c>
      <c r="AD579" s="63" t="s">
        <v>95</v>
      </c>
      <c r="AE579" s="62" t="s">
        <v>130</v>
      </c>
    </row>
    <row r="580" spans="29:31" x14ac:dyDescent="0.25">
      <c r="AC580" s="62">
        <v>44500</v>
      </c>
      <c r="AD580" s="63" t="s">
        <v>95</v>
      </c>
      <c r="AE580" s="62" t="s">
        <v>131</v>
      </c>
    </row>
    <row r="581" spans="29:31" x14ac:dyDescent="0.25">
      <c r="AC581" s="62">
        <v>44501</v>
      </c>
      <c r="AD581" s="63" t="s">
        <v>95</v>
      </c>
      <c r="AE581" s="62" t="s">
        <v>125</v>
      </c>
    </row>
    <row r="582" spans="29:31" x14ac:dyDescent="0.25">
      <c r="AC582" s="62">
        <v>44502</v>
      </c>
      <c r="AD582" s="63" t="s">
        <v>95</v>
      </c>
      <c r="AE582" s="62" t="s">
        <v>126</v>
      </c>
    </row>
    <row r="583" spans="29:31" x14ac:dyDescent="0.25">
      <c r="AC583" s="62">
        <v>44503</v>
      </c>
      <c r="AD583" s="63" t="s">
        <v>95</v>
      </c>
      <c r="AE583" s="62" t="s">
        <v>127</v>
      </c>
    </row>
    <row r="584" spans="29:31" x14ac:dyDescent="0.25">
      <c r="AC584" s="62">
        <v>44504</v>
      </c>
      <c r="AD584" s="63" t="s">
        <v>95</v>
      </c>
      <c r="AE584" s="62" t="s">
        <v>128</v>
      </c>
    </row>
    <row r="585" spans="29:31" x14ac:dyDescent="0.25">
      <c r="AC585" s="62">
        <v>44505</v>
      </c>
      <c r="AD585" s="63" t="s">
        <v>95</v>
      </c>
      <c r="AE585" s="62" t="s">
        <v>129</v>
      </c>
    </row>
    <row r="586" spans="29:31" x14ac:dyDescent="0.25">
      <c r="AC586" s="62">
        <v>44506</v>
      </c>
      <c r="AD586" s="63" t="s">
        <v>95</v>
      </c>
      <c r="AE586" s="62" t="s">
        <v>130</v>
      </c>
    </row>
    <row r="587" spans="29:31" x14ac:dyDescent="0.25">
      <c r="AC587" s="62">
        <v>44507</v>
      </c>
      <c r="AD587" s="63" t="s">
        <v>95</v>
      </c>
      <c r="AE587" s="62" t="s">
        <v>131</v>
      </c>
    </row>
    <row r="588" spans="29:31" x14ac:dyDescent="0.25">
      <c r="AC588" s="62">
        <v>44508</v>
      </c>
      <c r="AD588" s="63" t="s">
        <v>95</v>
      </c>
      <c r="AE588" s="62" t="s">
        <v>125</v>
      </c>
    </row>
    <row r="589" spans="29:31" x14ac:dyDescent="0.25">
      <c r="AC589" s="62">
        <v>44509</v>
      </c>
      <c r="AD589" s="63" t="s">
        <v>95</v>
      </c>
      <c r="AE589" s="62" t="s">
        <v>126</v>
      </c>
    </row>
    <row r="590" spans="29:31" x14ac:dyDescent="0.25">
      <c r="AC590" s="62">
        <v>44510</v>
      </c>
      <c r="AD590" s="63" t="s">
        <v>95</v>
      </c>
      <c r="AE590" s="62" t="s">
        <v>127</v>
      </c>
    </row>
    <row r="591" spans="29:31" x14ac:dyDescent="0.25">
      <c r="AC591" s="62">
        <v>44511</v>
      </c>
      <c r="AD591" s="63" t="s">
        <v>95</v>
      </c>
      <c r="AE591" s="62" t="s">
        <v>128</v>
      </c>
    </row>
    <row r="592" spans="29:31" x14ac:dyDescent="0.25">
      <c r="AC592" s="62">
        <v>44512</v>
      </c>
      <c r="AD592" s="63" t="s">
        <v>95</v>
      </c>
      <c r="AE592" s="62" t="s">
        <v>129</v>
      </c>
    </row>
    <row r="593" spans="29:31" x14ac:dyDescent="0.25">
      <c r="AC593" s="62">
        <v>44513</v>
      </c>
      <c r="AD593" s="63" t="s">
        <v>95</v>
      </c>
      <c r="AE593" s="62" t="s">
        <v>130</v>
      </c>
    </row>
    <row r="594" spans="29:31" x14ac:dyDescent="0.25">
      <c r="AC594" s="62">
        <v>44514</v>
      </c>
      <c r="AD594" s="63" t="s">
        <v>95</v>
      </c>
      <c r="AE594" s="62" t="s">
        <v>131</v>
      </c>
    </row>
    <row r="595" spans="29:31" x14ac:dyDescent="0.25">
      <c r="AC595" s="62">
        <v>44515</v>
      </c>
      <c r="AD595" s="63" t="s">
        <v>95</v>
      </c>
      <c r="AE595" s="62" t="s">
        <v>125</v>
      </c>
    </row>
    <row r="596" spans="29:31" x14ac:dyDescent="0.25">
      <c r="AC596" s="62">
        <v>44516</v>
      </c>
      <c r="AD596" s="63" t="s">
        <v>95</v>
      </c>
      <c r="AE596" s="62" t="s">
        <v>126</v>
      </c>
    </row>
    <row r="597" spans="29:31" x14ac:dyDescent="0.25">
      <c r="AC597" s="62">
        <v>44517</v>
      </c>
      <c r="AD597" s="63" t="s">
        <v>95</v>
      </c>
      <c r="AE597" s="62" t="s">
        <v>127</v>
      </c>
    </row>
    <row r="598" spans="29:31" x14ac:dyDescent="0.25">
      <c r="AC598" s="62">
        <v>44518</v>
      </c>
      <c r="AD598" s="63" t="s">
        <v>95</v>
      </c>
      <c r="AE598" s="62" t="s">
        <v>128</v>
      </c>
    </row>
    <row r="599" spans="29:31" x14ac:dyDescent="0.25">
      <c r="AC599" s="62">
        <v>44519</v>
      </c>
      <c r="AD599" s="63" t="s">
        <v>95</v>
      </c>
      <c r="AE599" s="62" t="s">
        <v>129</v>
      </c>
    </row>
    <row r="600" spans="29:31" x14ac:dyDescent="0.25">
      <c r="AC600" s="62">
        <v>44520</v>
      </c>
      <c r="AD600" s="63" t="s">
        <v>95</v>
      </c>
      <c r="AE600" s="62" t="s">
        <v>130</v>
      </c>
    </row>
    <row r="601" spans="29:31" x14ac:dyDescent="0.25">
      <c r="AC601" s="62">
        <v>44521</v>
      </c>
      <c r="AD601" s="63" t="s">
        <v>95</v>
      </c>
      <c r="AE601" s="62" t="s">
        <v>131</v>
      </c>
    </row>
    <row r="602" spans="29:31" x14ac:dyDescent="0.25">
      <c r="AC602" s="62">
        <v>44522</v>
      </c>
      <c r="AD602" s="63" t="s">
        <v>95</v>
      </c>
      <c r="AE602" s="62" t="s">
        <v>125</v>
      </c>
    </row>
    <row r="603" spans="29:31" x14ac:dyDescent="0.25">
      <c r="AC603" s="62">
        <v>44523</v>
      </c>
      <c r="AD603" s="63" t="s">
        <v>95</v>
      </c>
      <c r="AE603" s="62" t="s">
        <v>126</v>
      </c>
    </row>
    <row r="604" spans="29:31" x14ac:dyDescent="0.25">
      <c r="AC604" s="62">
        <v>44524</v>
      </c>
      <c r="AD604" s="63" t="s">
        <v>95</v>
      </c>
      <c r="AE604" s="62" t="s">
        <v>127</v>
      </c>
    </row>
    <row r="605" spans="29:31" x14ac:dyDescent="0.25">
      <c r="AC605" s="62">
        <v>44525</v>
      </c>
      <c r="AD605" s="63" t="s">
        <v>95</v>
      </c>
      <c r="AE605" s="62" t="s">
        <v>128</v>
      </c>
    </row>
    <row r="606" spans="29:31" x14ac:dyDescent="0.25">
      <c r="AC606" s="62">
        <v>44526</v>
      </c>
      <c r="AD606" s="63" t="s">
        <v>95</v>
      </c>
      <c r="AE606" s="62" t="s">
        <v>129</v>
      </c>
    </row>
    <row r="607" spans="29:31" x14ac:dyDescent="0.25">
      <c r="AC607" s="62">
        <v>44527</v>
      </c>
      <c r="AD607" s="63" t="s">
        <v>95</v>
      </c>
      <c r="AE607" s="62" t="s">
        <v>130</v>
      </c>
    </row>
    <row r="608" spans="29:31" x14ac:dyDescent="0.25">
      <c r="AC608" s="62">
        <v>44528</v>
      </c>
      <c r="AD608" s="63" t="s">
        <v>95</v>
      </c>
      <c r="AE608" s="62" t="s">
        <v>131</v>
      </c>
    </row>
    <row r="609" spans="29:31" x14ac:dyDescent="0.25">
      <c r="AC609" s="62">
        <v>44529</v>
      </c>
      <c r="AD609" s="63" t="s">
        <v>95</v>
      </c>
      <c r="AE609" s="62" t="s">
        <v>125</v>
      </c>
    </row>
    <row r="610" spans="29:31" x14ac:dyDescent="0.25">
      <c r="AC610" s="62">
        <v>44530</v>
      </c>
      <c r="AD610" s="63" t="s">
        <v>95</v>
      </c>
      <c r="AE610" s="62" t="s">
        <v>126</v>
      </c>
    </row>
    <row r="611" spans="29:31" x14ac:dyDescent="0.25">
      <c r="AC611" s="62">
        <v>44531</v>
      </c>
      <c r="AD611" s="63" t="s">
        <v>95</v>
      </c>
      <c r="AE611" s="62" t="s">
        <v>127</v>
      </c>
    </row>
    <row r="612" spans="29:31" x14ac:dyDescent="0.25">
      <c r="AC612" s="62">
        <v>44532</v>
      </c>
      <c r="AD612" s="63" t="s">
        <v>95</v>
      </c>
      <c r="AE612" s="62" t="s">
        <v>128</v>
      </c>
    </row>
    <row r="613" spans="29:31" x14ac:dyDescent="0.25">
      <c r="AC613" s="62">
        <v>44533</v>
      </c>
      <c r="AD613" s="63" t="s">
        <v>95</v>
      </c>
      <c r="AE613" s="62" t="s">
        <v>129</v>
      </c>
    </row>
    <row r="614" spans="29:31" x14ac:dyDescent="0.25">
      <c r="AC614" s="62">
        <v>44534</v>
      </c>
      <c r="AD614" s="63" t="s">
        <v>95</v>
      </c>
      <c r="AE614" s="62" t="s">
        <v>130</v>
      </c>
    </row>
    <row r="615" spans="29:31" x14ac:dyDescent="0.25">
      <c r="AC615" s="62">
        <v>44535</v>
      </c>
      <c r="AD615" s="63" t="s">
        <v>95</v>
      </c>
      <c r="AE615" s="62" t="s">
        <v>131</v>
      </c>
    </row>
    <row r="616" spans="29:31" x14ac:dyDescent="0.25">
      <c r="AC616" s="62">
        <v>44536</v>
      </c>
      <c r="AD616" s="63" t="s">
        <v>95</v>
      </c>
      <c r="AE616" s="62" t="s">
        <v>125</v>
      </c>
    </row>
    <row r="617" spans="29:31" x14ac:dyDescent="0.25">
      <c r="AC617" s="62">
        <v>44537</v>
      </c>
      <c r="AD617" s="63" t="s">
        <v>95</v>
      </c>
      <c r="AE617" s="62" t="s">
        <v>126</v>
      </c>
    </row>
    <row r="618" spans="29:31" x14ac:dyDescent="0.25">
      <c r="AC618" s="62">
        <v>44538</v>
      </c>
      <c r="AD618" s="63" t="s">
        <v>95</v>
      </c>
      <c r="AE618" s="62" t="s">
        <v>127</v>
      </c>
    </row>
    <row r="619" spans="29:31" x14ac:dyDescent="0.25">
      <c r="AC619" s="62">
        <v>44539</v>
      </c>
      <c r="AD619" s="63" t="s">
        <v>95</v>
      </c>
      <c r="AE619" s="62" t="s">
        <v>128</v>
      </c>
    </row>
    <row r="620" spans="29:31" x14ac:dyDescent="0.25">
      <c r="AC620" s="62">
        <v>44540</v>
      </c>
      <c r="AD620" s="63" t="s">
        <v>95</v>
      </c>
      <c r="AE620" s="62" t="s">
        <v>129</v>
      </c>
    </row>
    <row r="621" spans="29:31" x14ac:dyDescent="0.25">
      <c r="AC621" s="62">
        <v>44541</v>
      </c>
      <c r="AD621" s="63" t="s">
        <v>95</v>
      </c>
      <c r="AE621" s="62" t="s">
        <v>130</v>
      </c>
    </row>
    <row r="622" spans="29:31" x14ac:dyDescent="0.25">
      <c r="AC622" s="62">
        <v>44542</v>
      </c>
      <c r="AD622" s="63" t="s">
        <v>95</v>
      </c>
      <c r="AE622" s="62" t="s">
        <v>131</v>
      </c>
    </row>
    <row r="623" spans="29:31" x14ac:dyDescent="0.25">
      <c r="AC623" s="62">
        <v>44543</v>
      </c>
      <c r="AD623" s="63" t="s">
        <v>95</v>
      </c>
      <c r="AE623" s="62" t="s">
        <v>125</v>
      </c>
    </row>
    <row r="624" spans="29:31" x14ac:dyDescent="0.25">
      <c r="AC624" s="62">
        <v>44544</v>
      </c>
      <c r="AD624" s="63" t="s">
        <v>95</v>
      </c>
      <c r="AE624" s="62" t="s">
        <v>126</v>
      </c>
    </row>
    <row r="625" spans="29:31" x14ac:dyDescent="0.25">
      <c r="AC625" s="62">
        <v>44545</v>
      </c>
      <c r="AD625" s="63" t="s">
        <v>95</v>
      </c>
      <c r="AE625" s="62" t="s">
        <v>127</v>
      </c>
    </row>
    <row r="626" spans="29:31" x14ac:dyDescent="0.25">
      <c r="AC626" s="62">
        <v>44546</v>
      </c>
      <c r="AD626" s="63" t="s">
        <v>95</v>
      </c>
      <c r="AE626" s="62" t="s">
        <v>128</v>
      </c>
    </row>
    <row r="627" spans="29:31" x14ac:dyDescent="0.25">
      <c r="AC627" s="62">
        <v>44547</v>
      </c>
      <c r="AD627" s="63" t="s">
        <v>95</v>
      </c>
      <c r="AE627" s="62" t="s">
        <v>129</v>
      </c>
    </row>
    <row r="628" spans="29:31" x14ac:dyDescent="0.25">
      <c r="AC628" s="62">
        <v>44548</v>
      </c>
      <c r="AD628" s="63" t="s">
        <v>95</v>
      </c>
      <c r="AE628" s="62" t="s">
        <v>130</v>
      </c>
    </row>
    <row r="629" spans="29:31" x14ac:dyDescent="0.25">
      <c r="AC629" s="62">
        <v>44549</v>
      </c>
      <c r="AD629" s="63" t="s">
        <v>95</v>
      </c>
      <c r="AE629" s="62" t="s">
        <v>131</v>
      </c>
    </row>
    <row r="630" spans="29:31" x14ac:dyDescent="0.25">
      <c r="AC630" s="62">
        <v>44550</v>
      </c>
      <c r="AD630" s="63" t="s">
        <v>95</v>
      </c>
      <c r="AE630" s="62" t="s">
        <v>125</v>
      </c>
    </row>
    <row r="631" spans="29:31" x14ac:dyDescent="0.25">
      <c r="AC631" s="62">
        <v>44551</v>
      </c>
      <c r="AD631" s="63" t="s">
        <v>95</v>
      </c>
      <c r="AE631" s="62" t="s">
        <v>126</v>
      </c>
    </row>
    <row r="632" spans="29:31" x14ac:dyDescent="0.25">
      <c r="AC632" s="62">
        <v>44552</v>
      </c>
      <c r="AD632" s="63" t="s">
        <v>95</v>
      </c>
      <c r="AE632" s="62" t="s">
        <v>127</v>
      </c>
    </row>
    <row r="633" spans="29:31" x14ac:dyDescent="0.25">
      <c r="AC633" s="62">
        <v>44553</v>
      </c>
      <c r="AD633" s="63" t="s">
        <v>95</v>
      </c>
      <c r="AE633" s="62" t="s">
        <v>128</v>
      </c>
    </row>
    <row r="634" spans="29:31" x14ac:dyDescent="0.25">
      <c r="AC634" s="62">
        <v>44554</v>
      </c>
      <c r="AD634" s="63" t="s">
        <v>95</v>
      </c>
      <c r="AE634" s="62" t="s">
        <v>129</v>
      </c>
    </row>
    <row r="635" spans="29:31" x14ac:dyDescent="0.25">
      <c r="AC635" s="62">
        <v>44555</v>
      </c>
      <c r="AD635" s="63" t="s">
        <v>95</v>
      </c>
      <c r="AE635" s="62" t="s">
        <v>130</v>
      </c>
    </row>
    <row r="636" spans="29:31" x14ac:dyDescent="0.25">
      <c r="AC636" s="62">
        <v>44556</v>
      </c>
      <c r="AD636" s="63" t="s">
        <v>95</v>
      </c>
      <c r="AE636" s="62" t="s">
        <v>131</v>
      </c>
    </row>
    <row r="637" spans="29:31" x14ac:dyDescent="0.25">
      <c r="AC637" s="62">
        <v>44557</v>
      </c>
      <c r="AD637" s="63" t="s">
        <v>95</v>
      </c>
      <c r="AE637" s="62" t="s">
        <v>125</v>
      </c>
    </row>
    <row r="638" spans="29:31" x14ac:dyDescent="0.25">
      <c r="AC638" s="62">
        <v>44558</v>
      </c>
      <c r="AD638" s="63" t="s">
        <v>95</v>
      </c>
      <c r="AE638" s="62" t="s">
        <v>126</v>
      </c>
    </row>
    <row r="639" spans="29:31" x14ac:dyDescent="0.25">
      <c r="AC639" s="62">
        <v>44559</v>
      </c>
      <c r="AD639" s="63" t="s">
        <v>95</v>
      </c>
      <c r="AE639" s="62" t="s">
        <v>127</v>
      </c>
    </row>
    <row r="640" spans="29:31" x14ac:dyDescent="0.25">
      <c r="AC640" s="62">
        <v>44560</v>
      </c>
      <c r="AD640" s="63" t="s">
        <v>95</v>
      </c>
      <c r="AE640" s="62" t="s">
        <v>128</v>
      </c>
    </row>
    <row r="641" spans="29:31" x14ac:dyDescent="0.25">
      <c r="AC641" s="62">
        <v>44561</v>
      </c>
      <c r="AD641" s="63" t="s">
        <v>95</v>
      </c>
      <c r="AE641" s="62" t="s">
        <v>129</v>
      </c>
    </row>
    <row r="642" spans="29:31" x14ac:dyDescent="0.25">
      <c r="AC642" s="62">
        <v>44562</v>
      </c>
      <c r="AD642" s="63" t="s">
        <v>95</v>
      </c>
      <c r="AE642" s="62" t="s">
        <v>130</v>
      </c>
    </row>
    <row r="643" spans="29:31" x14ac:dyDescent="0.25">
      <c r="AC643" s="62">
        <v>44563</v>
      </c>
      <c r="AD643" s="63" t="s">
        <v>95</v>
      </c>
      <c r="AE643" s="62" t="s">
        <v>131</v>
      </c>
    </row>
    <row r="644" spans="29:31" x14ac:dyDescent="0.25">
      <c r="AC644" s="62">
        <v>44564</v>
      </c>
      <c r="AD644" s="63" t="s">
        <v>95</v>
      </c>
      <c r="AE644" s="62" t="s">
        <v>125</v>
      </c>
    </row>
    <row r="645" spans="29:31" x14ac:dyDescent="0.25">
      <c r="AC645" s="62">
        <v>44565</v>
      </c>
      <c r="AD645" s="63" t="s">
        <v>95</v>
      </c>
      <c r="AE645" s="62" t="s">
        <v>126</v>
      </c>
    </row>
    <row r="646" spans="29:31" x14ac:dyDescent="0.25">
      <c r="AC646" s="62">
        <v>44566</v>
      </c>
      <c r="AD646" s="63" t="s">
        <v>95</v>
      </c>
      <c r="AE646" s="62" t="s">
        <v>127</v>
      </c>
    </row>
    <row r="647" spans="29:31" x14ac:dyDescent="0.25">
      <c r="AC647" s="62">
        <v>44567</v>
      </c>
      <c r="AD647" s="63" t="s">
        <v>95</v>
      </c>
      <c r="AE647" s="62" t="s">
        <v>128</v>
      </c>
    </row>
    <row r="648" spans="29:31" x14ac:dyDescent="0.25">
      <c r="AC648" s="62">
        <v>44568</v>
      </c>
      <c r="AD648" s="63" t="s">
        <v>95</v>
      </c>
      <c r="AE648" s="62" t="s">
        <v>129</v>
      </c>
    </row>
    <row r="649" spans="29:31" x14ac:dyDescent="0.25">
      <c r="AC649" s="62">
        <v>44569</v>
      </c>
      <c r="AD649" s="63" t="s">
        <v>95</v>
      </c>
      <c r="AE649" s="62" t="s">
        <v>130</v>
      </c>
    </row>
    <row r="650" spans="29:31" x14ac:dyDescent="0.25">
      <c r="AC650" s="62">
        <v>44570</v>
      </c>
      <c r="AD650" s="63" t="s">
        <v>95</v>
      </c>
      <c r="AE650" s="62" t="s">
        <v>131</v>
      </c>
    </row>
    <row r="651" spans="29:31" x14ac:dyDescent="0.25">
      <c r="AC651" s="62">
        <v>44571</v>
      </c>
      <c r="AD651" s="63" t="s">
        <v>95</v>
      </c>
      <c r="AE651" s="62" t="s">
        <v>125</v>
      </c>
    </row>
    <row r="652" spans="29:31" x14ac:dyDescent="0.25">
      <c r="AC652" s="62">
        <v>44572</v>
      </c>
      <c r="AD652" s="63" t="s">
        <v>95</v>
      </c>
      <c r="AE652" s="62" t="s">
        <v>126</v>
      </c>
    </row>
    <row r="653" spans="29:31" x14ac:dyDescent="0.25">
      <c r="AC653" s="62">
        <v>44573</v>
      </c>
      <c r="AD653" s="63" t="s">
        <v>95</v>
      </c>
      <c r="AE653" s="62" t="s">
        <v>127</v>
      </c>
    </row>
    <row r="654" spans="29:31" x14ac:dyDescent="0.25">
      <c r="AC654" s="62">
        <v>44574</v>
      </c>
      <c r="AD654" s="63" t="s">
        <v>95</v>
      </c>
      <c r="AE654" s="62" t="s">
        <v>128</v>
      </c>
    </row>
    <row r="655" spans="29:31" x14ac:dyDescent="0.25">
      <c r="AC655" s="62">
        <v>44575</v>
      </c>
      <c r="AD655" s="63" t="s">
        <v>95</v>
      </c>
      <c r="AE655" s="62" t="s">
        <v>129</v>
      </c>
    </row>
    <row r="656" spans="29:31" x14ac:dyDescent="0.25">
      <c r="AC656" s="62">
        <v>44576</v>
      </c>
      <c r="AD656" s="63" t="s">
        <v>95</v>
      </c>
      <c r="AE656" s="62" t="s">
        <v>130</v>
      </c>
    </row>
    <row r="657" spans="29:31" x14ac:dyDescent="0.25">
      <c r="AC657" s="62">
        <v>44577</v>
      </c>
      <c r="AD657" s="63" t="s">
        <v>95</v>
      </c>
      <c r="AE657" s="62" t="s">
        <v>131</v>
      </c>
    </row>
    <row r="658" spans="29:31" x14ac:dyDescent="0.25">
      <c r="AC658" s="62">
        <v>44578</v>
      </c>
      <c r="AD658" s="63" t="s">
        <v>95</v>
      </c>
      <c r="AE658" s="62" t="s">
        <v>125</v>
      </c>
    </row>
    <row r="659" spans="29:31" x14ac:dyDescent="0.25">
      <c r="AC659" s="62">
        <v>44579</v>
      </c>
      <c r="AD659" s="63" t="s">
        <v>95</v>
      </c>
      <c r="AE659" s="62" t="s">
        <v>126</v>
      </c>
    </row>
    <row r="660" spans="29:31" x14ac:dyDescent="0.25">
      <c r="AC660" s="62">
        <v>44580</v>
      </c>
      <c r="AD660" s="63" t="s">
        <v>95</v>
      </c>
      <c r="AE660" s="62" t="s">
        <v>127</v>
      </c>
    </row>
    <row r="661" spans="29:31" x14ac:dyDescent="0.25">
      <c r="AC661" s="62">
        <v>44581</v>
      </c>
      <c r="AD661" s="63" t="s">
        <v>95</v>
      </c>
      <c r="AE661" s="62" t="s">
        <v>128</v>
      </c>
    </row>
    <row r="662" spans="29:31" x14ac:dyDescent="0.25">
      <c r="AC662" s="62">
        <v>44582</v>
      </c>
      <c r="AD662" s="63" t="s">
        <v>95</v>
      </c>
      <c r="AE662" s="62" t="s">
        <v>129</v>
      </c>
    </row>
    <row r="663" spans="29:31" x14ac:dyDescent="0.25">
      <c r="AC663" s="62">
        <v>44583</v>
      </c>
      <c r="AD663" s="63" t="s">
        <v>95</v>
      </c>
      <c r="AE663" s="62" t="s">
        <v>130</v>
      </c>
    </row>
    <row r="664" spans="29:31" x14ac:dyDescent="0.25">
      <c r="AC664" s="62">
        <v>44584</v>
      </c>
      <c r="AD664" s="63" t="s">
        <v>95</v>
      </c>
      <c r="AE664" s="62" t="s">
        <v>131</v>
      </c>
    </row>
    <row r="665" spans="29:31" x14ac:dyDescent="0.25">
      <c r="AC665" s="62">
        <v>44585</v>
      </c>
      <c r="AD665" s="63" t="s">
        <v>95</v>
      </c>
      <c r="AE665" s="62" t="s">
        <v>125</v>
      </c>
    </row>
    <row r="666" spans="29:31" x14ac:dyDescent="0.25">
      <c r="AC666" s="62">
        <v>44586</v>
      </c>
      <c r="AD666" s="63" t="s">
        <v>95</v>
      </c>
      <c r="AE666" s="62" t="s">
        <v>126</v>
      </c>
    </row>
    <row r="667" spans="29:31" x14ac:dyDescent="0.25">
      <c r="AC667" s="62">
        <v>44587</v>
      </c>
      <c r="AD667" s="63" t="s">
        <v>95</v>
      </c>
      <c r="AE667" s="62" t="s">
        <v>127</v>
      </c>
    </row>
    <row r="668" spans="29:31" x14ac:dyDescent="0.25">
      <c r="AC668" s="62">
        <v>44588</v>
      </c>
      <c r="AD668" s="63" t="s">
        <v>95</v>
      </c>
      <c r="AE668" s="62" t="s">
        <v>128</v>
      </c>
    </row>
    <row r="669" spans="29:31" x14ac:dyDescent="0.25">
      <c r="AC669" s="62">
        <v>44589</v>
      </c>
      <c r="AD669" s="63" t="s">
        <v>95</v>
      </c>
      <c r="AE669" s="62" t="s">
        <v>129</v>
      </c>
    </row>
    <row r="670" spans="29:31" x14ac:dyDescent="0.25">
      <c r="AC670" s="62">
        <v>44590</v>
      </c>
      <c r="AD670" s="63" t="s">
        <v>95</v>
      </c>
      <c r="AE670" s="62" t="s">
        <v>130</v>
      </c>
    </row>
    <row r="671" spans="29:31" x14ac:dyDescent="0.25">
      <c r="AC671" s="62">
        <v>44591</v>
      </c>
      <c r="AD671" s="63" t="s">
        <v>95</v>
      </c>
      <c r="AE671" s="62" t="s">
        <v>131</v>
      </c>
    </row>
    <row r="672" spans="29:31" x14ac:dyDescent="0.25">
      <c r="AC672" s="62">
        <v>44592</v>
      </c>
      <c r="AD672" s="63" t="s">
        <v>95</v>
      </c>
      <c r="AE672" s="62" t="s">
        <v>125</v>
      </c>
    </row>
    <row r="673" spans="29:31" x14ac:dyDescent="0.25">
      <c r="AC673" s="62">
        <v>44593</v>
      </c>
      <c r="AD673" s="63" t="s">
        <v>95</v>
      </c>
      <c r="AE673" s="62" t="s">
        <v>126</v>
      </c>
    </row>
    <row r="674" spans="29:31" x14ac:dyDescent="0.25">
      <c r="AC674" s="62">
        <v>44594</v>
      </c>
      <c r="AD674" s="63" t="s">
        <v>95</v>
      </c>
      <c r="AE674" s="62" t="s">
        <v>127</v>
      </c>
    </row>
    <row r="675" spans="29:31" x14ac:dyDescent="0.25">
      <c r="AC675" s="62">
        <v>44595</v>
      </c>
      <c r="AD675" s="63" t="s">
        <v>95</v>
      </c>
      <c r="AE675" s="62" t="s">
        <v>128</v>
      </c>
    </row>
    <row r="676" spans="29:31" x14ac:dyDescent="0.25">
      <c r="AC676" s="62">
        <v>44596</v>
      </c>
      <c r="AD676" s="63" t="s">
        <v>95</v>
      </c>
      <c r="AE676" s="62" t="s">
        <v>129</v>
      </c>
    </row>
    <row r="677" spans="29:31" x14ac:dyDescent="0.25">
      <c r="AC677" s="62">
        <v>44597</v>
      </c>
      <c r="AD677" s="63" t="s">
        <v>95</v>
      </c>
      <c r="AE677" s="62" t="s">
        <v>130</v>
      </c>
    </row>
    <row r="678" spans="29:31" x14ac:dyDescent="0.25">
      <c r="AC678" s="62">
        <v>44598</v>
      </c>
      <c r="AD678" s="63" t="s">
        <v>95</v>
      </c>
      <c r="AE678" s="62" t="s">
        <v>131</v>
      </c>
    </row>
    <row r="679" spans="29:31" x14ac:dyDescent="0.25">
      <c r="AC679" s="62">
        <v>44599</v>
      </c>
      <c r="AD679" s="63" t="s">
        <v>95</v>
      </c>
      <c r="AE679" s="62" t="s">
        <v>125</v>
      </c>
    </row>
    <row r="680" spans="29:31" x14ac:dyDescent="0.25">
      <c r="AC680" s="62">
        <v>44600</v>
      </c>
      <c r="AD680" s="63" t="s">
        <v>95</v>
      </c>
      <c r="AE680" s="62" t="s">
        <v>126</v>
      </c>
    </row>
    <row r="681" spans="29:31" x14ac:dyDescent="0.25">
      <c r="AC681" s="62">
        <v>44601</v>
      </c>
      <c r="AD681" s="63" t="s">
        <v>95</v>
      </c>
      <c r="AE681" s="62" t="s">
        <v>127</v>
      </c>
    </row>
    <row r="682" spans="29:31" x14ac:dyDescent="0.25">
      <c r="AC682" s="62">
        <v>44602</v>
      </c>
      <c r="AD682" s="63" t="s">
        <v>95</v>
      </c>
      <c r="AE682" s="62" t="s">
        <v>128</v>
      </c>
    </row>
    <row r="683" spans="29:31" x14ac:dyDescent="0.25">
      <c r="AC683" s="62">
        <v>44603</v>
      </c>
      <c r="AD683" s="63" t="s">
        <v>95</v>
      </c>
      <c r="AE683" s="62" t="s">
        <v>129</v>
      </c>
    </row>
    <row r="684" spans="29:31" x14ac:dyDescent="0.25">
      <c r="AC684" s="62">
        <v>44604</v>
      </c>
      <c r="AD684" s="63" t="s">
        <v>95</v>
      </c>
      <c r="AE684" s="62" t="s">
        <v>130</v>
      </c>
    </row>
    <row r="685" spans="29:31" x14ac:dyDescent="0.25">
      <c r="AC685" s="62">
        <v>44605</v>
      </c>
      <c r="AD685" s="63" t="s">
        <v>95</v>
      </c>
      <c r="AE685" s="62" t="s">
        <v>131</v>
      </c>
    </row>
    <row r="686" spans="29:31" x14ac:dyDescent="0.25">
      <c r="AC686" s="62">
        <v>44606</v>
      </c>
      <c r="AD686" s="63" t="s">
        <v>95</v>
      </c>
      <c r="AE686" s="62" t="s">
        <v>125</v>
      </c>
    </row>
    <row r="687" spans="29:31" x14ac:dyDescent="0.25">
      <c r="AC687" s="62">
        <v>44607</v>
      </c>
      <c r="AD687" s="63" t="s">
        <v>95</v>
      </c>
      <c r="AE687" s="62" t="s">
        <v>126</v>
      </c>
    </row>
    <row r="688" spans="29:31" x14ac:dyDescent="0.25">
      <c r="AC688" s="62">
        <v>44608</v>
      </c>
      <c r="AD688" s="63" t="s">
        <v>95</v>
      </c>
      <c r="AE688" s="62" t="s">
        <v>127</v>
      </c>
    </row>
    <row r="689" spans="29:31" x14ac:dyDescent="0.25">
      <c r="AC689" s="62">
        <v>44609</v>
      </c>
      <c r="AD689" s="63" t="s">
        <v>95</v>
      </c>
      <c r="AE689" s="62" t="s">
        <v>128</v>
      </c>
    </row>
    <row r="690" spans="29:31" x14ac:dyDescent="0.25">
      <c r="AC690" s="62">
        <v>44610</v>
      </c>
      <c r="AD690" s="63" t="s">
        <v>95</v>
      </c>
      <c r="AE690" s="62" t="s">
        <v>129</v>
      </c>
    </row>
    <row r="691" spans="29:31" x14ac:dyDescent="0.25">
      <c r="AC691" s="62">
        <v>44611</v>
      </c>
      <c r="AD691" s="63" t="s">
        <v>95</v>
      </c>
      <c r="AE691" s="62" t="s">
        <v>130</v>
      </c>
    </row>
    <row r="692" spans="29:31" x14ac:dyDescent="0.25">
      <c r="AC692" s="62">
        <v>44612</v>
      </c>
      <c r="AD692" s="63" t="s">
        <v>95</v>
      </c>
      <c r="AE692" s="62" t="s">
        <v>131</v>
      </c>
    </row>
    <row r="693" spans="29:31" x14ac:dyDescent="0.25">
      <c r="AC693" s="62">
        <v>44613</v>
      </c>
      <c r="AD693" s="63" t="s">
        <v>95</v>
      </c>
      <c r="AE693" s="62" t="s">
        <v>125</v>
      </c>
    </row>
    <row r="694" spans="29:31" x14ac:dyDescent="0.25">
      <c r="AC694" s="62">
        <v>44614</v>
      </c>
      <c r="AD694" s="63" t="s">
        <v>95</v>
      </c>
      <c r="AE694" s="62" t="s">
        <v>126</v>
      </c>
    </row>
    <row r="695" spans="29:31" x14ac:dyDescent="0.25">
      <c r="AC695" s="62">
        <v>44615</v>
      </c>
      <c r="AD695" s="63" t="s">
        <v>95</v>
      </c>
      <c r="AE695" s="62" t="s">
        <v>127</v>
      </c>
    </row>
    <row r="696" spans="29:31" x14ac:dyDescent="0.25">
      <c r="AC696" s="62">
        <v>44616</v>
      </c>
      <c r="AD696" s="63" t="s">
        <v>95</v>
      </c>
      <c r="AE696" s="62" t="s">
        <v>128</v>
      </c>
    </row>
    <row r="697" spans="29:31" x14ac:dyDescent="0.25">
      <c r="AC697" s="62">
        <v>44617</v>
      </c>
      <c r="AD697" s="63" t="s">
        <v>95</v>
      </c>
      <c r="AE697" s="62" t="s">
        <v>129</v>
      </c>
    </row>
    <row r="698" spans="29:31" x14ac:dyDescent="0.25">
      <c r="AC698" s="62">
        <v>44618</v>
      </c>
      <c r="AD698" s="63" t="s">
        <v>95</v>
      </c>
      <c r="AE698" s="62" t="s">
        <v>130</v>
      </c>
    </row>
    <row r="699" spans="29:31" x14ac:dyDescent="0.25">
      <c r="AC699" s="62">
        <v>44619</v>
      </c>
      <c r="AD699" s="63" t="s">
        <v>95</v>
      </c>
      <c r="AE699" s="62" t="s">
        <v>131</v>
      </c>
    </row>
    <row r="700" spans="29:31" x14ac:dyDescent="0.25">
      <c r="AC700" s="62">
        <v>44620</v>
      </c>
      <c r="AD700" s="63" t="s">
        <v>95</v>
      </c>
      <c r="AE700" s="62" t="s">
        <v>125</v>
      </c>
    </row>
    <row r="701" spans="29:31" x14ac:dyDescent="0.25">
      <c r="AC701" s="62">
        <v>44621</v>
      </c>
      <c r="AD701" s="63" t="s">
        <v>95</v>
      </c>
      <c r="AE701" s="62" t="s">
        <v>126</v>
      </c>
    </row>
    <row r="702" spans="29:31" x14ac:dyDescent="0.25">
      <c r="AC702" s="62">
        <v>44622</v>
      </c>
      <c r="AD702" s="63" t="s">
        <v>95</v>
      </c>
      <c r="AE702" s="62" t="s">
        <v>127</v>
      </c>
    </row>
    <row r="703" spans="29:31" x14ac:dyDescent="0.25">
      <c r="AC703" s="62">
        <v>44623</v>
      </c>
      <c r="AD703" s="63" t="s">
        <v>95</v>
      </c>
      <c r="AE703" s="62" t="s">
        <v>128</v>
      </c>
    </row>
    <row r="704" spans="29:31" x14ac:dyDescent="0.25">
      <c r="AC704" s="62">
        <v>44624</v>
      </c>
      <c r="AD704" s="63" t="s">
        <v>95</v>
      </c>
      <c r="AE704" s="62" t="s">
        <v>129</v>
      </c>
    </row>
    <row r="705" spans="29:31" x14ac:dyDescent="0.25">
      <c r="AC705" s="62">
        <v>44625</v>
      </c>
      <c r="AD705" s="63" t="s">
        <v>95</v>
      </c>
      <c r="AE705" s="62" t="s">
        <v>130</v>
      </c>
    </row>
    <row r="706" spans="29:31" x14ac:dyDescent="0.25">
      <c r="AC706" s="62">
        <v>44626</v>
      </c>
      <c r="AD706" s="63" t="s">
        <v>95</v>
      </c>
      <c r="AE706" s="62" t="s">
        <v>131</v>
      </c>
    </row>
    <row r="707" spans="29:31" x14ac:dyDescent="0.25">
      <c r="AC707" s="62">
        <v>44627</v>
      </c>
      <c r="AD707" s="63" t="s">
        <v>95</v>
      </c>
      <c r="AE707" s="62" t="s">
        <v>125</v>
      </c>
    </row>
    <row r="708" spans="29:31" x14ac:dyDescent="0.25">
      <c r="AC708" s="62">
        <v>44628</v>
      </c>
      <c r="AD708" s="63" t="s">
        <v>95</v>
      </c>
      <c r="AE708" s="62" t="s">
        <v>126</v>
      </c>
    </row>
    <row r="709" spans="29:31" x14ac:dyDescent="0.25">
      <c r="AC709" s="62">
        <v>44629</v>
      </c>
      <c r="AD709" s="63" t="s">
        <v>95</v>
      </c>
      <c r="AE709" s="62" t="s">
        <v>127</v>
      </c>
    </row>
    <row r="710" spans="29:31" x14ac:dyDescent="0.25">
      <c r="AC710" s="62">
        <v>44630</v>
      </c>
      <c r="AD710" s="63" t="s">
        <v>95</v>
      </c>
      <c r="AE710" s="62" t="s">
        <v>128</v>
      </c>
    </row>
    <row r="711" spans="29:31" x14ac:dyDescent="0.25">
      <c r="AC711" s="62">
        <v>44631</v>
      </c>
      <c r="AD711" s="63" t="s">
        <v>95</v>
      </c>
      <c r="AE711" s="62" t="s">
        <v>129</v>
      </c>
    </row>
    <row r="712" spans="29:31" x14ac:dyDescent="0.25">
      <c r="AC712" s="62">
        <v>44632</v>
      </c>
      <c r="AD712" s="63" t="s">
        <v>95</v>
      </c>
      <c r="AE712" s="62" t="s">
        <v>130</v>
      </c>
    </row>
    <row r="713" spans="29:31" x14ac:dyDescent="0.25">
      <c r="AC713" s="62">
        <v>44633</v>
      </c>
      <c r="AD713" s="63" t="s">
        <v>95</v>
      </c>
      <c r="AE713" s="62" t="s">
        <v>131</v>
      </c>
    </row>
    <row r="714" spans="29:31" x14ac:dyDescent="0.25">
      <c r="AC714" s="62">
        <v>44634</v>
      </c>
      <c r="AD714" s="63" t="s">
        <v>95</v>
      </c>
      <c r="AE714" s="62" t="s">
        <v>125</v>
      </c>
    </row>
    <row r="715" spans="29:31" x14ac:dyDescent="0.25">
      <c r="AC715" s="62">
        <v>44635</v>
      </c>
      <c r="AD715" s="63" t="s">
        <v>95</v>
      </c>
      <c r="AE715" s="62" t="s">
        <v>126</v>
      </c>
    </row>
    <row r="716" spans="29:31" x14ac:dyDescent="0.25">
      <c r="AC716" s="62">
        <v>44636</v>
      </c>
      <c r="AD716" s="63" t="s">
        <v>95</v>
      </c>
      <c r="AE716" s="62" t="s">
        <v>127</v>
      </c>
    </row>
    <row r="717" spans="29:31" x14ac:dyDescent="0.25">
      <c r="AC717" s="62">
        <v>44637</v>
      </c>
      <c r="AD717" s="63" t="s">
        <v>95</v>
      </c>
      <c r="AE717" s="62" t="s">
        <v>128</v>
      </c>
    </row>
    <row r="718" spans="29:31" x14ac:dyDescent="0.25">
      <c r="AC718" s="62">
        <v>44638</v>
      </c>
      <c r="AD718" s="63" t="s">
        <v>95</v>
      </c>
      <c r="AE718" s="62" t="s">
        <v>129</v>
      </c>
    </row>
    <row r="719" spans="29:31" x14ac:dyDescent="0.25">
      <c r="AC719" s="62">
        <v>44639</v>
      </c>
      <c r="AD719" s="63" t="s">
        <v>95</v>
      </c>
      <c r="AE719" s="62" t="s">
        <v>130</v>
      </c>
    </row>
    <row r="720" spans="29:31" x14ac:dyDescent="0.25">
      <c r="AC720" s="62">
        <v>44640</v>
      </c>
      <c r="AD720" s="63" t="s">
        <v>95</v>
      </c>
      <c r="AE720" s="62" t="s">
        <v>131</v>
      </c>
    </row>
    <row r="721" spans="29:31" x14ac:dyDescent="0.25">
      <c r="AC721" s="62">
        <v>44641</v>
      </c>
      <c r="AD721" s="63" t="s">
        <v>95</v>
      </c>
      <c r="AE721" s="62" t="s">
        <v>125</v>
      </c>
    </row>
    <row r="722" spans="29:31" x14ac:dyDescent="0.25">
      <c r="AC722" s="62">
        <v>44642</v>
      </c>
      <c r="AD722" s="63" t="s">
        <v>95</v>
      </c>
      <c r="AE722" s="62" t="s">
        <v>126</v>
      </c>
    </row>
    <row r="723" spans="29:31" x14ac:dyDescent="0.25">
      <c r="AC723" s="62">
        <v>44643</v>
      </c>
      <c r="AD723" s="63" t="s">
        <v>95</v>
      </c>
      <c r="AE723" s="62" t="s">
        <v>127</v>
      </c>
    </row>
    <row r="724" spans="29:31" x14ac:dyDescent="0.25">
      <c r="AC724" s="62">
        <v>44644</v>
      </c>
      <c r="AD724" s="63" t="s">
        <v>95</v>
      </c>
      <c r="AE724" s="62" t="s">
        <v>128</v>
      </c>
    </row>
    <row r="725" spans="29:31" x14ac:dyDescent="0.25">
      <c r="AC725" s="62">
        <v>44645</v>
      </c>
      <c r="AD725" s="63" t="s">
        <v>95</v>
      </c>
      <c r="AE725" s="62" t="s">
        <v>129</v>
      </c>
    </row>
    <row r="726" spans="29:31" x14ac:dyDescent="0.25">
      <c r="AC726" s="62">
        <v>44646</v>
      </c>
      <c r="AD726" s="63" t="s">
        <v>95</v>
      </c>
      <c r="AE726" s="62" t="s">
        <v>130</v>
      </c>
    </row>
    <row r="727" spans="29:31" x14ac:dyDescent="0.25">
      <c r="AC727" s="62">
        <v>44647</v>
      </c>
      <c r="AD727" s="63" t="s">
        <v>95</v>
      </c>
      <c r="AE727" s="62" t="s">
        <v>131</v>
      </c>
    </row>
    <row r="728" spans="29:31" x14ac:dyDescent="0.25">
      <c r="AC728" s="62">
        <v>44648</v>
      </c>
      <c r="AD728" s="63" t="s">
        <v>95</v>
      </c>
      <c r="AE728" s="62" t="s">
        <v>125</v>
      </c>
    </row>
    <row r="729" spans="29:31" x14ac:dyDescent="0.25">
      <c r="AC729" s="62">
        <v>44649</v>
      </c>
      <c r="AD729" s="63" t="s">
        <v>95</v>
      </c>
      <c r="AE729" s="62" t="s">
        <v>126</v>
      </c>
    </row>
    <row r="730" spans="29:31" x14ac:dyDescent="0.25">
      <c r="AC730" s="62">
        <v>44650</v>
      </c>
      <c r="AD730" s="63" t="s">
        <v>95</v>
      </c>
      <c r="AE730" s="62" t="s">
        <v>127</v>
      </c>
    </row>
    <row r="731" spans="29:31" x14ac:dyDescent="0.25">
      <c r="AC731" s="62">
        <v>44651</v>
      </c>
      <c r="AD731" s="63" t="s">
        <v>95</v>
      </c>
      <c r="AE731" s="62" t="s">
        <v>128</v>
      </c>
    </row>
    <row r="732" spans="29:31" x14ac:dyDescent="0.25">
      <c r="AC732" s="62">
        <v>44652</v>
      </c>
      <c r="AD732" s="63" t="s">
        <v>96</v>
      </c>
      <c r="AE732" s="62" t="s">
        <v>129</v>
      </c>
    </row>
    <row r="733" spans="29:31" x14ac:dyDescent="0.25">
      <c r="AC733" s="62">
        <v>44653</v>
      </c>
      <c r="AD733" s="63" t="s">
        <v>96</v>
      </c>
      <c r="AE733" s="62" t="s">
        <v>130</v>
      </c>
    </row>
    <row r="734" spans="29:31" x14ac:dyDescent="0.25">
      <c r="AC734" s="62">
        <v>44654</v>
      </c>
      <c r="AD734" s="63" t="s">
        <v>96</v>
      </c>
      <c r="AE734" s="62" t="s">
        <v>131</v>
      </c>
    </row>
    <row r="735" spans="29:31" x14ac:dyDescent="0.25">
      <c r="AC735" s="62">
        <v>44655</v>
      </c>
      <c r="AD735" s="63" t="s">
        <v>96</v>
      </c>
      <c r="AE735" s="62" t="s">
        <v>125</v>
      </c>
    </row>
    <row r="736" spans="29:31" x14ac:dyDescent="0.25">
      <c r="AC736" s="62">
        <v>44656</v>
      </c>
      <c r="AD736" s="63" t="s">
        <v>96</v>
      </c>
      <c r="AE736" s="62" t="s">
        <v>126</v>
      </c>
    </row>
    <row r="737" spans="29:31" x14ac:dyDescent="0.25">
      <c r="AC737" s="62">
        <v>44657</v>
      </c>
      <c r="AD737" s="63" t="s">
        <v>96</v>
      </c>
      <c r="AE737" s="62" t="s">
        <v>127</v>
      </c>
    </row>
    <row r="738" spans="29:31" x14ac:dyDescent="0.25">
      <c r="AC738" s="62">
        <v>44658</v>
      </c>
      <c r="AD738" s="63" t="s">
        <v>96</v>
      </c>
      <c r="AE738" s="62" t="s">
        <v>128</v>
      </c>
    </row>
    <row r="739" spans="29:31" x14ac:dyDescent="0.25">
      <c r="AC739" s="62">
        <v>44659</v>
      </c>
      <c r="AD739" s="63" t="s">
        <v>96</v>
      </c>
      <c r="AE739" s="62" t="s">
        <v>129</v>
      </c>
    </row>
    <row r="740" spans="29:31" x14ac:dyDescent="0.25">
      <c r="AC740" s="62">
        <v>44660</v>
      </c>
      <c r="AD740" s="63" t="s">
        <v>96</v>
      </c>
      <c r="AE740" s="62" t="s">
        <v>130</v>
      </c>
    </row>
    <row r="741" spans="29:31" x14ac:dyDescent="0.25">
      <c r="AC741" s="62">
        <v>44661</v>
      </c>
      <c r="AD741" s="63" t="s">
        <v>96</v>
      </c>
      <c r="AE741" s="62" t="s">
        <v>131</v>
      </c>
    </row>
    <row r="742" spans="29:31" x14ac:dyDescent="0.25">
      <c r="AC742" s="62">
        <v>44662</v>
      </c>
      <c r="AD742" s="63" t="s">
        <v>96</v>
      </c>
      <c r="AE742" s="62" t="s">
        <v>125</v>
      </c>
    </row>
    <row r="743" spans="29:31" x14ac:dyDescent="0.25">
      <c r="AC743" s="62">
        <v>44663</v>
      </c>
      <c r="AD743" s="63" t="s">
        <v>96</v>
      </c>
      <c r="AE743" s="62" t="s">
        <v>126</v>
      </c>
    </row>
    <row r="744" spans="29:31" x14ac:dyDescent="0.25">
      <c r="AC744" s="62">
        <v>44664</v>
      </c>
      <c r="AD744" s="63" t="s">
        <v>96</v>
      </c>
      <c r="AE744" s="62" t="s">
        <v>127</v>
      </c>
    </row>
    <row r="745" spans="29:31" x14ac:dyDescent="0.25">
      <c r="AC745" s="62">
        <v>44665</v>
      </c>
      <c r="AD745" s="63" t="s">
        <v>96</v>
      </c>
      <c r="AE745" s="62" t="s">
        <v>128</v>
      </c>
    </row>
    <row r="746" spans="29:31" x14ac:dyDescent="0.25">
      <c r="AC746" s="62">
        <v>44666</v>
      </c>
      <c r="AD746" s="63" t="s">
        <v>96</v>
      </c>
      <c r="AE746" s="62" t="s">
        <v>129</v>
      </c>
    </row>
    <row r="747" spans="29:31" x14ac:dyDescent="0.25">
      <c r="AC747" s="62">
        <v>44667</v>
      </c>
      <c r="AD747" s="63" t="s">
        <v>96</v>
      </c>
      <c r="AE747" s="62" t="s">
        <v>130</v>
      </c>
    </row>
    <row r="748" spans="29:31" x14ac:dyDescent="0.25">
      <c r="AC748" s="62">
        <v>44668</v>
      </c>
      <c r="AD748" s="63" t="s">
        <v>96</v>
      </c>
      <c r="AE748" s="62" t="s">
        <v>131</v>
      </c>
    </row>
    <row r="749" spans="29:31" x14ac:dyDescent="0.25">
      <c r="AC749" s="62">
        <v>44669</v>
      </c>
      <c r="AD749" s="63" t="s">
        <v>96</v>
      </c>
      <c r="AE749" s="62" t="s">
        <v>125</v>
      </c>
    </row>
    <row r="750" spans="29:31" x14ac:dyDescent="0.25">
      <c r="AC750" s="62">
        <v>44670</v>
      </c>
      <c r="AD750" s="63" t="s">
        <v>96</v>
      </c>
      <c r="AE750" s="62" t="s">
        <v>126</v>
      </c>
    </row>
    <row r="751" spans="29:31" x14ac:dyDescent="0.25">
      <c r="AC751" s="62">
        <v>44671</v>
      </c>
      <c r="AD751" s="63" t="s">
        <v>96</v>
      </c>
      <c r="AE751" s="62" t="s">
        <v>127</v>
      </c>
    </row>
    <row r="752" spans="29:31" x14ac:dyDescent="0.25">
      <c r="AC752" s="62">
        <v>44672</v>
      </c>
      <c r="AD752" s="63" t="s">
        <v>96</v>
      </c>
      <c r="AE752" s="62" t="s">
        <v>128</v>
      </c>
    </row>
    <row r="753" spans="29:31" x14ac:dyDescent="0.25">
      <c r="AC753" s="62">
        <v>44673</v>
      </c>
      <c r="AD753" s="63" t="s">
        <v>96</v>
      </c>
      <c r="AE753" s="62" t="s">
        <v>129</v>
      </c>
    </row>
    <row r="754" spans="29:31" x14ac:dyDescent="0.25">
      <c r="AC754" s="62">
        <v>44674</v>
      </c>
      <c r="AD754" s="63" t="s">
        <v>96</v>
      </c>
      <c r="AE754" s="62" t="s">
        <v>130</v>
      </c>
    </row>
    <row r="755" spans="29:31" x14ac:dyDescent="0.25">
      <c r="AC755" s="62">
        <v>44675</v>
      </c>
      <c r="AD755" s="63" t="s">
        <v>96</v>
      </c>
      <c r="AE755" s="62" t="s">
        <v>131</v>
      </c>
    </row>
    <row r="756" spans="29:31" x14ac:dyDescent="0.25">
      <c r="AC756" s="62">
        <v>44676</v>
      </c>
      <c r="AD756" s="63" t="s">
        <v>96</v>
      </c>
      <c r="AE756" s="62" t="s">
        <v>125</v>
      </c>
    </row>
    <row r="757" spans="29:31" x14ac:dyDescent="0.25">
      <c r="AC757" s="62">
        <v>44677</v>
      </c>
      <c r="AD757" s="63" t="s">
        <v>96</v>
      </c>
      <c r="AE757" s="62" t="s">
        <v>126</v>
      </c>
    </row>
    <row r="758" spans="29:31" x14ac:dyDescent="0.25">
      <c r="AC758" s="62">
        <v>44678</v>
      </c>
      <c r="AD758" s="63" t="s">
        <v>96</v>
      </c>
      <c r="AE758" s="62" t="s">
        <v>127</v>
      </c>
    </row>
    <row r="759" spans="29:31" x14ac:dyDescent="0.25">
      <c r="AC759" s="62">
        <v>44679</v>
      </c>
      <c r="AD759" s="63" t="s">
        <v>96</v>
      </c>
      <c r="AE759" s="62" t="s">
        <v>128</v>
      </c>
    </row>
    <row r="760" spans="29:31" x14ac:dyDescent="0.25">
      <c r="AC760" s="62">
        <v>44680</v>
      </c>
      <c r="AD760" s="63" t="s">
        <v>96</v>
      </c>
      <c r="AE760" s="62" t="s">
        <v>129</v>
      </c>
    </row>
    <row r="761" spans="29:31" x14ac:dyDescent="0.25">
      <c r="AC761" s="62">
        <v>44681</v>
      </c>
      <c r="AD761" s="63" t="s">
        <v>96</v>
      </c>
      <c r="AE761" s="62" t="s">
        <v>130</v>
      </c>
    </row>
    <row r="762" spans="29:31" x14ac:dyDescent="0.25">
      <c r="AC762" s="62">
        <v>44682</v>
      </c>
      <c r="AD762" s="63" t="s">
        <v>96</v>
      </c>
      <c r="AE762" s="62" t="s">
        <v>131</v>
      </c>
    </row>
    <row r="763" spans="29:31" x14ac:dyDescent="0.25">
      <c r="AC763" s="62">
        <v>44683</v>
      </c>
      <c r="AD763" s="63" t="s">
        <v>96</v>
      </c>
      <c r="AE763" s="62" t="s">
        <v>125</v>
      </c>
    </row>
    <row r="764" spans="29:31" x14ac:dyDescent="0.25">
      <c r="AC764" s="62">
        <v>44684</v>
      </c>
      <c r="AD764" s="63" t="s">
        <v>96</v>
      </c>
      <c r="AE764" s="62" t="s">
        <v>126</v>
      </c>
    </row>
    <row r="765" spans="29:31" x14ac:dyDescent="0.25">
      <c r="AC765" s="62">
        <v>44685</v>
      </c>
      <c r="AD765" s="63" t="s">
        <v>96</v>
      </c>
      <c r="AE765" s="62" t="s">
        <v>127</v>
      </c>
    </row>
    <row r="766" spans="29:31" x14ac:dyDescent="0.25">
      <c r="AC766" s="62">
        <v>44686</v>
      </c>
      <c r="AD766" s="63" t="s">
        <v>96</v>
      </c>
      <c r="AE766" s="62" t="s">
        <v>128</v>
      </c>
    </row>
    <row r="767" spans="29:31" x14ac:dyDescent="0.25">
      <c r="AC767" s="62">
        <v>44687</v>
      </c>
      <c r="AD767" s="63" t="s">
        <v>96</v>
      </c>
      <c r="AE767" s="62" t="s">
        <v>129</v>
      </c>
    </row>
    <row r="768" spans="29:31" x14ac:dyDescent="0.25">
      <c r="AC768" s="62">
        <v>44688</v>
      </c>
      <c r="AD768" s="63" t="s">
        <v>96</v>
      </c>
      <c r="AE768" s="62" t="s">
        <v>130</v>
      </c>
    </row>
    <row r="769" spans="29:31" x14ac:dyDescent="0.25">
      <c r="AC769" s="62">
        <v>44689</v>
      </c>
      <c r="AD769" s="63" t="s">
        <v>96</v>
      </c>
      <c r="AE769" s="62" t="s">
        <v>131</v>
      </c>
    </row>
    <row r="770" spans="29:31" x14ac:dyDescent="0.25">
      <c r="AC770" s="62">
        <v>44690</v>
      </c>
      <c r="AD770" s="63" t="s">
        <v>96</v>
      </c>
      <c r="AE770" s="62" t="s">
        <v>125</v>
      </c>
    </row>
    <row r="771" spans="29:31" x14ac:dyDescent="0.25">
      <c r="AC771" s="62">
        <v>44691</v>
      </c>
      <c r="AD771" s="63" t="s">
        <v>96</v>
      </c>
      <c r="AE771" s="62" t="s">
        <v>126</v>
      </c>
    </row>
    <row r="772" spans="29:31" x14ac:dyDescent="0.25">
      <c r="AC772" s="62">
        <v>44692</v>
      </c>
      <c r="AD772" s="63" t="s">
        <v>96</v>
      </c>
      <c r="AE772" s="62" t="s">
        <v>127</v>
      </c>
    </row>
    <row r="773" spans="29:31" x14ac:dyDescent="0.25">
      <c r="AC773" s="62">
        <v>44693</v>
      </c>
      <c r="AD773" s="63" t="s">
        <v>96</v>
      </c>
      <c r="AE773" s="62" t="s">
        <v>128</v>
      </c>
    </row>
    <row r="774" spans="29:31" x14ac:dyDescent="0.25">
      <c r="AC774" s="62">
        <v>44694</v>
      </c>
      <c r="AD774" s="63" t="s">
        <v>96</v>
      </c>
      <c r="AE774" s="62" t="s">
        <v>129</v>
      </c>
    </row>
    <row r="775" spans="29:31" x14ac:dyDescent="0.25">
      <c r="AC775" s="62">
        <v>44695</v>
      </c>
      <c r="AD775" s="63" t="s">
        <v>96</v>
      </c>
      <c r="AE775" s="62" t="s">
        <v>130</v>
      </c>
    </row>
    <row r="776" spans="29:31" x14ac:dyDescent="0.25">
      <c r="AC776" s="62">
        <v>44696</v>
      </c>
      <c r="AD776" s="63" t="s">
        <v>96</v>
      </c>
      <c r="AE776" s="62" t="s">
        <v>131</v>
      </c>
    </row>
    <row r="777" spans="29:31" x14ac:dyDescent="0.25">
      <c r="AC777" s="62">
        <v>44697</v>
      </c>
      <c r="AD777" s="63" t="s">
        <v>96</v>
      </c>
      <c r="AE777" s="62" t="s">
        <v>125</v>
      </c>
    </row>
    <row r="778" spans="29:31" x14ac:dyDescent="0.25">
      <c r="AC778" s="62">
        <v>44698</v>
      </c>
      <c r="AD778" s="63" t="s">
        <v>96</v>
      </c>
      <c r="AE778" s="62" t="s">
        <v>126</v>
      </c>
    </row>
    <row r="779" spans="29:31" x14ac:dyDescent="0.25">
      <c r="AC779" s="62">
        <v>44699</v>
      </c>
      <c r="AD779" s="63" t="s">
        <v>96</v>
      </c>
      <c r="AE779" s="62" t="s">
        <v>127</v>
      </c>
    </row>
    <row r="780" spans="29:31" x14ac:dyDescent="0.25">
      <c r="AC780" s="62">
        <v>44700</v>
      </c>
      <c r="AD780" s="63" t="s">
        <v>96</v>
      </c>
      <c r="AE780" s="62" t="s">
        <v>128</v>
      </c>
    </row>
    <row r="781" spans="29:31" x14ac:dyDescent="0.25">
      <c r="AC781" s="62">
        <v>44701</v>
      </c>
      <c r="AD781" s="63" t="s">
        <v>96</v>
      </c>
      <c r="AE781" s="62" t="s">
        <v>129</v>
      </c>
    </row>
    <row r="782" spans="29:31" x14ac:dyDescent="0.25">
      <c r="AC782" s="62">
        <v>44702</v>
      </c>
      <c r="AD782" s="63" t="s">
        <v>96</v>
      </c>
      <c r="AE782" s="62" t="s">
        <v>130</v>
      </c>
    </row>
    <row r="783" spans="29:31" x14ac:dyDescent="0.25">
      <c r="AC783" s="62">
        <v>44703</v>
      </c>
      <c r="AD783" s="63" t="s">
        <v>96</v>
      </c>
      <c r="AE783" s="62" t="s">
        <v>131</v>
      </c>
    </row>
    <row r="784" spans="29:31" x14ac:dyDescent="0.25">
      <c r="AC784" s="62">
        <v>44704</v>
      </c>
      <c r="AD784" s="63" t="s">
        <v>96</v>
      </c>
      <c r="AE784" s="62" t="s">
        <v>125</v>
      </c>
    </row>
    <row r="785" spans="29:31" x14ac:dyDescent="0.25">
      <c r="AC785" s="62">
        <v>44705</v>
      </c>
      <c r="AD785" s="63" t="s">
        <v>96</v>
      </c>
      <c r="AE785" s="62" t="s">
        <v>126</v>
      </c>
    </row>
    <row r="786" spans="29:31" x14ac:dyDescent="0.25">
      <c r="AC786" s="62">
        <v>44706</v>
      </c>
      <c r="AD786" s="63" t="s">
        <v>96</v>
      </c>
      <c r="AE786" s="62" t="s">
        <v>127</v>
      </c>
    </row>
    <row r="787" spans="29:31" x14ac:dyDescent="0.25">
      <c r="AC787" s="62">
        <v>44707</v>
      </c>
      <c r="AD787" s="63" t="s">
        <v>96</v>
      </c>
      <c r="AE787" s="62" t="s">
        <v>128</v>
      </c>
    </row>
    <row r="788" spans="29:31" x14ac:dyDescent="0.25">
      <c r="AC788" s="62">
        <v>44708</v>
      </c>
      <c r="AD788" s="63" t="s">
        <v>96</v>
      </c>
      <c r="AE788" s="62" t="s">
        <v>129</v>
      </c>
    </row>
    <row r="789" spans="29:31" x14ac:dyDescent="0.25">
      <c r="AC789" s="62">
        <v>44709</v>
      </c>
      <c r="AD789" s="63" t="s">
        <v>96</v>
      </c>
      <c r="AE789" s="62" t="s">
        <v>130</v>
      </c>
    </row>
    <row r="790" spans="29:31" x14ac:dyDescent="0.25">
      <c r="AC790" s="62">
        <v>44710</v>
      </c>
      <c r="AD790" s="63" t="s">
        <v>96</v>
      </c>
      <c r="AE790" s="62" t="s">
        <v>131</v>
      </c>
    </row>
    <row r="791" spans="29:31" x14ac:dyDescent="0.25">
      <c r="AC791" s="62">
        <v>44711</v>
      </c>
      <c r="AD791" s="63" t="s">
        <v>96</v>
      </c>
      <c r="AE791" s="62" t="s">
        <v>125</v>
      </c>
    </row>
    <row r="792" spans="29:31" x14ac:dyDescent="0.25">
      <c r="AC792" s="62">
        <v>44712</v>
      </c>
      <c r="AD792" s="63" t="s">
        <v>96</v>
      </c>
      <c r="AE792" s="62" t="s">
        <v>126</v>
      </c>
    </row>
    <row r="793" spans="29:31" x14ac:dyDescent="0.25">
      <c r="AC793" s="62">
        <v>44713</v>
      </c>
      <c r="AD793" s="63" t="s">
        <v>96</v>
      </c>
      <c r="AE793" s="62" t="s">
        <v>127</v>
      </c>
    </row>
    <row r="794" spans="29:31" x14ac:dyDescent="0.25">
      <c r="AC794" s="62">
        <v>44714</v>
      </c>
      <c r="AD794" s="63" t="s">
        <v>96</v>
      </c>
      <c r="AE794" s="62" t="s">
        <v>128</v>
      </c>
    </row>
    <row r="795" spans="29:31" x14ac:dyDescent="0.25">
      <c r="AC795" s="62">
        <v>44715</v>
      </c>
      <c r="AD795" s="63" t="s">
        <v>96</v>
      </c>
      <c r="AE795" s="62" t="s">
        <v>129</v>
      </c>
    </row>
    <row r="796" spans="29:31" x14ac:dyDescent="0.25">
      <c r="AC796" s="62">
        <v>44716</v>
      </c>
      <c r="AD796" s="63" t="s">
        <v>96</v>
      </c>
      <c r="AE796" s="62" t="s">
        <v>130</v>
      </c>
    </row>
    <row r="797" spans="29:31" x14ac:dyDescent="0.25">
      <c r="AC797" s="62">
        <v>44717</v>
      </c>
      <c r="AD797" s="63" t="s">
        <v>96</v>
      </c>
      <c r="AE797" s="62" t="s">
        <v>131</v>
      </c>
    </row>
    <row r="798" spans="29:31" x14ac:dyDescent="0.25">
      <c r="AC798" s="62">
        <v>44718</v>
      </c>
      <c r="AD798" s="63" t="s">
        <v>96</v>
      </c>
      <c r="AE798" s="62" t="s">
        <v>125</v>
      </c>
    </row>
    <row r="799" spans="29:31" x14ac:dyDescent="0.25">
      <c r="AC799" s="62">
        <v>44719</v>
      </c>
      <c r="AD799" s="63" t="s">
        <v>96</v>
      </c>
      <c r="AE799" s="62" t="s">
        <v>126</v>
      </c>
    </row>
    <row r="800" spans="29:31" x14ac:dyDescent="0.25">
      <c r="AC800" s="62">
        <v>44720</v>
      </c>
      <c r="AD800" s="63" t="s">
        <v>96</v>
      </c>
      <c r="AE800" s="62" t="s">
        <v>127</v>
      </c>
    </row>
    <row r="801" spans="29:31" x14ac:dyDescent="0.25">
      <c r="AC801" s="62">
        <v>44721</v>
      </c>
      <c r="AD801" s="63" t="s">
        <v>96</v>
      </c>
      <c r="AE801" s="62" t="s">
        <v>128</v>
      </c>
    </row>
    <row r="802" spans="29:31" x14ac:dyDescent="0.25">
      <c r="AC802" s="62">
        <v>44722</v>
      </c>
      <c r="AD802" s="63" t="s">
        <v>96</v>
      </c>
      <c r="AE802" s="62" t="s">
        <v>129</v>
      </c>
    </row>
    <row r="803" spans="29:31" x14ac:dyDescent="0.25">
      <c r="AC803" s="62">
        <v>44723</v>
      </c>
      <c r="AD803" s="63" t="s">
        <v>96</v>
      </c>
      <c r="AE803" s="62" t="s">
        <v>130</v>
      </c>
    </row>
    <row r="804" spans="29:31" x14ac:dyDescent="0.25">
      <c r="AC804" s="62">
        <v>44724</v>
      </c>
      <c r="AD804" s="63" t="s">
        <v>96</v>
      </c>
      <c r="AE804" s="62" t="s">
        <v>131</v>
      </c>
    </row>
    <row r="805" spans="29:31" x14ac:dyDescent="0.25">
      <c r="AC805" s="62">
        <v>44725</v>
      </c>
      <c r="AD805" s="63" t="s">
        <v>96</v>
      </c>
      <c r="AE805" s="62" t="s">
        <v>125</v>
      </c>
    </row>
    <row r="806" spans="29:31" x14ac:dyDescent="0.25">
      <c r="AC806" s="62">
        <v>44726</v>
      </c>
      <c r="AD806" s="63" t="s">
        <v>96</v>
      </c>
      <c r="AE806" s="62" t="s">
        <v>126</v>
      </c>
    </row>
    <row r="807" spans="29:31" x14ac:dyDescent="0.25">
      <c r="AC807" s="62">
        <v>44727</v>
      </c>
      <c r="AD807" s="63" t="s">
        <v>96</v>
      </c>
      <c r="AE807" s="62" t="s">
        <v>127</v>
      </c>
    </row>
    <row r="808" spans="29:31" x14ac:dyDescent="0.25">
      <c r="AC808" s="62">
        <v>44728</v>
      </c>
      <c r="AD808" s="63" t="s">
        <v>96</v>
      </c>
      <c r="AE808" s="62" t="s">
        <v>128</v>
      </c>
    </row>
    <row r="809" spans="29:31" x14ac:dyDescent="0.25">
      <c r="AC809" s="62">
        <v>44729</v>
      </c>
      <c r="AD809" s="63" t="s">
        <v>96</v>
      </c>
      <c r="AE809" s="62" t="s">
        <v>129</v>
      </c>
    </row>
    <row r="810" spans="29:31" x14ac:dyDescent="0.25">
      <c r="AC810" s="62">
        <v>44730</v>
      </c>
      <c r="AD810" s="63" t="s">
        <v>96</v>
      </c>
      <c r="AE810" s="62" t="s">
        <v>130</v>
      </c>
    </row>
    <row r="811" spans="29:31" x14ac:dyDescent="0.25">
      <c r="AC811" s="62">
        <v>44731</v>
      </c>
      <c r="AD811" s="63" t="s">
        <v>96</v>
      </c>
      <c r="AE811" s="62" t="s">
        <v>131</v>
      </c>
    </row>
    <row r="812" spans="29:31" x14ac:dyDescent="0.25">
      <c r="AC812" s="62">
        <v>44732</v>
      </c>
      <c r="AD812" s="63" t="s">
        <v>96</v>
      </c>
      <c r="AE812" s="62" t="s">
        <v>125</v>
      </c>
    </row>
    <row r="813" spans="29:31" x14ac:dyDescent="0.25">
      <c r="AC813" s="62">
        <v>44733</v>
      </c>
      <c r="AD813" s="63" t="s">
        <v>96</v>
      </c>
      <c r="AE813" s="62" t="s">
        <v>126</v>
      </c>
    </row>
    <row r="814" spans="29:31" x14ac:dyDescent="0.25">
      <c r="AC814" s="62">
        <v>44734</v>
      </c>
      <c r="AD814" s="63" t="s">
        <v>96</v>
      </c>
      <c r="AE814" s="62" t="s">
        <v>127</v>
      </c>
    </row>
    <row r="815" spans="29:31" x14ac:dyDescent="0.25">
      <c r="AC815" s="62">
        <v>44735</v>
      </c>
      <c r="AD815" s="63" t="s">
        <v>96</v>
      </c>
      <c r="AE815" s="62" t="s">
        <v>128</v>
      </c>
    </row>
    <row r="816" spans="29:31" x14ac:dyDescent="0.25">
      <c r="AC816" s="62">
        <v>44736</v>
      </c>
      <c r="AD816" s="63" t="s">
        <v>96</v>
      </c>
      <c r="AE816" s="62" t="s">
        <v>129</v>
      </c>
    </row>
    <row r="817" spans="29:31" x14ac:dyDescent="0.25">
      <c r="AC817" s="62">
        <v>44737</v>
      </c>
      <c r="AD817" s="63" t="s">
        <v>96</v>
      </c>
      <c r="AE817" s="62" t="s">
        <v>130</v>
      </c>
    </row>
    <row r="818" spans="29:31" x14ac:dyDescent="0.25">
      <c r="AC818" s="62">
        <v>44738</v>
      </c>
      <c r="AD818" s="63" t="s">
        <v>96</v>
      </c>
      <c r="AE818" s="62" t="s">
        <v>131</v>
      </c>
    </row>
    <row r="819" spans="29:31" x14ac:dyDescent="0.25">
      <c r="AC819" s="62">
        <v>44739</v>
      </c>
      <c r="AD819" s="63" t="s">
        <v>96</v>
      </c>
      <c r="AE819" s="62" t="s">
        <v>125</v>
      </c>
    </row>
    <row r="820" spans="29:31" x14ac:dyDescent="0.25">
      <c r="AC820" s="62">
        <v>44740</v>
      </c>
      <c r="AD820" s="63" t="s">
        <v>96</v>
      </c>
      <c r="AE820" s="62" t="s">
        <v>126</v>
      </c>
    </row>
    <row r="821" spans="29:31" x14ac:dyDescent="0.25">
      <c r="AC821" s="62">
        <v>44741</v>
      </c>
      <c r="AD821" s="63" t="s">
        <v>96</v>
      </c>
      <c r="AE821" s="62" t="s">
        <v>127</v>
      </c>
    </row>
    <row r="822" spans="29:31" x14ac:dyDescent="0.25">
      <c r="AC822" s="62">
        <v>44742</v>
      </c>
      <c r="AD822" s="63" t="s">
        <v>96</v>
      </c>
      <c r="AE822" s="62" t="s">
        <v>128</v>
      </c>
    </row>
    <row r="823" spans="29:31" x14ac:dyDescent="0.25">
      <c r="AC823" s="62">
        <v>44743</v>
      </c>
      <c r="AD823" s="63" t="s">
        <v>96</v>
      </c>
      <c r="AE823" s="62" t="s">
        <v>129</v>
      </c>
    </row>
    <row r="824" spans="29:31" x14ac:dyDescent="0.25">
      <c r="AC824" s="62">
        <v>44744</v>
      </c>
      <c r="AD824" s="63" t="s">
        <v>96</v>
      </c>
      <c r="AE824" s="62" t="s">
        <v>130</v>
      </c>
    </row>
    <row r="825" spans="29:31" x14ac:dyDescent="0.25">
      <c r="AC825" s="62">
        <v>44745</v>
      </c>
      <c r="AD825" s="63" t="s">
        <v>96</v>
      </c>
      <c r="AE825" s="62" t="s">
        <v>131</v>
      </c>
    </row>
    <row r="826" spans="29:31" x14ac:dyDescent="0.25">
      <c r="AC826" s="62">
        <v>44746</v>
      </c>
      <c r="AD826" s="63" t="s">
        <v>96</v>
      </c>
      <c r="AE826" s="62" t="s">
        <v>125</v>
      </c>
    </row>
    <row r="827" spans="29:31" x14ac:dyDescent="0.25">
      <c r="AC827" s="62">
        <v>44747</v>
      </c>
      <c r="AD827" s="63" t="s">
        <v>96</v>
      </c>
      <c r="AE827" s="62" t="s">
        <v>126</v>
      </c>
    </row>
    <row r="828" spans="29:31" x14ac:dyDescent="0.25">
      <c r="AC828" s="62">
        <v>44748</v>
      </c>
      <c r="AD828" s="63" t="s">
        <v>96</v>
      </c>
      <c r="AE828" s="62" t="s">
        <v>127</v>
      </c>
    </row>
    <row r="829" spans="29:31" x14ac:dyDescent="0.25">
      <c r="AC829" s="62">
        <v>44749</v>
      </c>
      <c r="AD829" s="63" t="s">
        <v>96</v>
      </c>
      <c r="AE829" s="62" t="s">
        <v>128</v>
      </c>
    </row>
    <row r="830" spans="29:31" x14ac:dyDescent="0.25">
      <c r="AC830" s="62">
        <v>44750</v>
      </c>
      <c r="AD830" s="63" t="s">
        <v>96</v>
      </c>
      <c r="AE830" s="62" t="s">
        <v>129</v>
      </c>
    </row>
    <row r="831" spans="29:31" x14ac:dyDescent="0.25">
      <c r="AC831" s="62">
        <v>44751</v>
      </c>
      <c r="AD831" s="63" t="s">
        <v>96</v>
      </c>
      <c r="AE831" s="62" t="s">
        <v>130</v>
      </c>
    </row>
    <row r="832" spans="29:31" x14ac:dyDescent="0.25">
      <c r="AC832" s="62">
        <v>44752</v>
      </c>
      <c r="AD832" s="63" t="s">
        <v>96</v>
      </c>
      <c r="AE832" s="62" t="s">
        <v>131</v>
      </c>
    </row>
    <row r="833" spans="29:31" x14ac:dyDescent="0.25">
      <c r="AC833" s="62">
        <v>44753</v>
      </c>
      <c r="AD833" s="63" t="s">
        <v>96</v>
      </c>
      <c r="AE833" s="62" t="s">
        <v>125</v>
      </c>
    </row>
    <row r="834" spans="29:31" x14ac:dyDescent="0.25">
      <c r="AC834" s="62">
        <v>44754</v>
      </c>
      <c r="AD834" s="63" t="s">
        <v>96</v>
      </c>
      <c r="AE834" s="62" t="s">
        <v>126</v>
      </c>
    </row>
    <row r="835" spans="29:31" x14ac:dyDescent="0.25">
      <c r="AC835" s="62">
        <v>44755</v>
      </c>
      <c r="AD835" s="63" t="s">
        <v>96</v>
      </c>
      <c r="AE835" s="62" t="s">
        <v>127</v>
      </c>
    </row>
    <row r="836" spans="29:31" x14ac:dyDescent="0.25">
      <c r="AC836" s="62">
        <v>44756</v>
      </c>
      <c r="AD836" s="63" t="s">
        <v>96</v>
      </c>
      <c r="AE836" s="62" t="s">
        <v>128</v>
      </c>
    </row>
    <row r="837" spans="29:31" x14ac:dyDescent="0.25">
      <c r="AC837" s="62">
        <v>44757</v>
      </c>
      <c r="AD837" s="63" t="s">
        <v>96</v>
      </c>
      <c r="AE837" s="62" t="s">
        <v>129</v>
      </c>
    </row>
    <row r="838" spans="29:31" x14ac:dyDescent="0.25">
      <c r="AC838" s="62">
        <v>44758</v>
      </c>
      <c r="AD838" s="63" t="s">
        <v>96</v>
      </c>
      <c r="AE838" s="62" t="s">
        <v>130</v>
      </c>
    </row>
    <row r="839" spans="29:31" x14ac:dyDescent="0.25">
      <c r="AC839" s="62">
        <v>44759</v>
      </c>
      <c r="AD839" s="63" t="s">
        <v>96</v>
      </c>
      <c r="AE839" s="62" t="s">
        <v>131</v>
      </c>
    </row>
    <row r="840" spans="29:31" x14ac:dyDescent="0.25">
      <c r="AC840" s="62">
        <v>44760</v>
      </c>
      <c r="AD840" s="63" t="s">
        <v>96</v>
      </c>
      <c r="AE840" s="62" t="s">
        <v>125</v>
      </c>
    </row>
    <row r="841" spans="29:31" x14ac:dyDescent="0.25">
      <c r="AC841" s="62">
        <v>44761</v>
      </c>
      <c r="AD841" s="63" t="s">
        <v>96</v>
      </c>
      <c r="AE841" s="62" t="s">
        <v>126</v>
      </c>
    </row>
    <row r="842" spans="29:31" x14ac:dyDescent="0.25">
      <c r="AC842" s="62">
        <v>44762</v>
      </c>
      <c r="AD842" s="63" t="s">
        <v>96</v>
      </c>
      <c r="AE842" s="62" t="s">
        <v>127</v>
      </c>
    </row>
    <row r="843" spans="29:31" x14ac:dyDescent="0.25">
      <c r="AC843" s="62">
        <v>44763</v>
      </c>
      <c r="AD843" s="63" t="s">
        <v>96</v>
      </c>
      <c r="AE843" s="62" t="s">
        <v>128</v>
      </c>
    </row>
    <row r="844" spans="29:31" x14ac:dyDescent="0.25">
      <c r="AC844" s="62">
        <v>44764</v>
      </c>
      <c r="AD844" s="63" t="s">
        <v>96</v>
      </c>
      <c r="AE844" s="62" t="s">
        <v>129</v>
      </c>
    </row>
    <row r="845" spans="29:31" x14ac:dyDescent="0.25">
      <c r="AC845" s="62">
        <v>44765</v>
      </c>
      <c r="AD845" s="63" t="s">
        <v>96</v>
      </c>
      <c r="AE845" s="62" t="s">
        <v>130</v>
      </c>
    </row>
    <row r="846" spans="29:31" x14ac:dyDescent="0.25">
      <c r="AC846" s="62">
        <v>44766</v>
      </c>
      <c r="AD846" s="63" t="s">
        <v>96</v>
      </c>
      <c r="AE846" s="62" t="s">
        <v>131</v>
      </c>
    </row>
    <row r="847" spans="29:31" x14ac:dyDescent="0.25">
      <c r="AC847" s="62">
        <v>44767</v>
      </c>
      <c r="AD847" s="63" t="s">
        <v>96</v>
      </c>
      <c r="AE847" s="62" t="s">
        <v>125</v>
      </c>
    </row>
    <row r="848" spans="29:31" x14ac:dyDescent="0.25">
      <c r="AC848" s="62">
        <v>44768</v>
      </c>
      <c r="AD848" s="63" t="s">
        <v>96</v>
      </c>
      <c r="AE848" s="62" t="s">
        <v>126</v>
      </c>
    </row>
    <row r="849" spans="29:31" x14ac:dyDescent="0.25">
      <c r="AC849" s="62">
        <v>44769</v>
      </c>
      <c r="AD849" s="63" t="s">
        <v>96</v>
      </c>
      <c r="AE849" s="62" t="s">
        <v>127</v>
      </c>
    </row>
    <row r="850" spans="29:31" x14ac:dyDescent="0.25">
      <c r="AC850" s="62">
        <v>44770</v>
      </c>
      <c r="AD850" s="63" t="s">
        <v>96</v>
      </c>
      <c r="AE850" s="62" t="s">
        <v>128</v>
      </c>
    </row>
    <row r="851" spans="29:31" x14ac:dyDescent="0.25">
      <c r="AC851" s="62">
        <v>44771</v>
      </c>
      <c r="AD851" s="63" t="s">
        <v>96</v>
      </c>
      <c r="AE851" s="62" t="s">
        <v>129</v>
      </c>
    </row>
    <row r="852" spans="29:31" x14ac:dyDescent="0.25">
      <c r="AC852" s="62">
        <v>44772</v>
      </c>
      <c r="AD852" s="63" t="s">
        <v>96</v>
      </c>
      <c r="AE852" s="62" t="s">
        <v>130</v>
      </c>
    </row>
    <row r="853" spans="29:31" x14ac:dyDescent="0.25">
      <c r="AC853" s="62">
        <v>44773</v>
      </c>
      <c r="AD853" s="63" t="s">
        <v>96</v>
      </c>
      <c r="AE853" s="62" t="s">
        <v>131</v>
      </c>
    </row>
    <row r="854" spans="29:31" x14ac:dyDescent="0.25">
      <c r="AC854" s="62">
        <v>44774</v>
      </c>
      <c r="AD854" s="63" t="s">
        <v>96</v>
      </c>
      <c r="AE854" s="62" t="s">
        <v>125</v>
      </c>
    </row>
    <row r="855" spans="29:31" x14ac:dyDescent="0.25">
      <c r="AC855" s="62">
        <v>44775</v>
      </c>
      <c r="AD855" s="63" t="s">
        <v>96</v>
      </c>
      <c r="AE855" s="62" t="s">
        <v>126</v>
      </c>
    </row>
    <row r="856" spans="29:31" x14ac:dyDescent="0.25">
      <c r="AC856" s="62">
        <v>44776</v>
      </c>
      <c r="AD856" s="63" t="s">
        <v>96</v>
      </c>
      <c r="AE856" s="62" t="s">
        <v>127</v>
      </c>
    </row>
    <row r="857" spans="29:31" x14ac:dyDescent="0.25">
      <c r="AC857" s="62">
        <v>44777</v>
      </c>
      <c r="AD857" s="63" t="s">
        <v>96</v>
      </c>
      <c r="AE857" s="62" t="s">
        <v>128</v>
      </c>
    </row>
    <row r="858" spans="29:31" x14ac:dyDescent="0.25">
      <c r="AC858" s="62">
        <v>44778</v>
      </c>
      <c r="AD858" s="63" t="s">
        <v>96</v>
      </c>
      <c r="AE858" s="62" t="s">
        <v>129</v>
      </c>
    </row>
    <row r="859" spans="29:31" x14ac:dyDescent="0.25">
      <c r="AC859" s="62">
        <v>44779</v>
      </c>
      <c r="AD859" s="63" t="s">
        <v>96</v>
      </c>
      <c r="AE859" s="62" t="s">
        <v>130</v>
      </c>
    </row>
    <row r="860" spans="29:31" x14ac:dyDescent="0.25">
      <c r="AC860" s="62">
        <v>44780</v>
      </c>
      <c r="AD860" s="63" t="s">
        <v>96</v>
      </c>
      <c r="AE860" s="62" t="s">
        <v>131</v>
      </c>
    </row>
    <row r="861" spans="29:31" x14ac:dyDescent="0.25">
      <c r="AC861" s="62">
        <v>44781</v>
      </c>
      <c r="AD861" s="63" t="s">
        <v>96</v>
      </c>
      <c r="AE861" s="62" t="s">
        <v>125</v>
      </c>
    </row>
    <row r="862" spans="29:31" x14ac:dyDescent="0.25">
      <c r="AC862" s="62">
        <v>44782</v>
      </c>
      <c r="AD862" s="63" t="s">
        <v>96</v>
      </c>
      <c r="AE862" s="62" t="s">
        <v>126</v>
      </c>
    </row>
    <row r="863" spans="29:31" x14ac:dyDescent="0.25">
      <c r="AC863" s="62">
        <v>44783</v>
      </c>
      <c r="AD863" s="63" t="s">
        <v>96</v>
      </c>
      <c r="AE863" s="62" t="s">
        <v>127</v>
      </c>
    </row>
    <row r="864" spans="29:31" x14ac:dyDescent="0.25">
      <c r="AC864" s="62">
        <v>44784</v>
      </c>
      <c r="AD864" s="63" t="s">
        <v>96</v>
      </c>
      <c r="AE864" s="62" t="s">
        <v>128</v>
      </c>
    </row>
    <row r="865" spans="29:31" x14ac:dyDescent="0.25">
      <c r="AC865" s="62">
        <v>44785</v>
      </c>
      <c r="AD865" s="63" t="s">
        <v>96</v>
      </c>
      <c r="AE865" s="62" t="s">
        <v>129</v>
      </c>
    </row>
    <row r="866" spans="29:31" x14ac:dyDescent="0.25">
      <c r="AC866" s="62">
        <v>44786</v>
      </c>
      <c r="AD866" s="63" t="s">
        <v>96</v>
      </c>
      <c r="AE866" s="62" t="s">
        <v>130</v>
      </c>
    </row>
    <row r="867" spans="29:31" x14ac:dyDescent="0.25">
      <c r="AC867" s="62">
        <v>44787</v>
      </c>
      <c r="AD867" s="63" t="s">
        <v>96</v>
      </c>
      <c r="AE867" s="62" t="s">
        <v>131</v>
      </c>
    </row>
    <row r="868" spans="29:31" x14ac:dyDescent="0.25">
      <c r="AC868" s="62">
        <v>44788</v>
      </c>
      <c r="AD868" s="63" t="s">
        <v>96</v>
      </c>
      <c r="AE868" s="62" t="s">
        <v>125</v>
      </c>
    </row>
    <row r="869" spans="29:31" x14ac:dyDescent="0.25">
      <c r="AC869" s="62">
        <v>44789</v>
      </c>
      <c r="AD869" s="63" t="s">
        <v>96</v>
      </c>
      <c r="AE869" s="62" t="s">
        <v>126</v>
      </c>
    </row>
    <row r="870" spans="29:31" x14ac:dyDescent="0.25">
      <c r="AC870" s="62">
        <v>44790</v>
      </c>
      <c r="AD870" s="63" t="s">
        <v>96</v>
      </c>
      <c r="AE870" s="62" t="s">
        <v>127</v>
      </c>
    </row>
    <row r="871" spans="29:31" x14ac:dyDescent="0.25">
      <c r="AC871" s="62">
        <v>44791</v>
      </c>
      <c r="AD871" s="63" t="s">
        <v>96</v>
      </c>
      <c r="AE871" s="62" t="s">
        <v>128</v>
      </c>
    </row>
    <row r="872" spans="29:31" x14ac:dyDescent="0.25">
      <c r="AC872" s="62">
        <v>44792</v>
      </c>
      <c r="AD872" s="63" t="s">
        <v>96</v>
      </c>
      <c r="AE872" s="62" t="s">
        <v>129</v>
      </c>
    </row>
    <row r="873" spans="29:31" x14ac:dyDescent="0.25">
      <c r="AC873" s="62">
        <v>44793</v>
      </c>
      <c r="AD873" s="63" t="s">
        <v>96</v>
      </c>
      <c r="AE873" s="62" t="s">
        <v>130</v>
      </c>
    </row>
    <row r="874" spans="29:31" x14ac:dyDescent="0.25">
      <c r="AC874" s="62">
        <v>44794</v>
      </c>
      <c r="AD874" s="63" t="s">
        <v>96</v>
      </c>
      <c r="AE874" s="62" t="s">
        <v>131</v>
      </c>
    </row>
    <row r="875" spans="29:31" x14ac:dyDescent="0.25">
      <c r="AC875" s="62">
        <v>44795</v>
      </c>
      <c r="AD875" s="63" t="s">
        <v>96</v>
      </c>
      <c r="AE875" s="62" t="s">
        <v>125</v>
      </c>
    </row>
    <row r="876" spans="29:31" x14ac:dyDescent="0.25">
      <c r="AC876" s="62">
        <v>44796</v>
      </c>
      <c r="AD876" s="63" t="s">
        <v>96</v>
      </c>
      <c r="AE876" s="62" t="s">
        <v>126</v>
      </c>
    </row>
    <row r="877" spans="29:31" x14ac:dyDescent="0.25">
      <c r="AC877" s="62">
        <v>44797</v>
      </c>
      <c r="AD877" s="63" t="s">
        <v>96</v>
      </c>
      <c r="AE877" s="62" t="s">
        <v>127</v>
      </c>
    </row>
    <row r="878" spans="29:31" x14ac:dyDescent="0.25">
      <c r="AC878" s="62">
        <v>44798</v>
      </c>
      <c r="AD878" s="63" t="s">
        <v>96</v>
      </c>
      <c r="AE878" s="62" t="s">
        <v>128</v>
      </c>
    </row>
    <row r="879" spans="29:31" x14ac:dyDescent="0.25">
      <c r="AC879" s="62">
        <v>44799</v>
      </c>
      <c r="AD879" s="63" t="s">
        <v>96</v>
      </c>
      <c r="AE879" s="62" t="s">
        <v>129</v>
      </c>
    </row>
    <row r="880" spans="29:31" x14ac:dyDescent="0.25">
      <c r="AC880" s="62">
        <v>44800</v>
      </c>
      <c r="AD880" s="63" t="s">
        <v>96</v>
      </c>
      <c r="AE880" s="62" t="s">
        <v>130</v>
      </c>
    </row>
    <row r="881" spans="29:31" x14ac:dyDescent="0.25">
      <c r="AC881" s="62">
        <v>44801</v>
      </c>
      <c r="AD881" s="63" t="s">
        <v>96</v>
      </c>
      <c r="AE881" s="62" t="s">
        <v>131</v>
      </c>
    </row>
    <row r="882" spans="29:31" x14ac:dyDescent="0.25">
      <c r="AC882" s="62">
        <v>44802</v>
      </c>
      <c r="AD882" s="63" t="s">
        <v>96</v>
      </c>
      <c r="AE882" s="62" t="s">
        <v>125</v>
      </c>
    </row>
    <row r="883" spans="29:31" x14ac:dyDescent="0.25">
      <c r="AC883" s="62">
        <v>44803</v>
      </c>
      <c r="AD883" s="63" t="s">
        <v>96</v>
      </c>
      <c r="AE883" s="62" t="s">
        <v>126</v>
      </c>
    </row>
    <row r="884" spans="29:31" x14ac:dyDescent="0.25">
      <c r="AC884" s="62">
        <v>44804</v>
      </c>
      <c r="AD884" s="63" t="s">
        <v>96</v>
      </c>
      <c r="AE884" s="62" t="s">
        <v>127</v>
      </c>
    </row>
    <row r="885" spans="29:31" x14ac:dyDescent="0.25">
      <c r="AC885" s="62">
        <v>44805</v>
      </c>
      <c r="AD885" s="63" t="s">
        <v>96</v>
      </c>
      <c r="AE885" s="62" t="s">
        <v>128</v>
      </c>
    </row>
    <row r="886" spans="29:31" x14ac:dyDescent="0.25">
      <c r="AC886" s="62">
        <v>44806</v>
      </c>
      <c r="AD886" s="63" t="s">
        <v>96</v>
      </c>
      <c r="AE886" s="62" t="s">
        <v>129</v>
      </c>
    </row>
    <row r="887" spans="29:31" x14ac:dyDescent="0.25">
      <c r="AC887" s="62">
        <v>44807</v>
      </c>
      <c r="AD887" s="63" t="s">
        <v>96</v>
      </c>
      <c r="AE887" s="62" t="s">
        <v>130</v>
      </c>
    </row>
    <row r="888" spans="29:31" x14ac:dyDescent="0.25">
      <c r="AC888" s="62">
        <v>44808</v>
      </c>
      <c r="AD888" s="63" t="s">
        <v>96</v>
      </c>
      <c r="AE888" s="62" t="s">
        <v>131</v>
      </c>
    </row>
    <row r="889" spans="29:31" x14ac:dyDescent="0.25">
      <c r="AC889" s="62">
        <v>44809</v>
      </c>
      <c r="AD889" s="63" t="s">
        <v>96</v>
      </c>
      <c r="AE889" s="62" t="s">
        <v>125</v>
      </c>
    </row>
    <row r="890" spans="29:31" x14ac:dyDescent="0.25">
      <c r="AC890" s="62">
        <v>44810</v>
      </c>
      <c r="AD890" s="63" t="s">
        <v>96</v>
      </c>
      <c r="AE890" s="62" t="s">
        <v>126</v>
      </c>
    </row>
    <row r="891" spans="29:31" x14ac:dyDescent="0.25">
      <c r="AC891" s="62">
        <v>44811</v>
      </c>
      <c r="AD891" s="63" t="s">
        <v>96</v>
      </c>
      <c r="AE891" s="62" t="s">
        <v>127</v>
      </c>
    </row>
    <row r="892" spans="29:31" x14ac:dyDescent="0.25">
      <c r="AC892" s="62">
        <v>44812</v>
      </c>
      <c r="AD892" s="63" t="s">
        <v>96</v>
      </c>
      <c r="AE892" s="62" t="s">
        <v>128</v>
      </c>
    </row>
    <row r="893" spans="29:31" x14ac:dyDescent="0.25">
      <c r="AC893" s="62">
        <v>44813</v>
      </c>
      <c r="AD893" s="63" t="s">
        <v>96</v>
      </c>
      <c r="AE893" s="62" t="s">
        <v>129</v>
      </c>
    </row>
    <row r="894" spans="29:31" x14ac:dyDescent="0.25">
      <c r="AC894" s="62">
        <v>44814</v>
      </c>
      <c r="AD894" s="63" t="s">
        <v>96</v>
      </c>
      <c r="AE894" s="62" t="s">
        <v>130</v>
      </c>
    </row>
    <row r="895" spans="29:31" x14ac:dyDescent="0.25">
      <c r="AC895" s="62">
        <v>44815</v>
      </c>
      <c r="AD895" s="63" t="s">
        <v>96</v>
      </c>
      <c r="AE895" s="62" t="s">
        <v>131</v>
      </c>
    </row>
    <row r="896" spans="29:31" x14ac:dyDescent="0.25">
      <c r="AC896" s="62">
        <v>44816</v>
      </c>
      <c r="AD896" s="63" t="s">
        <v>96</v>
      </c>
      <c r="AE896" s="62" t="s">
        <v>125</v>
      </c>
    </row>
    <row r="897" spans="29:31" x14ac:dyDescent="0.25">
      <c r="AC897" s="62">
        <v>44817</v>
      </c>
      <c r="AD897" s="63" t="s">
        <v>96</v>
      </c>
      <c r="AE897" s="62" t="s">
        <v>126</v>
      </c>
    </row>
    <row r="898" spans="29:31" x14ac:dyDescent="0.25">
      <c r="AC898" s="62">
        <v>44818</v>
      </c>
      <c r="AD898" s="63" t="s">
        <v>96</v>
      </c>
      <c r="AE898" s="62" t="s">
        <v>127</v>
      </c>
    </row>
    <row r="899" spans="29:31" x14ac:dyDescent="0.25">
      <c r="AC899" s="62">
        <v>44819</v>
      </c>
      <c r="AD899" s="63" t="s">
        <v>96</v>
      </c>
      <c r="AE899" s="62" t="s">
        <v>128</v>
      </c>
    </row>
    <row r="900" spans="29:31" x14ac:dyDescent="0.25">
      <c r="AC900" s="62">
        <v>44820</v>
      </c>
      <c r="AD900" s="63" t="s">
        <v>96</v>
      </c>
      <c r="AE900" s="62" t="s">
        <v>129</v>
      </c>
    </row>
    <row r="901" spans="29:31" x14ac:dyDescent="0.25">
      <c r="AC901" s="62">
        <v>44821</v>
      </c>
      <c r="AD901" s="63" t="s">
        <v>96</v>
      </c>
      <c r="AE901" s="62" t="s">
        <v>130</v>
      </c>
    </row>
    <row r="902" spans="29:31" x14ac:dyDescent="0.25">
      <c r="AC902" s="62">
        <v>44822</v>
      </c>
      <c r="AD902" s="63" t="s">
        <v>96</v>
      </c>
      <c r="AE902" s="62" t="s">
        <v>131</v>
      </c>
    </row>
    <row r="903" spans="29:31" x14ac:dyDescent="0.25">
      <c r="AC903" s="62">
        <v>44823</v>
      </c>
      <c r="AD903" s="63" t="s">
        <v>96</v>
      </c>
      <c r="AE903" s="62" t="s">
        <v>125</v>
      </c>
    </row>
    <row r="904" spans="29:31" x14ac:dyDescent="0.25">
      <c r="AC904" s="62">
        <v>44824</v>
      </c>
      <c r="AD904" s="63" t="s">
        <v>96</v>
      </c>
      <c r="AE904" s="62" t="s">
        <v>126</v>
      </c>
    </row>
    <row r="905" spans="29:31" x14ac:dyDescent="0.25">
      <c r="AC905" s="62">
        <v>44825</v>
      </c>
      <c r="AD905" s="63" t="s">
        <v>96</v>
      </c>
      <c r="AE905" s="62" t="s">
        <v>127</v>
      </c>
    </row>
    <row r="906" spans="29:31" x14ac:dyDescent="0.25">
      <c r="AC906" s="62">
        <v>44826</v>
      </c>
      <c r="AD906" s="63" t="s">
        <v>96</v>
      </c>
      <c r="AE906" s="62" t="s">
        <v>128</v>
      </c>
    </row>
    <row r="907" spans="29:31" x14ac:dyDescent="0.25">
      <c r="AC907" s="62">
        <v>44827</v>
      </c>
      <c r="AD907" s="63" t="s">
        <v>96</v>
      </c>
      <c r="AE907" s="62" t="s">
        <v>129</v>
      </c>
    </row>
    <row r="908" spans="29:31" x14ac:dyDescent="0.25">
      <c r="AC908" s="62">
        <v>44828</v>
      </c>
      <c r="AD908" s="63" t="s">
        <v>96</v>
      </c>
      <c r="AE908" s="62" t="s">
        <v>130</v>
      </c>
    </row>
    <row r="909" spans="29:31" x14ac:dyDescent="0.25">
      <c r="AC909" s="62">
        <v>44829</v>
      </c>
      <c r="AD909" s="63" t="s">
        <v>96</v>
      </c>
      <c r="AE909" s="62" t="s">
        <v>131</v>
      </c>
    </row>
    <row r="910" spans="29:31" x14ac:dyDescent="0.25">
      <c r="AC910" s="62">
        <v>44830</v>
      </c>
      <c r="AD910" s="63" t="s">
        <v>96</v>
      </c>
      <c r="AE910" s="62" t="s">
        <v>125</v>
      </c>
    </row>
    <row r="911" spans="29:31" x14ac:dyDescent="0.25">
      <c r="AC911" s="62">
        <v>44831</v>
      </c>
      <c r="AD911" s="63" t="s">
        <v>96</v>
      </c>
      <c r="AE911" s="62" t="s">
        <v>126</v>
      </c>
    </row>
    <row r="912" spans="29:31" x14ac:dyDescent="0.25">
      <c r="AC912" s="62">
        <v>44832</v>
      </c>
      <c r="AD912" s="63" t="s">
        <v>96</v>
      </c>
      <c r="AE912" s="62" t="s">
        <v>127</v>
      </c>
    </row>
    <row r="913" spans="29:31" x14ac:dyDescent="0.25">
      <c r="AC913" s="62">
        <v>44833</v>
      </c>
      <c r="AD913" s="63" t="s">
        <v>96</v>
      </c>
      <c r="AE913" s="62" t="s">
        <v>128</v>
      </c>
    </row>
    <row r="914" spans="29:31" x14ac:dyDescent="0.25">
      <c r="AC914" s="62">
        <v>44834</v>
      </c>
      <c r="AD914" s="63" t="s">
        <v>96</v>
      </c>
      <c r="AE914" s="62" t="s">
        <v>129</v>
      </c>
    </row>
    <row r="915" spans="29:31" x14ac:dyDescent="0.25">
      <c r="AC915" s="62">
        <v>44835</v>
      </c>
      <c r="AD915" s="63" t="s">
        <v>96</v>
      </c>
      <c r="AE915" s="62" t="s">
        <v>130</v>
      </c>
    </row>
    <row r="916" spans="29:31" x14ac:dyDescent="0.25">
      <c r="AC916" s="62">
        <v>44836</v>
      </c>
      <c r="AD916" s="63" t="s">
        <v>96</v>
      </c>
      <c r="AE916" s="62" t="s">
        <v>131</v>
      </c>
    </row>
    <row r="917" spans="29:31" x14ac:dyDescent="0.25">
      <c r="AC917" s="62">
        <v>44837</v>
      </c>
      <c r="AD917" s="63" t="s">
        <v>96</v>
      </c>
      <c r="AE917" s="62" t="s">
        <v>125</v>
      </c>
    </row>
    <row r="918" spans="29:31" x14ac:dyDescent="0.25">
      <c r="AC918" s="62">
        <v>44838</v>
      </c>
      <c r="AD918" s="63" t="s">
        <v>96</v>
      </c>
      <c r="AE918" s="62" t="s">
        <v>126</v>
      </c>
    </row>
    <row r="919" spans="29:31" x14ac:dyDescent="0.25">
      <c r="AC919" s="62">
        <v>44839</v>
      </c>
      <c r="AD919" s="63" t="s">
        <v>96</v>
      </c>
      <c r="AE919" s="62" t="s">
        <v>127</v>
      </c>
    </row>
    <row r="920" spans="29:31" x14ac:dyDescent="0.25">
      <c r="AC920" s="62">
        <v>44840</v>
      </c>
      <c r="AD920" s="63" t="s">
        <v>96</v>
      </c>
      <c r="AE920" s="62" t="s">
        <v>128</v>
      </c>
    </row>
    <row r="921" spans="29:31" x14ac:dyDescent="0.25">
      <c r="AC921" s="62">
        <v>44841</v>
      </c>
      <c r="AD921" s="63" t="s">
        <v>96</v>
      </c>
      <c r="AE921" s="62" t="s">
        <v>129</v>
      </c>
    </row>
    <row r="922" spans="29:31" x14ac:dyDescent="0.25">
      <c r="AC922" s="62">
        <v>44842</v>
      </c>
      <c r="AD922" s="63" t="s">
        <v>96</v>
      </c>
      <c r="AE922" s="62" t="s">
        <v>130</v>
      </c>
    </row>
    <row r="923" spans="29:31" x14ac:dyDescent="0.25">
      <c r="AC923" s="62">
        <v>44843</v>
      </c>
      <c r="AD923" s="63" t="s">
        <v>96</v>
      </c>
      <c r="AE923" s="62" t="s">
        <v>131</v>
      </c>
    </row>
    <row r="924" spans="29:31" x14ac:dyDescent="0.25">
      <c r="AC924" s="62">
        <v>44844</v>
      </c>
      <c r="AD924" s="63" t="s">
        <v>96</v>
      </c>
      <c r="AE924" s="62" t="s">
        <v>125</v>
      </c>
    </row>
    <row r="925" spans="29:31" x14ac:dyDescent="0.25">
      <c r="AC925" s="62">
        <v>44845</v>
      </c>
      <c r="AD925" s="63" t="s">
        <v>96</v>
      </c>
      <c r="AE925" s="62" t="s">
        <v>126</v>
      </c>
    </row>
    <row r="926" spans="29:31" x14ac:dyDescent="0.25">
      <c r="AC926" s="62">
        <v>44846</v>
      </c>
      <c r="AD926" s="63" t="s">
        <v>96</v>
      </c>
      <c r="AE926" s="62" t="s">
        <v>127</v>
      </c>
    </row>
    <row r="927" spans="29:31" x14ac:dyDescent="0.25">
      <c r="AC927" s="62">
        <v>44847</v>
      </c>
      <c r="AD927" s="63" t="s">
        <v>96</v>
      </c>
      <c r="AE927" s="62" t="s">
        <v>128</v>
      </c>
    </row>
    <row r="928" spans="29:31" x14ac:dyDescent="0.25">
      <c r="AC928" s="62">
        <v>44848</v>
      </c>
      <c r="AD928" s="63" t="s">
        <v>96</v>
      </c>
      <c r="AE928" s="62" t="s">
        <v>129</v>
      </c>
    </row>
    <row r="929" spans="29:31" x14ac:dyDescent="0.25">
      <c r="AC929" s="62">
        <v>44849</v>
      </c>
      <c r="AD929" s="63" t="s">
        <v>96</v>
      </c>
      <c r="AE929" s="62" t="s">
        <v>130</v>
      </c>
    </row>
    <row r="930" spans="29:31" x14ac:dyDescent="0.25">
      <c r="AC930" s="62">
        <v>44850</v>
      </c>
      <c r="AD930" s="63" t="s">
        <v>96</v>
      </c>
      <c r="AE930" s="62" t="s">
        <v>131</v>
      </c>
    </row>
    <row r="931" spans="29:31" x14ac:dyDescent="0.25">
      <c r="AC931" s="62">
        <v>44851</v>
      </c>
      <c r="AD931" s="63" t="s">
        <v>96</v>
      </c>
      <c r="AE931" s="62" t="s">
        <v>125</v>
      </c>
    </row>
    <row r="932" spans="29:31" x14ac:dyDescent="0.25">
      <c r="AC932" s="62">
        <v>44852</v>
      </c>
      <c r="AD932" s="63" t="s">
        <v>96</v>
      </c>
      <c r="AE932" s="62" t="s">
        <v>126</v>
      </c>
    </row>
    <row r="933" spans="29:31" x14ac:dyDescent="0.25">
      <c r="AC933" s="62">
        <v>44853</v>
      </c>
      <c r="AD933" s="63" t="s">
        <v>96</v>
      </c>
      <c r="AE933" s="62" t="s">
        <v>127</v>
      </c>
    </row>
    <row r="934" spans="29:31" x14ac:dyDescent="0.25">
      <c r="AC934" s="62">
        <v>44854</v>
      </c>
      <c r="AD934" s="63" t="s">
        <v>96</v>
      </c>
      <c r="AE934" s="62" t="s">
        <v>128</v>
      </c>
    </row>
    <row r="935" spans="29:31" x14ac:dyDescent="0.25">
      <c r="AC935" s="62">
        <v>44855</v>
      </c>
      <c r="AD935" s="63" t="s">
        <v>96</v>
      </c>
      <c r="AE935" s="62" t="s">
        <v>129</v>
      </c>
    </row>
    <row r="936" spans="29:31" x14ac:dyDescent="0.25">
      <c r="AC936" s="62">
        <v>44856</v>
      </c>
      <c r="AD936" s="63" t="s">
        <v>96</v>
      </c>
      <c r="AE936" s="62" t="s">
        <v>130</v>
      </c>
    </row>
    <row r="937" spans="29:31" x14ac:dyDescent="0.25">
      <c r="AC937" s="62">
        <v>44857</v>
      </c>
      <c r="AD937" s="63" t="s">
        <v>96</v>
      </c>
      <c r="AE937" s="62" t="s">
        <v>131</v>
      </c>
    </row>
    <row r="938" spans="29:31" x14ac:dyDescent="0.25">
      <c r="AC938" s="62">
        <v>44858</v>
      </c>
      <c r="AD938" s="63" t="s">
        <v>96</v>
      </c>
      <c r="AE938" s="62" t="s">
        <v>125</v>
      </c>
    </row>
    <row r="939" spans="29:31" x14ac:dyDescent="0.25">
      <c r="AC939" s="62">
        <v>44859</v>
      </c>
      <c r="AD939" s="63" t="s">
        <v>96</v>
      </c>
      <c r="AE939" s="62" t="s">
        <v>126</v>
      </c>
    </row>
    <row r="940" spans="29:31" x14ac:dyDescent="0.25">
      <c r="AC940" s="62">
        <v>44860</v>
      </c>
      <c r="AD940" s="63" t="s">
        <v>96</v>
      </c>
      <c r="AE940" s="62" t="s">
        <v>127</v>
      </c>
    </row>
    <row r="941" spans="29:31" x14ac:dyDescent="0.25">
      <c r="AC941" s="62">
        <v>44861</v>
      </c>
      <c r="AD941" s="63" t="s">
        <v>96</v>
      </c>
      <c r="AE941" s="62" t="s">
        <v>128</v>
      </c>
    </row>
    <row r="942" spans="29:31" x14ac:dyDescent="0.25">
      <c r="AC942" s="62">
        <v>44862</v>
      </c>
      <c r="AD942" s="63" t="s">
        <v>96</v>
      </c>
      <c r="AE942" s="62" t="s">
        <v>129</v>
      </c>
    </row>
    <row r="943" spans="29:31" x14ac:dyDescent="0.25">
      <c r="AC943" s="62">
        <v>44863</v>
      </c>
      <c r="AD943" s="63" t="s">
        <v>96</v>
      </c>
      <c r="AE943" s="62" t="s">
        <v>130</v>
      </c>
    </row>
    <row r="944" spans="29:31" x14ac:dyDescent="0.25">
      <c r="AC944" s="62">
        <v>44864</v>
      </c>
      <c r="AD944" s="63" t="s">
        <v>96</v>
      </c>
      <c r="AE944" s="62" t="s">
        <v>131</v>
      </c>
    </row>
    <row r="945" spans="29:31" x14ac:dyDescent="0.25">
      <c r="AC945" s="62">
        <v>44865</v>
      </c>
      <c r="AD945" s="63" t="s">
        <v>96</v>
      </c>
      <c r="AE945" s="62" t="s">
        <v>125</v>
      </c>
    </row>
    <row r="946" spans="29:31" x14ac:dyDescent="0.25">
      <c r="AC946" s="62">
        <v>44866</v>
      </c>
      <c r="AD946" s="63" t="s">
        <v>96</v>
      </c>
      <c r="AE946" s="62" t="s">
        <v>126</v>
      </c>
    </row>
    <row r="947" spans="29:31" x14ac:dyDescent="0.25">
      <c r="AC947" s="62">
        <v>44867</v>
      </c>
      <c r="AD947" s="63" t="s">
        <v>96</v>
      </c>
      <c r="AE947" s="62" t="s">
        <v>127</v>
      </c>
    </row>
    <row r="948" spans="29:31" x14ac:dyDescent="0.25">
      <c r="AC948" s="62">
        <v>44868</v>
      </c>
      <c r="AD948" s="63" t="s">
        <v>96</v>
      </c>
      <c r="AE948" s="62" t="s">
        <v>128</v>
      </c>
    </row>
    <row r="949" spans="29:31" x14ac:dyDescent="0.25">
      <c r="AC949" s="62">
        <v>44869</v>
      </c>
      <c r="AD949" s="63" t="s">
        <v>96</v>
      </c>
      <c r="AE949" s="62" t="s">
        <v>129</v>
      </c>
    </row>
    <row r="950" spans="29:31" x14ac:dyDescent="0.25">
      <c r="AC950" s="62">
        <v>44870</v>
      </c>
      <c r="AD950" s="63" t="s">
        <v>96</v>
      </c>
      <c r="AE950" s="62" t="s">
        <v>130</v>
      </c>
    </row>
    <row r="951" spans="29:31" x14ac:dyDescent="0.25">
      <c r="AC951" s="62">
        <v>44871</v>
      </c>
      <c r="AD951" s="63" t="s">
        <v>96</v>
      </c>
      <c r="AE951" s="62" t="s">
        <v>131</v>
      </c>
    </row>
    <row r="952" spans="29:31" x14ac:dyDescent="0.25">
      <c r="AC952" s="62">
        <v>44872</v>
      </c>
      <c r="AD952" s="63" t="s">
        <v>96</v>
      </c>
      <c r="AE952" s="62" t="s">
        <v>125</v>
      </c>
    </row>
    <row r="953" spans="29:31" x14ac:dyDescent="0.25">
      <c r="AC953" s="62">
        <v>44873</v>
      </c>
      <c r="AD953" s="63" t="s">
        <v>96</v>
      </c>
      <c r="AE953" s="62" t="s">
        <v>126</v>
      </c>
    </row>
    <row r="954" spans="29:31" x14ac:dyDescent="0.25">
      <c r="AC954" s="62">
        <v>44874</v>
      </c>
      <c r="AD954" s="63" t="s">
        <v>96</v>
      </c>
      <c r="AE954" s="62" t="s">
        <v>127</v>
      </c>
    </row>
    <row r="955" spans="29:31" x14ac:dyDescent="0.25">
      <c r="AC955" s="62">
        <v>44875</v>
      </c>
      <c r="AD955" s="63" t="s">
        <v>96</v>
      </c>
      <c r="AE955" s="62" t="s">
        <v>128</v>
      </c>
    </row>
    <row r="956" spans="29:31" x14ac:dyDescent="0.25">
      <c r="AC956" s="62">
        <v>44876</v>
      </c>
      <c r="AD956" s="63" t="s">
        <v>96</v>
      </c>
      <c r="AE956" s="62" t="s">
        <v>129</v>
      </c>
    </row>
    <row r="957" spans="29:31" x14ac:dyDescent="0.25">
      <c r="AC957" s="62">
        <v>44877</v>
      </c>
      <c r="AD957" s="63" t="s">
        <v>96</v>
      </c>
      <c r="AE957" s="62" t="s">
        <v>130</v>
      </c>
    </row>
    <row r="958" spans="29:31" x14ac:dyDescent="0.25">
      <c r="AC958" s="62">
        <v>44878</v>
      </c>
      <c r="AD958" s="63" t="s">
        <v>96</v>
      </c>
      <c r="AE958" s="62" t="s">
        <v>131</v>
      </c>
    </row>
    <row r="959" spans="29:31" x14ac:dyDescent="0.25">
      <c r="AC959" s="62">
        <v>44879</v>
      </c>
      <c r="AD959" s="63" t="s">
        <v>96</v>
      </c>
      <c r="AE959" s="62" t="s">
        <v>125</v>
      </c>
    </row>
    <row r="960" spans="29:31" x14ac:dyDescent="0.25">
      <c r="AC960" s="62">
        <v>44880</v>
      </c>
      <c r="AD960" s="63" t="s">
        <v>96</v>
      </c>
      <c r="AE960" s="62" t="s">
        <v>126</v>
      </c>
    </row>
    <row r="961" spans="29:31" x14ac:dyDescent="0.25">
      <c r="AC961" s="62">
        <v>44881</v>
      </c>
      <c r="AD961" s="63" t="s">
        <v>96</v>
      </c>
      <c r="AE961" s="62" t="s">
        <v>127</v>
      </c>
    </row>
    <row r="962" spans="29:31" x14ac:dyDescent="0.25">
      <c r="AC962" s="62">
        <v>44882</v>
      </c>
      <c r="AD962" s="63" t="s">
        <v>96</v>
      </c>
      <c r="AE962" s="62" t="s">
        <v>128</v>
      </c>
    </row>
    <row r="963" spans="29:31" x14ac:dyDescent="0.25">
      <c r="AC963" s="62">
        <v>44883</v>
      </c>
      <c r="AD963" s="63" t="s">
        <v>96</v>
      </c>
      <c r="AE963" s="62" t="s">
        <v>129</v>
      </c>
    </row>
    <row r="964" spans="29:31" x14ac:dyDescent="0.25">
      <c r="AC964" s="62">
        <v>44884</v>
      </c>
      <c r="AD964" s="63" t="s">
        <v>96</v>
      </c>
      <c r="AE964" s="62" t="s">
        <v>130</v>
      </c>
    </row>
    <row r="965" spans="29:31" x14ac:dyDescent="0.25">
      <c r="AC965" s="62">
        <v>44885</v>
      </c>
      <c r="AD965" s="63" t="s">
        <v>96</v>
      </c>
      <c r="AE965" s="62" t="s">
        <v>131</v>
      </c>
    </row>
    <row r="966" spans="29:31" x14ac:dyDescent="0.25">
      <c r="AC966" s="62">
        <v>44886</v>
      </c>
      <c r="AD966" s="63" t="s">
        <v>96</v>
      </c>
      <c r="AE966" s="62" t="s">
        <v>125</v>
      </c>
    </row>
    <row r="967" spans="29:31" x14ac:dyDescent="0.25">
      <c r="AC967" s="62">
        <v>44887</v>
      </c>
      <c r="AD967" s="63" t="s">
        <v>96</v>
      </c>
      <c r="AE967" s="62" t="s">
        <v>126</v>
      </c>
    </row>
    <row r="968" spans="29:31" x14ac:dyDescent="0.25">
      <c r="AC968" s="62">
        <v>44888</v>
      </c>
      <c r="AD968" s="63" t="s">
        <v>96</v>
      </c>
      <c r="AE968" s="62" t="s">
        <v>127</v>
      </c>
    </row>
    <row r="969" spans="29:31" x14ac:dyDescent="0.25">
      <c r="AC969" s="62">
        <v>44889</v>
      </c>
      <c r="AD969" s="63" t="s">
        <v>96</v>
      </c>
      <c r="AE969" s="62" t="s">
        <v>128</v>
      </c>
    </row>
    <row r="970" spans="29:31" x14ac:dyDescent="0.25">
      <c r="AC970" s="62">
        <v>44890</v>
      </c>
      <c r="AD970" s="63" t="s">
        <v>96</v>
      </c>
      <c r="AE970" s="62" t="s">
        <v>129</v>
      </c>
    </row>
    <row r="971" spans="29:31" x14ac:dyDescent="0.25">
      <c r="AC971" s="62">
        <v>44891</v>
      </c>
      <c r="AD971" s="63" t="s">
        <v>96</v>
      </c>
      <c r="AE971" s="62" t="s">
        <v>130</v>
      </c>
    </row>
    <row r="972" spans="29:31" x14ac:dyDescent="0.25">
      <c r="AC972" s="62">
        <v>44892</v>
      </c>
      <c r="AD972" s="63" t="s">
        <v>96</v>
      </c>
      <c r="AE972" s="62" t="s">
        <v>131</v>
      </c>
    </row>
    <row r="973" spans="29:31" x14ac:dyDescent="0.25">
      <c r="AC973" s="62">
        <v>44893</v>
      </c>
      <c r="AD973" s="63" t="s">
        <v>96</v>
      </c>
      <c r="AE973" s="62" t="s">
        <v>125</v>
      </c>
    </row>
    <row r="974" spans="29:31" x14ac:dyDescent="0.25">
      <c r="AC974" s="62">
        <v>44894</v>
      </c>
      <c r="AD974" s="63" t="s">
        <v>96</v>
      </c>
      <c r="AE974" s="62" t="s">
        <v>126</v>
      </c>
    </row>
    <row r="975" spans="29:31" x14ac:dyDescent="0.25">
      <c r="AC975" s="62">
        <v>44895</v>
      </c>
      <c r="AD975" s="63" t="s">
        <v>96</v>
      </c>
      <c r="AE975" s="62" t="s">
        <v>127</v>
      </c>
    </row>
    <row r="976" spans="29:31" x14ac:dyDescent="0.25">
      <c r="AC976" s="62">
        <v>44896</v>
      </c>
      <c r="AD976" s="63" t="s">
        <v>96</v>
      </c>
      <c r="AE976" s="62" t="s">
        <v>128</v>
      </c>
    </row>
    <row r="977" spans="29:31" x14ac:dyDescent="0.25">
      <c r="AC977" s="62">
        <v>44897</v>
      </c>
      <c r="AD977" s="63" t="s">
        <v>96</v>
      </c>
      <c r="AE977" s="62" t="s">
        <v>129</v>
      </c>
    </row>
    <row r="978" spans="29:31" x14ac:dyDescent="0.25">
      <c r="AC978" s="62">
        <v>44898</v>
      </c>
      <c r="AD978" s="63" t="s">
        <v>96</v>
      </c>
      <c r="AE978" s="62" t="s">
        <v>130</v>
      </c>
    </row>
    <row r="979" spans="29:31" x14ac:dyDescent="0.25">
      <c r="AC979" s="62">
        <v>44899</v>
      </c>
      <c r="AD979" s="63" t="s">
        <v>96</v>
      </c>
      <c r="AE979" s="62" t="s">
        <v>131</v>
      </c>
    </row>
    <row r="980" spans="29:31" x14ac:dyDescent="0.25">
      <c r="AC980" s="62">
        <v>44900</v>
      </c>
      <c r="AD980" s="63" t="s">
        <v>96</v>
      </c>
      <c r="AE980" s="62" t="s">
        <v>125</v>
      </c>
    </row>
    <row r="981" spans="29:31" x14ac:dyDescent="0.25">
      <c r="AC981" s="62">
        <v>44901</v>
      </c>
      <c r="AD981" s="63" t="s">
        <v>96</v>
      </c>
      <c r="AE981" s="62" t="s">
        <v>126</v>
      </c>
    </row>
    <row r="982" spans="29:31" x14ac:dyDescent="0.25">
      <c r="AC982" s="62">
        <v>44902</v>
      </c>
      <c r="AD982" s="63" t="s">
        <v>96</v>
      </c>
      <c r="AE982" s="62" t="s">
        <v>127</v>
      </c>
    </row>
    <row r="983" spans="29:31" x14ac:dyDescent="0.25">
      <c r="AC983" s="62">
        <v>44903</v>
      </c>
      <c r="AD983" s="63" t="s">
        <v>96</v>
      </c>
      <c r="AE983" s="62" t="s">
        <v>128</v>
      </c>
    </row>
    <row r="984" spans="29:31" x14ac:dyDescent="0.25">
      <c r="AC984" s="62">
        <v>44904</v>
      </c>
      <c r="AD984" s="63" t="s">
        <v>96</v>
      </c>
      <c r="AE984" s="62" t="s">
        <v>129</v>
      </c>
    </row>
    <row r="985" spans="29:31" x14ac:dyDescent="0.25">
      <c r="AC985" s="62">
        <v>44905</v>
      </c>
      <c r="AD985" s="63" t="s">
        <v>96</v>
      </c>
      <c r="AE985" s="62" t="s">
        <v>130</v>
      </c>
    </row>
    <row r="986" spans="29:31" x14ac:dyDescent="0.25">
      <c r="AC986" s="62">
        <v>44906</v>
      </c>
      <c r="AD986" s="63" t="s">
        <v>96</v>
      </c>
      <c r="AE986" s="62" t="s">
        <v>131</v>
      </c>
    </row>
    <row r="987" spans="29:31" x14ac:dyDescent="0.25">
      <c r="AC987" s="62">
        <v>44907</v>
      </c>
      <c r="AD987" s="63" t="s">
        <v>96</v>
      </c>
      <c r="AE987" s="62" t="s">
        <v>125</v>
      </c>
    </row>
    <row r="988" spans="29:31" x14ac:dyDescent="0.25">
      <c r="AC988" s="62">
        <v>44908</v>
      </c>
      <c r="AD988" s="63" t="s">
        <v>96</v>
      </c>
      <c r="AE988" s="62" t="s">
        <v>126</v>
      </c>
    </row>
    <row r="989" spans="29:31" x14ac:dyDescent="0.25">
      <c r="AC989" s="62">
        <v>44909</v>
      </c>
      <c r="AD989" s="63" t="s">
        <v>96</v>
      </c>
      <c r="AE989" s="62" t="s">
        <v>127</v>
      </c>
    </row>
    <row r="990" spans="29:31" x14ac:dyDescent="0.25">
      <c r="AC990" s="62">
        <v>44910</v>
      </c>
      <c r="AD990" s="63" t="s">
        <v>96</v>
      </c>
      <c r="AE990" s="62" t="s">
        <v>128</v>
      </c>
    </row>
    <row r="991" spans="29:31" x14ac:dyDescent="0.25">
      <c r="AC991" s="62">
        <v>44911</v>
      </c>
      <c r="AD991" s="63" t="s">
        <v>96</v>
      </c>
      <c r="AE991" s="62" t="s">
        <v>129</v>
      </c>
    </row>
    <row r="992" spans="29:31" x14ac:dyDescent="0.25">
      <c r="AC992" s="62">
        <v>44912</v>
      </c>
      <c r="AD992" s="63" t="s">
        <v>96</v>
      </c>
      <c r="AE992" s="62" t="s">
        <v>130</v>
      </c>
    </row>
    <row r="993" spans="29:31" x14ac:dyDescent="0.25">
      <c r="AC993" s="62">
        <v>44913</v>
      </c>
      <c r="AD993" s="63" t="s">
        <v>96</v>
      </c>
      <c r="AE993" s="62" t="s">
        <v>131</v>
      </c>
    </row>
    <row r="994" spans="29:31" x14ac:dyDescent="0.25">
      <c r="AC994" s="62">
        <v>44914</v>
      </c>
      <c r="AD994" s="63" t="s">
        <v>96</v>
      </c>
      <c r="AE994" s="62" t="s">
        <v>125</v>
      </c>
    </row>
    <row r="995" spans="29:31" x14ac:dyDescent="0.25">
      <c r="AC995" s="62">
        <v>44915</v>
      </c>
      <c r="AD995" s="63" t="s">
        <v>96</v>
      </c>
      <c r="AE995" s="62" t="s">
        <v>126</v>
      </c>
    </row>
    <row r="996" spans="29:31" x14ac:dyDescent="0.25">
      <c r="AC996" s="62">
        <v>44916</v>
      </c>
      <c r="AD996" s="63" t="s">
        <v>96</v>
      </c>
      <c r="AE996" s="62" t="s">
        <v>127</v>
      </c>
    </row>
    <row r="997" spans="29:31" x14ac:dyDescent="0.25">
      <c r="AC997" s="62">
        <v>44917</v>
      </c>
      <c r="AD997" s="63" t="s">
        <v>96</v>
      </c>
      <c r="AE997" s="62" t="s">
        <v>128</v>
      </c>
    </row>
    <row r="998" spans="29:31" x14ac:dyDescent="0.25">
      <c r="AC998" s="62">
        <v>44918</v>
      </c>
      <c r="AD998" s="63" t="s">
        <v>96</v>
      </c>
      <c r="AE998" s="62" t="s">
        <v>129</v>
      </c>
    </row>
    <row r="999" spans="29:31" x14ac:dyDescent="0.25">
      <c r="AC999" s="62">
        <v>44919</v>
      </c>
      <c r="AD999" s="63" t="s">
        <v>96</v>
      </c>
      <c r="AE999" s="62" t="s">
        <v>130</v>
      </c>
    </row>
    <row r="1000" spans="29:31" x14ac:dyDescent="0.25">
      <c r="AC1000" s="62">
        <v>44920</v>
      </c>
      <c r="AD1000" s="63" t="s">
        <v>96</v>
      </c>
      <c r="AE1000" s="62" t="s">
        <v>131</v>
      </c>
    </row>
    <row r="1001" spans="29:31" x14ac:dyDescent="0.25">
      <c r="AC1001" s="62">
        <v>44921</v>
      </c>
      <c r="AD1001" s="63" t="s">
        <v>96</v>
      </c>
      <c r="AE1001" s="62" t="s">
        <v>125</v>
      </c>
    </row>
    <row r="1002" spans="29:31" x14ac:dyDescent="0.25">
      <c r="AC1002" s="62">
        <v>44922</v>
      </c>
      <c r="AD1002" s="63" t="s">
        <v>96</v>
      </c>
      <c r="AE1002" s="62" t="s">
        <v>126</v>
      </c>
    </row>
    <row r="1003" spans="29:31" x14ac:dyDescent="0.25">
      <c r="AC1003" s="62">
        <v>44923</v>
      </c>
      <c r="AD1003" s="63" t="s">
        <v>96</v>
      </c>
      <c r="AE1003" s="62" t="s">
        <v>127</v>
      </c>
    </row>
    <row r="1004" spans="29:31" x14ac:dyDescent="0.25">
      <c r="AC1004" s="62">
        <v>44924</v>
      </c>
      <c r="AD1004" s="63" t="s">
        <v>96</v>
      </c>
      <c r="AE1004" s="62" t="s">
        <v>128</v>
      </c>
    </row>
    <row r="1005" spans="29:31" x14ac:dyDescent="0.25">
      <c r="AC1005" s="62">
        <v>44925</v>
      </c>
      <c r="AD1005" s="63" t="s">
        <v>96</v>
      </c>
      <c r="AE1005" s="62" t="s">
        <v>129</v>
      </c>
    </row>
    <row r="1006" spans="29:31" x14ac:dyDescent="0.25">
      <c r="AC1006" s="62">
        <v>44926</v>
      </c>
      <c r="AD1006" s="63" t="s">
        <v>96</v>
      </c>
      <c r="AE1006" s="62" t="s">
        <v>130</v>
      </c>
    </row>
    <row r="1007" spans="29:31" x14ac:dyDescent="0.25">
      <c r="AC1007" s="62">
        <v>44927</v>
      </c>
      <c r="AD1007" s="63" t="s">
        <v>96</v>
      </c>
      <c r="AE1007" s="62" t="s">
        <v>131</v>
      </c>
    </row>
    <row r="1008" spans="29:31" x14ac:dyDescent="0.25">
      <c r="AC1008" s="62">
        <v>44928</v>
      </c>
      <c r="AD1008" s="63" t="s">
        <v>96</v>
      </c>
      <c r="AE1008" s="62" t="s">
        <v>125</v>
      </c>
    </row>
    <row r="1009" spans="29:31" x14ac:dyDescent="0.25">
      <c r="AC1009" s="62">
        <v>44929</v>
      </c>
      <c r="AD1009" s="63" t="s">
        <v>96</v>
      </c>
      <c r="AE1009" s="62" t="s">
        <v>126</v>
      </c>
    </row>
    <row r="1010" spans="29:31" x14ac:dyDescent="0.25">
      <c r="AC1010" s="62">
        <v>44930</v>
      </c>
      <c r="AD1010" s="63" t="s">
        <v>96</v>
      </c>
      <c r="AE1010" s="62" t="s">
        <v>127</v>
      </c>
    </row>
    <row r="1011" spans="29:31" x14ac:dyDescent="0.25">
      <c r="AC1011" s="62">
        <v>44931</v>
      </c>
      <c r="AD1011" s="63" t="s">
        <v>96</v>
      </c>
      <c r="AE1011" s="62" t="s">
        <v>128</v>
      </c>
    </row>
    <row r="1012" spans="29:31" x14ac:dyDescent="0.25">
      <c r="AC1012" s="62">
        <v>44932</v>
      </c>
      <c r="AD1012" s="63" t="s">
        <v>96</v>
      </c>
      <c r="AE1012" s="62" t="s">
        <v>129</v>
      </c>
    </row>
    <row r="1013" spans="29:31" x14ac:dyDescent="0.25">
      <c r="AC1013" s="62">
        <v>44933</v>
      </c>
      <c r="AD1013" s="63" t="s">
        <v>96</v>
      </c>
      <c r="AE1013" s="62" t="s">
        <v>130</v>
      </c>
    </row>
    <row r="1014" spans="29:31" x14ac:dyDescent="0.25">
      <c r="AC1014" s="62">
        <v>44934</v>
      </c>
      <c r="AD1014" s="63" t="s">
        <v>96</v>
      </c>
      <c r="AE1014" s="62" t="s">
        <v>131</v>
      </c>
    </row>
    <row r="1015" spans="29:31" x14ac:dyDescent="0.25">
      <c r="AC1015" s="62">
        <v>44935</v>
      </c>
      <c r="AD1015" s="63" t="s">
        <v>96</v>
      </c>
      <c r="AE1015" s="62" t="s">
        <v>125</v>
      </c>
    </row>
    <row r="1016" spans="29:31" x14ac:dyDescent="0.25">
      <c r="AC1016" s="62">
        <v>44936</v>
      </c>
      <c r="AD1016" s="63" t="s">
        <v>96</v>
      </c>
      <c r="AE1016" s="62" t="s">
        <v>126</v>
      </c>
    </row>
    <row r="1017" spans="29:31" x14ac:dyDescent="0.25">
      <c r="AC1017" s="62">
        <v>44937</v>
      </c>
      <c r="AD1017" s="63" t="s">
        <v>96</v>
      </c>
      <c r="AE1017" s="62" t="s">
        <v>127</v>
      </c>
    </row>
    <row r="1018" spans="29:31" x14ac:dyDescent="0.25">
      <c r="AC1018" s="62">
        <v>44938</v>
      </c>
      <c r="AD1018" s="63" t="s">
        <v>96</v>
      </c>
      <c r="AE1018" s="62" t="s">
        <v>128</v>
      </c>
    </row>
    <row r="1019" spans="29:31" x14ac:dyDescent="0.25">
      <c r="AC1019" s="62">
        <v>44939</v>
      </c>
      <c r="AD1019" s="63" t="s">
        <v>96</v>
      </c>
      <c r="AE1019" s="62" t="s">
        <v>129</v>
      </c>
    </row>
    <row r="1020" spans="29:31" x14ac:dyDescent="0.25">
      <c r="AC1020" s="62">
        <v>44940</v>
      </c>
      <c r="AD1020" s="63" t="s">
        <v>96</v>
      </c>
      <c r="AE1020" s="62" t="s">
        <v>130</v>
      </c>
    </row>
    <row r="1021" spans="29:31" x14ac:dyDescent="0.25">
      <c r="AC1021" s="62">
        <v>44941</v>
      </c>
      <c r="AD1021" s="63" t="s">
        <v>96</v>
      </c>
      <c r="AE1021" s="62" t="s">
        <v>131</v>
      </c>
    </row>
    <row r="1022" spans="29:31" x14ac:dyDescent="0.25">
      <c r="AC1022" s="62">
        <v>44942</v>
      </c>
      <c r="AD1022" s="63" t="s">
        <v>96</v>
      </c>
      <c r="AE1022" s="62" t="s">
        <v>125</v>
      </c>
    </row>
    <row r="1023" spans="29:31" x14ac:dyDescent="0.25">
      <c r="AC1023" s="62">
        <v>44943</v>
      </c>
      <c r="AD1023" s="63" t="s">
        <v>96</v>
      </c>
      <c r="AE1023" s="62" t="s">
        <v>126</v>
      </c>
    </row>
    <row r="1024" spans="29:31" x14ac:dyDescent="0.25">
      <c r="AC1024" s="62">
        <v>44944</v>
      </c>
      <c r="AD1024" s="63" t="s">
        <v>96</v>
      </c>
      <c r="AE1024" s="62" t="s">
        <v>127</v>
      </c>
    </row>
    <row r="1025" spans="29:31" x14ac:dyDescent="0.25">
      <c r="AC1025" s="62">
        <v>44945</v>
      </c>
      <c r="AD1025" s="63" t="s">
        <v>96</v>
      </c>
      <c r="AE1025" s="62" t="s">
        <v>128</v>
      </c>
    </row>
    <row r="1026" spans="29:31" x14ac:dyDescent="0.25">
      <c r="AC1026" s="62">
        <v>44946</v>
      </c>
      <c r="AD1026" s="63" t="s">
        <v>96</v>
      </c>
      <c r="AE1026" s="62" t="s">
        <v>129</v>
      </c>
    </row>
    <row r="1027" spans="29:31" x14ac:dyDescent="0.25">
      <c r="AC1027" s="62">
        <v>44947</v>
      </c>
      <c r="AD1027" s="63" t="s">
        <v>96</v>
      </c>
      <c r="AE1027" s="62" t="s">
        <v>130</v>
      </c>
    </row>
    <row r="1028" spans="29:31" x14ac:dyDescent="0.25">
      <c r="AC1028" s="62">
        <v>44948</v>
      </c>
      <c r="AD1028" s="63" t="s">
        <v>96</v>
      </c>
      <c r="AE1028" s="62" t="s">
        <v>131</v>
      </c>
    </row>
    <row r="1029" spans="29:31" x14ac:dyDescent="0.25">
      <c r="AC1029" s="62">
        <v>44949</v>
      </c>
      <c r="AD1029" s="63" t="s">
        <v>96</v>
      </c>
      <c r="AE1029" s="62" t="s">
        <v>125</v>
      </c>
    </row>
    <row r="1030" spans="29:31" x14ac:dyDescent="0.25">
      <c r="AC1030" s="62">
        <v>44950</v>
      </c>
      <c r="AD1030" s="63" t="s">
        <v>96</v>
      </c>
      <c r="AE1030" s="62" t="s">
        <v>126</v>
      </c>
    </row>
    <row r="1031" spans="29:31" x14ac:dyDescent="0.25">
      <c r="AC1031" s="62">
        <v>44951</v>
      </c>
      <c r="AD1031" s="63" t="s">
        <v>96</v>
      </c>
      <c r="AE1031" s="62" t="s">
        <v>127</v>
      </c>
    </row>
    <row r="1032" spans="29:31" x14ac:dyDescent="0.25">
      <c r="AC1032" s="62">
        <v>44952</v>
      </c>
      <c r="AD1032" s="63" t="s">
        <v>96</v>
      </c>
      <c r="AE1032" s="62" t="s">
        <v>128</v>
      </c>
    </row>
    <row r="1033" spans="29:31" x14ac:dyDescent="0.25">
      <c r="AC1033" s="62">
        <v>44953</v>
      </c>
      <c r="AD1033" s="63" t="s">
        <v>96</v>
      </c>
      <c r="AE1033" s="62" t="s">
        <v>129</v>
      </c>
    </row>
    <row r="1034" spans="29:31" x14ac:dyDescent="0.25">
      <c r="AC1034" s="62">
        <v>44954</v>
      </c>
      <c r="AD1034" s="63" t="s">
        <v>96</v>
      </c>
      <c r="AE1034" s="62" t="s">
        <v>130</v>
      </c>
    </row>
    <row r="1035" spans="29:31" x14ac:dyDescent="0.25">
      <c r="AC1035" s="62">
        <v>44955</v>
      </c>
      <c r="AD1035" s="63" t="s">
        <v>96</v>
      </c>
      <c r="AE1035" s="62" t="s">
        <v>131</v>
      </c>
    </row>
    <row r="1036" spans="29:31" x14ac:dyDescent="0.25">
      <c r="AC1036" s="62">
        <v>44956</v>
      </c>
      <c r="AD1036" s="63" t="s">
        <v>96</v>
      </c>
      <c r="AE1036" s="62" t="s">
        <v>125</v>
      </c>
    </row>
    <row r="1037" spans="29:31" x14ac:dyDescent="0.25">
      <c r="AC1037" s="62">
        <v>44957</v>
      </c>
      <c r="AD1037" s="63" t="s">
        <v>96</v>
      </c>
      <c r="AE1037" s="62" t="s">
        <v>126</v>
      </c>
    </row>
    <row r="1038" spans="29:31" x14ac:dyDescent="0.25">
      <c r="AC1038" s="62">
        <v>44958</v>
      </c>
      <c r="AD1038" s="63" t="s">
        <v>96</v>
      </c>
      <c r="AE1038" s="62" t="s">
        <v>127</v>
      </c>
    </row>
    <row r="1039" spans="29:31" x14ac:dyDescent="0.25">
      <c r="AC1039" s="62">
        <v>44959</v>
      </c>
      <c r="AD1039" s="63" t="s">
        <v>96</v>
      </c>
      <c r="AE1039" s="62" t="s">
        <v>128</v>
      </c>
    </row>
    <row r="1040" spans="29:31" x14ac:dyDescent="0.25">
      <c r="AC1040" s="62">
        <v>44960</v>
      </c>
      <c r="AD1040" s="63" t="s">
        <v>96</v>
      </c>
      <c r="AE1040" s="62" t="s">
        <v>129</v>
      </c>
    </row>
    <row r="1041" spans="29:31" x14ac:dyDescent="0.25">
      <c r="AC1041" s="62">
        <v>44961</v>
      </c>
      <c r="AD1041" s="63" t="s">
        <v>96</v>
      </c>
      <c r="AE1041" s="62" t="s">
        <v>130</v>
      </c>
    </row>
    <row r="1042" spans="29:31" x14ac:dyDescent="0.25">
      <c r="AC1042" s="62">
        <v>44962</v>
      </c>
      <c r="AD1042" s="63" t="s">
        <v>96</v>
      </c>
      <c r="AE1042" s="62" t="s">
        <v>131</v>
      </c>
    </row>
    <row r="1043" spans="29:31" x14ac:dyDescent="0.25">
      <c r="AC1043" s="62">
        <v>44963</v>
      </c>
      <c r="AD1043" s="63" t="s">
        <v>96</v>
      </c>
      <c r="AE1043" s="62" t="s">
        <v>125</v>
      </c>
    </row>
    <row r="1044" spans="29:31" x14ac:dyDescent="0.25">
      <c r="AC1044" s="62">
        <v>44964</v>
      </c>
      <c r="AD1044" s="63" t="s">
        <v>96</v>
      </c>
      <c r="AE1044" s="62" t="s">
        <v>126</v>
      </c>
    </row>
    <row r="1045" spans="29:31" x14ac:dyDescent="0.25">
      <c r="AC1045" s="62">
        <v>44965</v>
      </c>
      <c r="AD1045" s="63" t="s">
        <v>96</v>
      </c>
      <c r="AE1045" s="62" t="s">
        <v>127</v>
      </c>
    </row>
    <row r="1046" spans="29:31" x14ac:dyDescent="0.25">
      <c r="AC1046" s="62">
        <v>44966</v>
      </c>
      <c r="AD1046" s="63" t="s">
        <v>96</v>
      </c>
      <c r="AE1046" s="62" t="s">
        <v>128</v>
      </c>
    </row>
    <row r="1047" spans="29:31" x14ac:dyDescent="0.25">
      <c r="AC1047" s="62">
        <v>44967</v>
      </c>
      <c r="AD1047" s="63" t="s">
        <v>96</v>
      </c>
      <c r="AE1047" s="62" t="s">
        <v>129</v>
      </c>
    </row>
    <row r="1048" spans="29:31" x14ac:dyDescent="0.25">
      <c r="AC1048" s="62">
        <v>44968</v>
      </c>
      <c r="AD1048" s="63" t="s">
        <v>96</v>
      </c>
      <c r="AE1048" s="62" t="s">
        <v>130</v>
      </c>
    </row>
    <row r="1049" spans="29:31" x14ac:dyDescent="0.25">
      <c r="AC1049" s="62">
        <v>44969</v>
      </c>
      <c r="AD1049" s="63" t="s">
        <v>96</v>
      </c>
      <c r="AE1049" s="62" t="s">
        <v>131</v>
      </c>
    </row>
    <row r="1050" spans="29:31" x14ac:dyDescent="0.25">
      <c r="AC1050" s="62">
        <v>44970</v>
      </c>
      <c r="AD1050" s="63" t="s">
        <v>96</v>
      </c>
      <c r="AE1050" s="62" t="s">
        <v>125</v>
      </c>
    </row>
    <row r="1051" spans="29:31" x14ac:dyDescent="0.25">
      <c r="AC1051" s="62">
        <v>44971</v>
      </c>
      <c r="AD1051" s="63" t="s">
        <v>96</v>
      </c>
      <c r="AE1051" s="62" t="s">
        <v>126</v>
      </c>
    </row>
    <row r="1052" spans="29:31" x14ac:dyDescent="0.25">
      <c r="AC1052" s="62">
        <v>44972</v>
      </c>
      <c r="AD1052" s="63" t="s">
        <v>96</v>
      </c>
      <c r="AE1052" s="62" t="s">
        <v>127</v>
      </c>
    </row>
    <row r="1053" spans="29:31" x14ac:dyDescent="0.25">
      <c r="AC1053" s="62">
        <v>44973</v>
      </c>
      <c r="AD1053" s="63" t="s">
        <v>96</v>
      </c>
      <c r="AE1053" s="62" t="s">
        <v>128</v>
      </c>
    </row>
    <row r="1054" spans="29:31" x14ac:dyDescent="0.25">
      <c r="AC1054" s="62">
        <v>44974</v>
      </c>
      <c r="AD1054" s="63" t="s">
        <v>96</v>
      </c>
      <c r="AE1054" s="62" t="s">
        <v>129</v>
      </c>
    </row>
    <row r="1055" spans="29:31" x14ac:dyDescent="0.25">
      <c r="AC1055" s="62">
        <v>44975</v>
      </c>
      <c r="AD1055" s="63" t="s">
        <v>96</v>
      </c>
      <c r="AE1055" s="62" t="s">
        <v>130</v>
      </c>
    </row>
    <row r="1056" spans="29:31" x14ac:dyDescent="0.25">
      <c r="AC1056" s="62">
        <v>44976</v>
      </c>
      <c r="AD1056" s="63" t="s">
        <v>96</v>
      </c>
      <c r="AE1056" s="62" t="s">
        <v>131</v>
      </c>
    </row>
    <row r="1057" spans="29:31" x14ac:dyDescent="0.25">
      <c r="AC1057" s="62">
        <v>44977</v>
      </c>
      <c r="AD1057" s="63" t="s">
        <v>96</v>
      </c>
      <c r="AE1057" s="62" t="s">
        <v>125</v>
      </c>
    </row>
    <row r="1058" spans="29:31" x14ac:dyDescent="0.25">
      <c r="AC1058" s="62">
        <v>44978</v>
      </c>
      <c r="AD1058" s="63" t="s">
        <v>96</v>
      </c>
      <c r="AE1058" s="62" t="s">
        <v>126</v>
      </c>
    </row>
    <row r="1059" spans="29:31" x14ac:dyDescent="0.25">
      <c r="AC1059" s="62">
        <v>44979</v>
      </c>
      <c r="AD1059" s="63" t="s">
        <v>96</v>
      </c>
      <c r="AE1059" s="62" t="s">
        <v>127</v>
      </c>
    </row>
    <row r="1060" spans="29:31" x14ac:dyDescent="0.25">
      <c r="AC1060" s="62">
        <v>44980</v>
      </c>
      <c r="AD1060" s="63" t="s">
        <v>96</v>
      </c>
      <c r="AE1060" s="62" t="s">
        <v>128</v>
      </c>
    </row>
    <row r="1061" spans="29:31" x14ac:dyDescent="0.25">
      <c r="AC1061" s="62">
        <v>44981</v>
      </c>
      <c r="AD1061" s="63" t="s">
        <v>96</v>
      </c>
      <c r="AE1061" s="62" t="s">
        <v>129</v>
      </c>
    </row>
    <row r="1062" spans="29:31" x14ac:dyDescent="0.25">
      <c r="AC1062" s="62">
        <v>44982</v>
      </c>
      <c r="AD1062" s="63" t="s">
        <v>96</v>
      </c>
      <c r="AE1062" s="62" t="s">
        <v>130</v>
      </c>
    </row>
    <row r="1063" spans="29:31" x14ac:dyDescent="0.25">
      <c r="AC1063" s="62">
        <v>44983</v>
      </c>
      <c r="AD1063" s="63" t="s">
        <v>96</v>
      </c>
      <c r="AE1063" s="62" t="s">
        <v>131</v>
      </c>
    </row>
    <row r="1064" spans="29:31" x14ac:dyDescent="0.25">
      <c r="AC1064" s="62">
        <v>44984</v>
      </c>
      <c r="AD1064" s="63" t="s">
        <v>96</v>
      </c>
      <c r="AE1064" s="62" t="s">
        <v>125</v>
      </c>
    </row>
    <row r="1065" spans="29:31" x14ac:dyDescent="0.25">
      <c r="AC1065" s="62">
        <v>44985</v>
      </c>
      <c r="AD1065" s="63" t="s">
        <v>96</v>
      </c>
      <c r="AE1065" s="62" t="s">
        <v>126</v>
      </c>
    </row>
    <row r="1066" spans="29:31" x14ac:dyDescent="0.25">
      <c r="AC1066" s="62">
        <v>44986</v>
      </c>
      <c r="AD1066" s="63" t="s">
        <v>96</v>
      </c>
      <c r="AE1066" s="62" t="s">
        <v>127</v>
      </c>
    </row>
    <row r="1067" spans="29:31" x14ac:dyDescent="0.25">
      <c r="AC1067" s="62">
        <v>44987</v>
      </c>
      <c r="AD1067" s="63" t="s">
        <v>96</v>
      </c>
      <c r="AE1067" s="62" t="s">
        <v>128</v>
      </c>
    </row>
    <row r="1068" spans="29:31" x14ac:dyDescent="0.25">
      <c r="AC1068" s="62">
        <v>44988</v>
      </c>
      <c r="AD1068" s="63" t="s">
        <v>96</v>
      </c>
      <c r="AE1068" s="62" t="s">
        <v>129</v>
      </c>
    </row>
    <row r="1069" spans="29:31" x14ac:dyDescent="0.25">
      <c r="AC1069" s="62">
        <v>44989</v>
      </c>
      <c r="AD1069" s="63" t="s">
        <v>96</v>
      </c>
      <c r="AE1069" s="62" t="s">
        <v>130</v>
      </c>
    </row>
    <row r="1070" spans="29:31" x14ac:dyDescent="0.25">
      <c r="AC1070" s="62">
        <v>44990</v>
      </c>
      <c r="AD1070" s="63" t="s">
        <v>96</v>
      </c>
      <c r="AE1070" s="62" t="s">
        <v>131</v>
      </c>
    </row>
    <row r="1071" spans="29:31" x14ac:dyDescent="0.25">
      <c r="AC1071" s="62">
        <v>44991</v>
      </c>
      <c r="AD1071" s="63" t="s">
        <v>96</v>
      </c>
      <c r="AE1071" s="62" t="s">
        <v>125</v>
      </c>
    </row>
    <row r="1072" spans="29:31" x14ac:dyDescent="0.25">
      <c r="AC1072" s="62">
        <v>44992</v>
      </c>
      <c r="AD1072" s="63" t="s">
        <v>96</v>
      </c>
      <c r="AE1072" s="62" t="s">
        <v>126</v>
      </c>
    </row>
    <row r="1073" spans="29:31" x14ac:dyDescent="0.25">
      <c r="AC1073" s="62">
        <v>44993</v>
      </c>
      <c r="AD1073" s="63" t="s">
        <v>96</v>
      </c>
      <c r="AE1073" s="62" t="s">
        <v>127</v>
      </c>
    </row>
    <row r="1074" spans="29:31" x14ac:dyDescent="0.25">
      <c r="AC1074" s="62">
        <v>44994</v>
      </c>
      <c r="AD1074" s="63" t="s">
        <v>96</v>
      </c>
      <c r="AE1074" s="62" t="s">
        <v>128</v>
      </c>
    </row>
    <row r="1075" spans="29:31" x14ac:dyDescent="0.25">
      <c r="AC1075" s="62">
        <v>44995</v>
      </c>
      <c r="AD1075" s="63" t="s">
        <v>96</v>
      </c>
      <c r="AE1075" s="62" t="s">
        <v>129</v>
      </c>
    </row>
    <row r="1076" spans="29:31" x14ac:dyDescent="0.25">
      <c r="AC1076" s="62">
        <v>44996</v>
      </c>
      <c r="AD1076" s="63" t="s">
        <v>96</v>
      </c>
      <c r="AE1076" s="62" t="s">
        <v>130</v>
      </c>
    </row>
    <row r="1077" spans="29:31" x14ac:dyDescent="0.25">
      <c r="AC1077" s="62">
        <v>44997</v>
      </c>
      <c r="AD1077" s="63" t="s">
        <v>96</v>
      </c>
      <c r="AE1077" s="62" t="s">
        <v>131</v>
      </c>
    </row>
    <row r="1078" spans="29:31" x14ac:dyDescent="0.25">
      <c r="AC1078" s="62">
        <v>44998</v>
      </c>
      <c r="AD1078" s="63" t="s">
        <v>96</v>
      </c>
      <c r="AE1078" s="62" t="s">
        <v>125</v>
      </c>
    </row>
    <row r="1079" spans="29:31" x14ac:dyDescent="0.25">
      <c r="AC1079" s="62">
        <v>44999</v>
      </c>
      <c r="AD1079" s="63" t="s">
        <v>96</v>
      </c>
      <c r="AE1079" s="62" t="s">
        <v>126</v>
      </c>
    </row>
    <row r="1080" spans="29:31" x14ac:dyDescent="0.25">
      <c r="AC1080" s="62">
        <v>45000</v>
      </c>
      <c r="AD1080" s="63" t="s">
        <v>96</v>
      </c>
      <c r="AE1080" s="62" t="s">
        <v>127</v>
      </c>
    </row>
    <row r="1081" spans="29:31" x14ac:dyDescent="0.25">
      <c r="AC1081" s="62">
        <v>45001</v>
      </c>
      <c r="AD1081" s="63" t="s">
        <v>96</v>
      </c>
      <c r="AE1081" s="62" t="s">
        <v>128</v>
      </c>
    </row>
    <row r="1082" spans="29:31" x14ac:dyDescent="0.25">
      <c r="AC1082" s="62">
        <v>45002</v>
      </c>
      <c r="AD1082" s="63" t="s">
        <v>96</v>
      </c>
      <c r="AE1082" s="62" t="s">
        <v>129</v>
      </c>
    </row>
    <row r="1083" spans="29:31" x14ac:dyDescent="0.25">
      <c r="AC1083" s="62">
        <v>45003</v>
      </c>
      <c r="AD1083" s="63" t="s">
        <v>96</v>
      </c>
      <c r="AE1083" s="62" t="s">
        <v>130</v>
      </c>
    </row>
    <row r="1084" spans="29:31" x14ac:dyDescent="0.25">
      <c r="AC1084" s="62">
        <v>45004</v>
      </c>
      <c r="AD1084" s="63" t="s">
        <v>96</v>
      </c>
      <c r="AE1084" s="62" t="s">
        <v>131</v>
      </c>
    </row>
    <row r="1085" spans="29:31" x14ac:dyDescent="0.25">
      <c r="AC1085" s="62">
        <v>45005</v>
      </c>
      <c r="AD1085" s="63" t="s">
        <v>96</v>
      </c>
      <c r="AE1085" s="62" t="s">
        <v>125</v>
      </c>
    </row>
    <row r="1086" spans="29:31" x14ac:dyDescent="0.25">
      <c r="AC1086" s="62">
        <v>45006</v>
      </c>
      <c r="AD1086" s="63" t="s">
        <v>96</v>
      </c>
      <c r="AE1086" s="62" t="s">
        <v>126</v>
      </c>
    </row>
    <row r="1087" spans="29:31" x14ac:dyDescent="0.25">
      <c r="AC1087" s="62">
        <v>45007</v>
      </c>
      <c r="AD1087" s="63" t="s">
        <v>96</v>
      </c>
      <c r="AE1087" s="62" t="s">
        <v>127</v>
      </c>
    </row>
    <row r="1088" spans="29:31" x14ac:dyDescent="0.25">
      <c r="AC1088" s="62">
        <v>45008</v>
      </c>
      <c r="AD1088" s="63" t="s">
        <v>96</v>
      </c>
      <c r="AE1088" s="62" t="s">
        <v>128</v>
      </c>
    </row>
    <row r="1089" spans="29:31" x14ac:dyDescent="0.25">
      <c r="AC1089" s="62">
        <v>45009</v>
      </c>
      <c r="AD1089" s="63" t="s">
        <v>96</v>
      </c>
      <c r="AE1089" s="62" t="s">
        <v>129</v>
      </c>
    </row>
    <row r="1090" spans="29:31" x14ac:dyDescent="0.25">
      <c r="AC1090" s="62">
        <v>45010</v>
      </c>
      <c r="AD1090" s="63" t="s">
        <v>96</v>
      </c>
      <c r="AE1090" s="62" t="s">
        <v>130</v>
      </c>
    </row>
    <row r="1091" spans="29:31" x14ac:dyDescent="0.25">
      <c r="AC1091" s="62">
        <v>45011</v>
      </c>
      <c r="AD1091" s="63" t="s">
        <v>96</v>
      </c>
      <c r="AE1091" s="62" t="s">
        <v>131</v>
      </c>
    </row>
    <row r="1092" spans="29:31" x14ac:dyDescent="0.25">
      <c r="AC1092" s="62">
        <v>45012</v>
      </c>
      <c r="AD1092" s="63" t="s">
        <v>96</v>
      </c>
      <c r="AE1092" s="62" t="s">
        <v>125</v>
      </c>
    </row>
    <row r="1093" spans="29:31" x14ac:dyDescent="0.25">
      <c r="AC1093" s="62">
        <v>45013</v>
      </c>
      <c r="AD1093" s="63" t="s">
        <v>96</v>
      </c>
      <c r="AE1093" s="62" t="s">
        <v>126</v>
      </c>
    </row>
    <row r="1094" spans="29:31" x14ac:dyDescent="0.25">
      <c r="AC1094" s="62">
        <v>45014</v>
      </c>
      <c r="AD1094" s="63" t="s">
        <v>96</v>
      </c>
      <c r="AE1094" s="62" t="s">
        <v>127</v>
      </c>
    </row>
    <row r="1095" spans="29:31" x14ac:dyDescent="0.25">
      <c r="AC1095" s="62">
        <v>45015</v>
      </c>
      <c r="AD1095" s="63" t="s">
        <v>96</v>
      </c>
      <c r="AE1095" s="62" t="s">
        <v>128</v>
      </c>
    </row>
    <row r="1096" spans="29:31" x14ac:dyDescent="0.25">
      <c r="AC1096" s="62">
        <v>45016</v>
      </c>
      <c r="AD1096" s="63" t="s">
        <v>96</v>
      </c>
      <c r="AE1096" s="62" t="s">
        <v>129</v>
      </c>
    </row>
    <row r="1097" spans="29:31" x14ac:dyDescent="0.25">
      <c r="AC1097" s="62">
        <v>45017</v>
      </c>
      <c r="AD1097" s="63" t="s">
        <v>97</v>
      </c>
      <c r="AE1097" s="62" t="s">
        <v>130</v>
      </c>
    </row>
    <row r="1098" spans="29:31" x14ac:dyDescent="0.25">
      <c r="AC1098" s="62">
        <v>45018</v>
      </c>
      <c r="AD1098" s="63" t="s">
        <v>97</v>
      </c>
      <c r="AE1098" s="62" t="s">
        <v>131</v>
      </c>
    </row>
    <row r="1099" spans="29:31" x14ac:dyDescent="0.25">
      <c r="AC1099" s="62">
        <v>45019</v>
      </c>
      <c r="AD1099" s="63" t="s">
        <v>97</v>
      </c>
      <c r="AE1099" s="62" t="s">
        <v>125</v>
      </c>
    </row>
    <row r="1100" spans="29:31" x14ac:dyDescent="0.25">
      <c r="AC1100" s="62">
        <v>45020</v>
      </c>
      <c r="AD1100" s="63" t="s">
        <v>97</v>
      </c>
      <c r="AE1100" s="62" t="s">
        <v>126</v>
      </c>
    </row>
    <row r="1101" spans="29:31" x14ac:dyDescent="0.25">
      <c r="AC1101" s="62">
        <v>45021</v>
      </c>
      <c r="AD1101" s="63" t="s">
        <v>97</v>
      </c>
      <c r="AE1101" s="62" t="s">
        <v>127</v>
      </c>
    </row>
    <row r="1102" spans="29:31" x14ac:dyDescent="0.25">
      <c r="AC1102" s="62">
        <v>45022</v>
      </c>
      <c r="AD1102" s="63" t="s">
        <v>97</v>
      </c>
      <c r="AE1102" s="62" t="s">
        <v>128</v>
      </c>
    </row>
    <row r="1103" spans="29:31" x14ac:dyDescent="0.25">
      <c r="AC1103" s="62">
        <v>45023</v>
      </c>
      <c r="AD1103" s="63" t="s">
        <v>97</v>
      </c>
      <c r="AE1103" s="62" t="s">
        <v>129</v>
      </c>
    </row>
    <row r="1104" spans="29:31" x14ac:dyDescent="0.25">
      <c r="AC1104" s="62">
        <v>45024</v>
      </c>
      <c r="AD1104" s="63" t="s">
        <v>97</v>
      </c>
      <c r="AE1104" s="62" t="s">
        <v>130</v>
      </c>
    </row>
    <row r="1105" spans="29:31" x14ac:dyDescent="0.25">
      <c r="AC1105" s="62">
        <v>45025</v>
      </c>
      <c r="AD1105" s="63" t="s">
        <v>97</v>
      </c>
      <c r="AE1105" s="62" t="s">
        <v>131</v>
      </c>
    </row>
    <row r="1106" spans="29:31" x14ac:dyDescent="0.25">
      <c r="AC1106" s="62">
        <v>45026</v>
      </c>
      <c r="AD1106" s="63" t="s">
        <v>97</v>
      </c>
      <c r="AE1106" s="62" t="s">
        <v>125</v>
      </c>
    </row>
    <row r="1107" spans="29:31" x14ac:dyDescent="0.25">
      <c r="AC1107" s="62">
        <v>45027</v>
      </c>
      <c r="AD1107" s="63" t="s">
        <v>97</v>
      </c>
      <c r="AE1107" s="62" t="s">
        <v>126</v>
      </c>
    </row>
    <row r="1108" spans="29:31" x14ac:dyDescent="0.25">
      <c r="AC1108" s="62">
        <v>45028</v>
      </c>
      <c r="AD1108" s="63" t="s">
        <v>97</v>
      </c>
      <c r="AE1108" s="62" t="s">
        <v>127</v>
      </c>
    </row>
    <row r="1109" spans="29:31" x14ac:dyDescent="0.25">
      <c r="AC1109" s="62">
        <v>45029</v>
      </c>
      <c r="AD1109" s="63" t="s">
        <v>97</v>
      </c>
      <c r="AE1109" s="62" t="s">
        <v>128</v>
      </c>
    </row>
    <row r="1110" spans="29:31" x14ac:dyDescent="0.25">
      <c r="AC1110" s="62">
        <v>45030</v>
      </c>
      <c r="AD1110" s="63" t="s">
        <v>97</v>
      </c>
      <c r="AE1110" s="62" t="s">
        <v>129</v>
      </c>
    </row>
    <row r="1111" spans="29:31" x14ac:dyDescent="0.25">
      <c r="AC1111" s="62">
        <v>45031</v>
      </c>
      <c r="AD1111" s="63" t="s">
        <v>97</v>
      </c>
      <c r="AE1111" s="62" t="s">
        <v>130</v>
      </c>
    </row>
    <row r="1112" spans="29:31" x14ac:dyDescent="0.25">
      <c r="AC1112" s="62">
        <v>45032</v>
      </c>
      <c r="AD1112" s="63" t="s">
        <v>97</v>
      </c>
      <c r="AE1112" s="62" t="s">
        <v>131</v>
      </c>
    </row>
    <row r="1113" spans="29:31" x14ac:dyDescent="0.25">
      <c r="AC1113" s="62">
        <v>45033</v>
      </c>
      <c r="AD1113" s="63" t="s">
        <v>97</v>
      </c>
      <c r="AE1113" s="62" t="s">
        <v>125</v>
      </c>
    </row>
    <row r="1114" spans="29:31" x14ac:dyDescent="0.25">
      <c r="AC1114" s="62">
        <v>45034</v>
      </c>
      <c r="AD1114" s="63" t="s">
        <v>97</v>
      </c>
      <c r="AE1114" s="62" t="s">
        <v>126</v>
      </c>
    </row>
    <row r="1115" spans="29:31" x14ac:dyDescent="0.25">
      <c r="AC1115" s="62">
        <v>45035</v>
      </c>
      <c r="AD1115" s="63" t="s">
        <v>97</v>
      </c>
      <c r="AE1115" s="62" t="s">
        <v>127</v>
      </c>
    </row>
    <row r="1116" spans="29:31" x14ac:dyDescent="0.25">
      <c r="AC1116" s="62">
        <v>45036</v>
      </c>
      <c r="AD1116" s="63" t="s">
        <v>97</v>
      </c>
      <c r="AE1116" s="62" t="s">
        <v>128</v>
      </c>
    </row>
    <row r="1117" spans="29:31" x14ac:dyDescent="0.25">
      <c r="AC1117" s="62">
        <v>45037</v>
      </c>
      <c r="AD1117" s="63" t="s">
        <v>97</v>
      </c>
      <c r="AE1117" s="62" t="s">
        <v>129</v>
      </c>
    </row>
    <row r="1118" spans="29:31" x14ac:dyDescent="0.25">
      <c r="AC1118" s="62">
        <v>45038</v>
      </c>
      <c r="AD1118" s="63" t="s">
        <v>97</v>
      </c>
      <c r="AE1118" s="62" t="s">
        <v>130</v>
      </c>
    </row>
    <row r="1119" spans="29:31" x14ac:dyDescent="0.25">
      <c r="AC1119" s="62">
        <v>45039</v>
      </c>
      <c r="AD1119" s="63" t="s">
        <v>97</v>
      </c>
      <c r="AE1119" s="62" t="s">
        <v>131</v>
      </c>
    </row>
    <row r="1120" spans="29:31" x14ac:dyDescent="0.25">
      <c r="AC1120" s="62">
        <v>45040</v>
      </c>
      <c r="AD1120" s="63" t="s">
        <v>97</v>
      </c>
      <c r="AE1120" s="62" t="s">
        <v>125</v>
      </c>
    </row>
    <row r="1121" spans="29:31" x14ac:dyDescent="0.25">
      <c r="AC1121" s="62">
        <v>45041</v>
      </c>
      <c r="AD1121" s="63" t="s">
        <v>97</v>
      </c>
      <c r="AE1121" s="62" t="s">
        <v>126</v>
      </c>
    </row>
    <row r="1122" spans="29:31" x14ac:dyDescent="0.25">
      <c r="AC1122" s="62">
        <v>45042</v>
      </c>
      <c r="AD1122" s="63" t="s">
        <v>97</v>
      </c>
      <c r="AE1122" s="62" t="s">
        <v>127</v>
      </c>
    </row>
    <row r="1123" spans="29:31" x14ac:dyDescent="0.25">
      <c r="AC1123" s="62">
        <v>45043</v>
      </c>
      <c r="AD1123" s="63" t="s">
        <v>97</v>
      </c>
      <c r="AE1123" s="62" t="s">
        <v>128</v>
      </c>
    </row>
    <row r="1124" spans="29:31" x14ac:dyDescent="0.25">
      <c r="AC1124" s="62">
        <v>45044</v>
      </c>
      <c r="AD1124" s="63" t="s">
        <v>97</v>
      </c>
      <c r="AE1124" s="62" t="s">
        <v>129</v>
      </c>
    </row>
    <row r="1125" spans="29:31" x14ac:dyDescent="0.25">
      <c r="AC1125" s="62">
        <v>45045</v>
      </c>
      <c r="AD1125" s="63" t="s">
        <v>97</v>
      </c>
      <c r="AE1125" s="62" t="s">
        <v>130</v>
      </c>
    </row>
    <row r="1126" spans="29:31" x14ac:dyDescent="0.25">
      <c r="AC1126" s="62">
        <v>45046</v>
      </c>
      <c r="AD1126" s="63" t="s">
        <v>97</v>
      </c>
      <c r="AE1126" s="62" t="s">
        <v>131</v>
      </c>
    </row>
    <row r="1127" spans="29:31" x14ac:dyDescent="0.25">
      <c r="AC1127" s="62">
        <v>45047</v>
      </c>
      <c r="AD1127" s="63" t="s">
        <v>97</v>
      </c>
      <c r="AE1127" s="62" t="s">
        <v>125</v>
      </c>
    </row>
    <row r="1128" spans="29:31" x14ac:dyDescent="0.25">
      <c r="AC1128" s="62">
        <v>45048</v>
      </c>
      <c r="AD1128" s="63" t="s">
        <v>97</v>
      </c>
      <c r="AE1128" s="62" t="s">
        <v>126</v>
      </c>
    </row>
    <row r="1129" spans="29:31" x14ac:dyDescent="0.25">
      <c r="AC1129" s="62">
        <v>45049</v>
      </c>
      <c r="AD1129" s="63" t="s">
        <v>97</v>
      </c>
      <c r="AE1129" s="62" t="s">
        <v>127</v>
      </c>
    </row>
    <row r="1130" spans="29:31" x14ac:dyDescent="0.25">
      <c r="AC1130" s="62">
        <v>45050</v>
      </c>
      <c r="AD1130" s="63" t="s">
        <v>97</v>
      </c>
      <c r="AE1130" s="62" t="s">
        <v>128</v>
      </c>
    </row>
    <row r="1131" spans="29:31" x14ac:dyDescent="0.25">
      <c r="AC1131" s="62">
        <v>45051</v>
      </c>
      <c r="AD1131" s="63" t="s">
        <v>97</v>
      </c>
      <c r="AE1131" s="62" t="s">
        <v>129</v>
      </c>
    </row>
    <row r="1132" spans="29:31" x14ac:dyDescent="0.25">
      <c r="AC1132" s="62">
        <v>45052</v>
      </c>
      <c r="AD1132" s="63" t="s">
        <v>97</v>
      </c>
      <c r="AE1132" s="62" t="s">
        <v>130</v>
      </c>
    </row>
    <row r="1133" spans="29:31" x14ac:dyDescent="0.25">
      <c r="AC1133" s="62">
        <v>45053</v>
      </c>
      <c r="AD1133" s="63" t="s">
        <v>97</v>
      </c>
      <c r="AE1133" s="62" t="s">
        <v>131</v>
      </c>
    </row>
    <row r="1134" spans="29:31" x14ac:dyDescent="0.25">
      <c r="AC1134" s="62">
        <v>45054</v>
      </c>
      <c r="AD1134" s="63" t="s">
        <v>97</v>
      </c>
      <c r="AE1134" s="62" t="s">
        <v>125</v>
      </c>
    </row>
    <row r="1135" spans="29:31" x14ac:dyDescent="0.25">
      <c r="AC1135" s="62">
        <v>45055</v>
      </c>
      <c r="AD1135" s="63" t="s">
        <v>97</v>
      </c>
      <c r="AE1135" s="62" t="s">
        <v>126</v>
      </c>
    </row>
    <row r="1136" spans="29:31" x14ac:dyDescent="0.25">
      <c r="AC1136" s="62">
        <v>45056</v>
      </c>
      <c r="AD1136" s="63" t="s">
        <v>97</v>
      </c>
      <c r="AE1136" s="62" t="s">
        <v>127</v>
      </c>
    </row>
    <row r="1137" spans="29:31" x14ac:dyDescent="0.25">
      <c r="AC1137" s="62">
        <v>45057</v>
      </c>
      <c r="AD1137" s="63" t="s">
        <v>97</v>
      </c>
      <c r="AE1137" s="62" t="s">
        <v>128</v>
      </c>
    </row>
    <row r="1138" spans="29:31" x14ac:dyDescent="0.25">
      <c r="AC1138" s="62">
        <v>45058</v>
      </c>
      <c r="AD1138" s="63" t="s">
        <v>97</v>
      </c>
      <c r="AE1138" s="62" t="s">
        <v>129</v>
      </c>
    </row>
    <row r="1139" spans="29:31" x14ac:dyDescent="0.25">
      <c r="AC1139" s="62">
        <v>45059</v>
      </c>
      <c r="AD1139" s="63" t="s">
        <v>97</v>
      </c>
      <c r="AE1139" s="62" t="s">
        <v>130</v>
      </c>
    </row>
    <row r="1140" spans="29:31" x14ac:dyDescent="0.25">
      <c r="AC1140" s="62">
        <v>45060</v>
      </c>
      <c r="AD1140" s="63" t="s">
        <v>97</v>
      </c>
      <c r="AE1140" s="62" t="s">
        <v>131</v>
      </c>
    </row>
    <row r="1141" spans="29:31" x14ac:dyDescent="0.25">
      <c r="AC1141" s="62">
        <v>45061</v>
      </c>
      <c r="AD1141" s="63" t="s">
        <v>97</v>
      </c>
      <c r="AE1141" s="62" t="s">
        <v>125</v>
      </c>
    </row>
    <row r="1142" spans="29:31" x14ac:dyDescent="0.25">
      <c r="AC1142" s="62">
        <v>45062</v>
      </c>
      <c r="AD1142" s="63" t="s">
        <v>97</v>
      </c>
      <c r="AE1142" s="62" t="s">
        <v>126</v>
      </c>
    </row>
    <row r="1143" spans="29:31" x14ac:dyDescent="0.25">
      <c r="AC1143" s="62">
        <v>45063</v>
      </c>
      <c r="AD1143" s="63" t="s">
        <v>97</v>
      </c>
      <c r="AE1143" s="62" t="s">
        <v>127</v>
      </c>
    </row>
    <row r="1144" spans="29:31" x14ac:dyDescent="0.25">
      <c r="AC1144" s="62">
        <v>45064</v>
      </c>
      <c r="AD1144" s="63" t="s">
        <v>97</v>
      </c>
      <c r="AE1144" s="62" t="s">
        <v>128</v>
      </c>
    </row>
    <row r="1145" spans="29:31" x14ac:dyDescent="0.25">
      <c r="AC1145" s="62">
        <v>45065</v>
      </c>
      <c r="AD1145" s="63" t="s">
        <v>97</v>
      </c>
      <c r="AE1145" s="62" t="s">
        <v>129</v>
      </c>
    </row>
    <row r="1146" spans="29:31" x14ac:dyDescent="0.25">
      <c r="AC1146" s="62">
        <v>45066</v>
      </c>
      <c r="AD1146" s="63" t="s">
        <v>97</v>
      </c>
      <c r="AE1146" s="62" t="s">
        <v>130</v>
      </c>
    </row>
    <row r="1147" spans="29:31" x14ac:dyDescent="0.25">
      <c r="AC1147" s="62">
        <v>45067</v>
      </c>
      <c r="AD1147" s="63" t="s">
        <v>97</v>
      </c>
      <c r="AE1147" s="62" t="s">
        <v>131</v>
      </c>
    </row>
    <row r="1148" spans="29:31" x14ac:dyDescent="0.25">
      <c r="AC1148" s="62">
        <v>45068</v>
      </c>
      <c r="AD1148" s="63" t="s">
        <v>97</v>
      </c>
      <c r="AE1148" s="62" t="s">
        <v>125</v>
      </c>
    </row>
    <row r="1149" spans="29:31" x14ac:dyDescent="0.25">
      <c r="AC1149" s="62">
        <v>45069</v>
      </c>
      <c r="AD1149" s="63" t="s">
        <v>97</v>
      </c>
      <c r="AE1149" s="62" t="s">
        <v>126</v>
      </c>
    </row>
    <row r="1150" spans="29:31" x14ac:dyDescent="0.25">
      <c r="AC1150" s="62">
        <v>45070</v>
      </c>
      <c r="AD1150" s="63" t="s">
        <v>97</v>
      </c>
      <c r="AE1150" s="62" t="s">
        <v>127</v>
      </c>
    </row>
    <row r="1151" spans="29:31" x14ac:dyDescent="0.25">
      <c r="AC1151" s="62">
        <v>45071</v>
      </c>
      <c r="AD1151" s="63" t="s">
        <v>97</v>
      </c>
      <c r="AE1151" s="62" t="s">
        <v>128</v>
      </c>
    </row>
    <row r="1152" spans="29:31" x14ac:dyDescent="0.25">
      <c r="AC1152" s="62">
        <v>45072</v>
      </c>
      <c r="AD1152" s="63" t="s">
        <v>97</v>
      </c>
      <c r="AE1152" s="62" t="s">
        <v>129</v>
      </c>
    </row>
    <row r="1153" spans="29:31" x14ac:dyDescent="0.25">
      <c r="AC1153" s="62">
        <v>45073</v>
      </c>
      <c r="AD1153" s="63" t="s">
        <v>97</v>
      </c>
      <c r="AE1153" s="62" t="s">
        <v>130</v>
      </c>
    </row>
    <row r="1154" spans="29:31" x14ac:dyDescent="0.25">
      <c r="AC1154" s="62">
        <v>45074</v>
      </c>
      <c r="AD1154" s="63" t="s">
        <v>97</v>
      </c>
      <c r="AE1154" s="62" t="s">
        <v>131</v>
      </c>
    </row>
    <row r="1155" spans="29:31" x14ac:dyDescent="0.25">
      <c r="AC1155" s="62">
        <v>45075</v>
      </c>
      <c r="AD1155" s="63" t="s">
        <v>97</v>
      </c>
      <c r="AE1155" s="62" t="s">
        <v>125</v>
      </c>
    </row>
    <row r="1156" spans="29:31" x14ac:dyDescent="0.25">
      <c r="AC1156" s="62">
        <v>45076</v>
      </c>
      <c r="AD1156" s="63" t="s">
        <v>97</v>
      </c>
      <c r="AE1156" s="62" t="s">
        <v>126</v>
      </c>
    </row>
    <row r="1157" spans="29:31" x14ac:dyDescent="0.25">
      <c r="AC1157" s="62">
        <v>45077</v>
      </c>
      <c r="AD1157" s="63" t="s">
        <v>97</v>
      </c>
      <c r="AE1157" s="62" t="s">
        <v>127</v>
      </c>
    </row>
    <row r="1158" spans="29:31" x14ac:dyDescent="0.25">
      <c r="AC1158" s="62">
        <v>45078</v>
      </c>
      <c r="AD1158" s="63" t="s">
        <v>97</v>
      </c>
      <c r="AE1158" s="62" t="s">
        <v>128</v>
      </c>
    </row>
    <row r="1159" spans="29:31" x14ac:dyDescent="0.25">
      <c r="AC1159" s="62">
        <v>45079</v>
      </c>
      <c r="AD1159" s="63" t="s">
        <v>97</v>
      </c>
      <c r="AE1159" s="62" t="s">
        <v>129</v>
      </c>
    </row>
    <row r="1160" spans="29:31" x14ac:dyDescent="0.25">
      <c r="AC1160" s="62">
        <v>45080</v>
      </c>
      <c r="AD1160" s="63" t="s">
        <v>97</v>
      </c>
      <c r="AE1160" s="62" t="s">
        <v>130</v>
      </c>
    </row>
    <row r="1161" spans="29:31" x14ac:dyDescent="0.25">
      <c r="AC1161" s="62">
        <v>45081</v>
      </c>
      <c r="AD1161" s="63" t="s">
        <v>97</v>
      </c>
      <c r="AE1161" s="62" t="s">
        <v>131</v>
      </c>
    </row>
    <row r="1162" spans="29:31" x14ac:dyDescent="0.25">
      <c r="AC1162" s="62">
        <v>45082</v>
      </c>
      <c r="AD1162" s="63" t="s">
        <v>97</v>
      </c>
      <c r="AE1162" s="62" t="s">
        <v>125</v>
      </c>
    </row>
    <row r="1163" spans="29:31" x14ac:dyDescent="0.25">
      <c r="AC1163" s="62">
        <v>45083</v>
      </c>
      <c r="AD1163" s="63" t="s">
        <v>97</v>
      </c>
      <c r="AE1163" s="62" t="s">
        <v>126</v>
      </c>
    </row>
    <row r="1164" spans="29:31" x14ac:dyDescent="0.25">
      <c r="AC1164" s="62">
        <v>45084</v>
      </c>
      <c r="AD1164" s="63" t="s">
        <v>97</v>
      </c>
      <c r="AE1164" s="62" t="s">
        <v>127</v>
      </c>
    </row>
    <row r="1165" spans="29:31" x14ac:dyDescent="0.25">
      <c r="AC1165" s="62">
        <v>45085</v>
      </c>
      <c r="AD1165" s="63" t="s">
        <v>97</v>
      </c>
      <c r="AE1165" s="62" t="s">
        <v>128</v>
      </c>
    </row>
    <row r="1166" spans="29:31" x14ac:dyDescent="0.25">
      <c r="AC1166" s="62">
        <v>45086</v>
      </c>
      <c r="AD1166" s="63" t="s">
        <v>97</v>
      </c>
      <c r="AE1166" s="62" t="s">
        <v>129</v>
      </c>
    </row>
    <row r="1167" spans="29:31" x14ac:dyDescent="0.25">
      <c r="AC1167" s="62">
        <v>45087</v>
      </c>
      <c r="AD1167" s="63" t="s">
        <v>97</v>
      </c>
      <c r="AE1167" s="62" t="s">
        <v>130</v>
      </c>
    </row>
    <row r="1168" spans="29:31" x14ac:dyDescent="0.25">
      <c r="AC1168" s="62">
        <v>45088</v>
      </c>
      <c r="AD1168" s="63" t="s">
        <v>97</v>
      </c>
      <c r="AE1168" s="62" t="s">
        <v>131</v>
      </c>
    </row>
    <row r="1169" spans="29:31" x14ac:dyDescent="0.25">
      <c r="AC1169" s="62">
        <v>45089</v>
      </c>
      <c r="AD1169" s="63" t="s">
        <v>97</v>
      </c>
      <c r="AE1169" s="62" t="s">
        <v>125</v>
      </c>
    </row>
    <row r="1170" spans="29:31" x14ac:dyDescent="0.25">
      <c r="AC1170" s="62">
        <v>45090</v>
      </c>
      <c r="AD1170" s="63" t="s">
        <v>97</v>
      </c>
      <c r="AE1170" s="62" t="s">
        <v>126</v>
      </c>
    </row>
    <row r="1171" spans="29:31" x14ac:dyDescent="0.25">
      <c r="AC1171" s="62">
        <v>45091</v>
      </c>
      <c r="AD1171" s="63" t="s">
        <v>97</v>
      </c>
      <c r="AE1171" s="62" t="s">
        <v>127</v>
      </c>
    </row>
    <row r="1172" spans="29:31" x14ac:dyDescent="0.25">
      <c r="AC1172" s="62">
        <v>45092</v>
      </c>
      <c r="AD1172" s="63" t="s">
        <v>97</v>
      </c>
      <c r="AE1172" s="62" t="s">
        <v>128</v>
      </c>
    </row>
    <row r="1173" spans="29:31" x14ac:dyDescent="0.25">
      <c r="AC1173" s="62">
        <v>45093</v>
      </c>
      <c r="AD1173" s="63" t="s">
        <v>97</v>
      </c>
      <c r="AE1173" s="62" t="s">
        <v>129</v>
      </c>
    </row>
    <row r="1174" spans="29:31" x14ac:dyDescent="0.25">
      <c r="AC1174" s="62">
        <v>45094</v>
      </c>
      <c r="AD1174" s="63" t="s">
        <v>97</v>
      </c>
      <c r="AE1174" s="62" t="s">
        <v>130</v>
      </c>
    </row>
    <row r="1175" spans="29:31" x14ac:dyDescent="0.25">
      <c r="AC1175" s="62">
        <v>45095</v>
      </c>
      <c r="AD1175" s="63" t="s">
        <v>97</v>
      </c>
      <c r="AE1175" s="62" t="s">
        <v>131</v>
      </c>
    </row>
    <row r="1176" spans="29:31" x14ac:dyDescent="0.25">
      <c r="AC1176" s="62">
        <v>45096</v>
      </c>
      <c r="AD1176" s="63" t="s">
        <v>97</v>
      </c>
      <c r="AE1176" s="62" t="s">
        <v>125</v>
      </c>
    </row>
    <row r="1177" spans="29:31" x14ac:dyDescent="0.25">
      <c r="AC1177" s="62">
        <v>45097</v>
      </c>
      <c r="AD1177" s="63" t="s">
        <v>97</v>
      </c>
      <c r="AE1177" s="62" t="s">
        <v>126</v>
      </c>
    </row>
    <row r="1178" spans="29:31" x14ac:dyDescent="0.25">
      <c r="AC1178" s="62">
        <v>45098</v>
      </c>
      <c r="AD1178" s="63" t="s">
        <v>97</v>
      </c>
      <c r="AE1178" s="62" t="s">
        <v>127</v>
      </c>
    </row>
    <row r="1179" spans="29:31" x14ac:dyDescent="0.25">
      <c r="AC1179" s="62">
        <v>45099</v>
      </c>
      <c r="AD1179" s="63" t="s">
        <v>97</v>
      </c>
      <c r="AE1179" s="62" t="s">
        <v>128</v>
      </c>
    </row>
    <row r="1180" spans="29:31" x14ac:dyDescent="0.25">
      <c r="AC1180" s="62">
        <v>45100</v>
      </c>
      <c r="AD1180" s="63" t="s">
        <v>97</v>
      </c>
      <c r="AE1180" s="62" t="s">
        <v>129</v>
      </c>
    </row>
    <row r="1181" spans="29:31" x14ac:dyDescent="0.25">
      <c r="AC1181" s="62">
        <v>45101</v>
      </c>
      <c r="AD1181" s="63" t="s">
        <v>97</v>
      </c>
      <c r="AE1181" s="62" t="s">
        <v>130</v>
      </c>
    </row>
    <row r="1182" spans="29:31" x14ac:dyDescent="0.25">
      <c r="AC1182" s="62">
        <v>45102</v>
      </c>
      <c r="AD1182" s="63" t="s">
        <v>97</v>
      </c>
      <c r="AE1182" s="62" t="s">
        <v>131</v>
      </c>
    </row>
    <row r="1183" spans="29:31" x14ac:dyDescent="0.25">
      <c r="AC1183" s="62">
        <v>45103</v>
      </c>
      <c r="AD1183" s="63" t="s">
        <v>97</v>
      </c>
      <c r="AE1183" s="62" t="s">
        <v>125</v>
      </c>
    </row>
    <row r="1184" spans="29:31" x14ac:dyDescent="0.25">
      <c r="AC1184" s="62">
        <v>45104</v>
      </c>
      <c r="AD1184" s="63" t="s">
        <v>97</v>
      </c>
      <c r="AE1184" s="62" t="s">
        <v>126</v>
      </c>
    </row>
    <row r="1185" spans="29:31" x14ac:dyDescent="0.25">
      <c r="AC1185" s="62">
        <v>45105</v>
      </c>
      <c r="AD1185" s="63" t="s">
        <v>97</v>
      </c>
      <c r="AE1185" s="62" t="s">
        <v>127</v>
      </c>
    </row>
    <row r="1186" spans="29:31" x14ac:dyDescent="0.25">
      <c r="AC1186" s="62">
        <v>45106</v>
      </c>
      <c r="AD1186" s="63" t="s">
        <v>97</v>
      </c>
      <c r="AE1186" s="62" t="s">
        <v>128</v>
      </c>
    </row>
    <row r="1187" spans="29:31" x14ac:dyDescent="0.25">
      <c r="AC1187" s="62">
        <v>45107</v>
      </c>
      <c r="AD1187" s="63" t="s">
        <v>97</v>
      </c>
      <c r="AE1187" s="62" t="s">
        <v>129</v>
      </c>
    </row>
    <row r="1188" spans="29:31" x14ac:dyDescent="0.25">
      <c r="AC1188" s="62">
        <v>45108</v>
      </c>
      <c r="AD1188" s="63" t="s">
        <v>97</v>
      </c>
      <c r="AE1188" s="62" t="s">
        <v>130</v>
      </c>
    </row>
    <row r="1189" spans="29:31" x14ac:dyDescent="0.25">
      <c r="AC1189" s="62">
        <v>45109</v>
      </c>
      <c r="AD1189" s="63" t="s">
        <v>97</v>
      </c>
      <c r="AE1189" s="62" t="s">
        <v>131</v>
      </c>
    </row>
    <row r="1190" spans="29:31" x14ac:dyDescent="0.25">
      <c r="AC1190" s="62">
        <v>45110</v>
      </c>
      <c r="AD1190" s="63" t="s">
        <v>97</v>
      </c>
      <c r="AE1190" s="62" t="s">
        <v>125</v>
      </c>
    </row>
    <row r="1191" spans="29:31" x14ac:dyDescent="0.25">
      <c r="AC1191" s="62">
        <v>45111</v>
      </c>
      <c r="AD1191" s="63" t="s">
        <v>97</v>
      </c>
      <c r="AE1191" s="62" t="s">
        <v>126</v>
      </c>
    </row>
    <row r="1192" spans="29:31" x14ac:dyDescent="0.25">
      <c r="AC1192" s="62">
        <v>45112</v>
      </c>
      <c r="AD1192" s="63" t="s">
        <v>97</v>
      </c>
      <c r="AE1192" s="62" t="s">
        <v>127</v>
      </c>
    </row>
    <row r="1193" spans="29:31" x14ac:dyDescent="0.25">
      <c r="AC1193" s="62">
        <v>45113</v>
      </c>
      <c r="AD1193" s="63" t="s">
        <v>97</v>
      </c>
      <c r="AE1193" s="62" t="s">
        <v>128</v>
      </c>
    </row>
    <row r="1194" spans="29:31" x14ac:dyDescent="0.25">
      <c r="AC1194" s="62">
        <v>45114</v>
      </c>
      <c r="AD1194" s="63" t="s">
        <v>97</v>
      </c>
      <c r="AE1194" s="62" t="s">
        <v>129</v>
      </c>
    </row>
    <row r="1195" spans="29:31" x14ac:dyDescent="0.25">
      <c r="AC1195" s="62">
        <v>45115</v>
      </c>
      <c r="AD1195" s="63" t="s">
        <v>97</v>
      </c>
      <c r="AE1195" s="62" t="s">
        <v>130</v>
      </c>
    </row>
    <row r="1196" spans="29:31" x14ac:dyDescent="0.25">
      <c r="AC1196" s="62">
        <v>45116</v>
      </c>
      <c r="AD1196" s="63" t="s">
        <v>97</v>
      </c>
      <c r="AE1196" s="62" t="s">
        <v>131</v>
      </c>
    </row>
    <row r="1197" spans="29:31" x14ac:dyDescent="0.25">
      <c r="AC1197" s="62">
        <v>45117</v>
      </c>
      <c r="AD1197" s="63" t="s">
        <v>97</v>
      </c>
      <c r="AE1197" s="62" t="s">
        <v>125</v>
      </c>
    </row>
    <row r="1198" spans="29:31" x14ac:dyDescent="0.25">
      <c r="AC1198" s="62">
        <v>45118</v>
      </c>
      <c r="AD1198" s="63" t="s">
        <v>97</v>
      </c>
      <c r="AE1198" s="62" t="s">
        <v>126</v>
      </c>
    </row>
    <row r="1199" spans="29:31" x14ac:dyDescent="0.25">
      <c r="AC1199" s="62">
        <v>45119</v>
      </c>
      <c r="AD1199" s="63" t="s">
        <v>97</v>
      </c>
      <c r="AE1199" s="62" t="s">
        <v>127</v>
      </c>
    </row>
    <row r="1200" spans="29:31" x14ac:dyDescent="0.25">
      <c r="AC1200" s="62">
        <v>45120</v>
      </c>
      <c r="AD1200" s="63" t="s">
        <v>97</v>
      </c>
      <c r="AE1200" s="62" t="s">
        <v>128</v>
      </c>
    </row>
    <row r="1201" spans="29:31" x14ac:dyDescent="0.25">
      <c r="AC1201" s="62">
        <v>45121</v>
      </c>
      <c r="AD1201" s="63" t="s">
        <v>97</v>
      </c>
      <c r="AE1201" s="62" t="s">
        <v>129</v>
      </c>
    </row>
    <row r="1202" spans="29:31" x14ac:dyDescent="0.25">
      <c r="AC1202" s="62">
        <v>45122</v>
      </c>
      <c r="AD1202" s="63" t="s">
        <v>97</v>
      </c>
      <c r="AE1202" s="62" t="s">
        <v>130</v>
      </c>
    </row>
    <row r="1203" spans="29:31" x14ac:dyDescent="0.25">
      <c r="AC1203" s="62">
        <v>45123</v>
      </c>
      <c r="AD1203" s="63" t="s">
        <v>97</v>
      </c>
      <c r="AE1203" s="62" t="s">
        <v>131</v>
      </c>
    </row>
    <row r="1204" spans="29:31" x14ac:dyDescent="0.25">
      <c r="AC1204" s="62">
        <v>45124</v>
      </c>
      <c r="AD1204" s="63" t="s">
        <v>97</v>
      </c>
      <c r="AE1204" s="62" t="s">
        <v>125</v>
      </c>
    </row>
    <row r="1205" spans="29:31" x14ac:dyDescent="0.25">
      <c r="AC1205" s="62">
        <v>45125</v>
      </c>
      <c r="AD1205" s="63" t="s">
        <v>97</v>
      </c>
      <c r="AE1205" s="62" t="s">
        <v>126</v>
      </c>
    </row>
    <row r="1206" spans="29:31" x14ac:dyDescent="0.25">
      <c r="AC1206" s="62">
        <v>45126</v>
      </c>
      <c r="AD1206" s="63" t="s">
        <v>97</v>
      </c>
      <c r="AE1206" s="62" t="s">
        <v>127</v>
      </c>
    </row>
    <row r="1207" spans="29:31" x14ac:dyDescent="0.25">
      <c r="AC1207" s="62">
        <v>45127</v>
      </c>
      <c r="AD1207" s="63" t="s">
        <v>97</v>
      </c>
      <c r="AE1207" s="62" t="s">
        <v>128</v>
      </c>
    </row>
    <row r="1208" spans="29:31" x14ac:dyDescent="0.25">
      <c r="AC1208" s="62">
        <v>45128</v>
      </c>
      <c r="AD1208" s="63" t="s">
        <v>97</v>
      </c>
      <c r="AE1208" s="62" t="s">
        <v>129</v>
      </c>
    </row>
    <row r="1209" spans="29:31" x14ac:dyDescent="0.25">
      <c r="AC1209" s="62">
        <v>45129</v>
      </c>
      <c r="AD1209" s="63" t="s">
        <v>97</v>
      </c>
      <c r="AE1209" s="62" t="s">
        <v>130</v>
      </c>
    </row>
    <row r="1210" spans="29:31" x14ac:dyDescent="0.25">
      <c r="AC1210" s="62">
        <v>45130</v>
      </c>
      <c r="AD1210" s="63" t="s">
        <v>97</v>
      </c>
      <c r="AE1210" s="62" t="s">
        <v>131</v>
      </c>
    </row>
    <row r="1211" spans="29:31" x14ac:dyDescent="0.25">
      <c r="AC1211" s="62">
        <v>45131</v>
      </c>
      <c r="AD1211" s="63" t="s">
        <v>97</v>
      </c>
      <c r="AE1211" s="62" t="s">
        <v>125</v>
      </c>
    </row>
    <row r="1212" spans="29:31" x14ac:dyDescent="0.25">
      <c r="AC1212" s="62">
        <v>45132</v>
      </c>
      <c r="AD1212" s="63" t="s">
        <v>97</v>
      </c>
      <c r="AE1212" s="62" t="s">
        <v>126</v>
      </c>
    </row>
    <row r="1213" spans="29:31" x14ac:dyDescent="0.25">
      <c r="AC1213" s="62">
        <v>45133</v>
      </c>
      <c r="AD1213" s="63" t="s">
        <v>97</v>
      </c>
      <c r="AE1213" s="62" t="s">
        <v>127</v>
      </c>
    </row>
    <row r="1214" spans="29:31" x14ac:dyDescent="0.25">
      <c r="AC1214" s="62">
        <v>45134</v>
      </c>
      <c r="AD1214" s="63" t="s">
        <v>97</v>
      </c>
      <c r="AE1214" s="62" t="s">
        <v>128</v>
      </c>
    </row>
    <row r="1215" spans="29:31" x14ac:dyDescent="0.25">
      <c r="AC1215" s="62">
        <v>45135</v>
      </c>
      <c r="AD1215" s="63" t="s">
        <v>97</v>
      </c>
      <c r="AE1215" s="62" t="s">
        <v>129</v>
      </c>
    </row>
    <row r="1216" spans="29:31" x14ac:dyDescent="0.25">
      <c r="AC1216" s="62">
        <v>45136</v>
      </c>
      <c r="AD1216" s="63" t="s">
        <v>97</v>
      </c>
      <c r="AE1216" s="62" t="s">
        <v>130</v>
      </c>
    </row>
    <row r="1217" spans="29:31" x14ac:dyDescent="0.25">
      <c r="AC1217" s="62">
        <v>45137</v>
      </c>
      <c r="AD1217" s="63" t="s">
        <v>97</v>
      </c>
      <c r="AE1217" s="62" t="s">
        <v>131</v>
      </c>
    </row>
    <row r="1218" spans="29:31" x14ac:dyDescent="0.25">
      <c r="AC1218" s="62">
        <v>45138</v>
      </c>
      <c r="AD1218" s="63" t="s">
        <v>97</v>
      </c>
      <c r="AE1218" s="62" t="s">
        <v>125</v>
      </c>
    </row>
    <row r="1219" spans="29:31" x14ac:dyDescent="0.25">
      <c r="AC1219" s="62">
        <v>45139</v>
      </c>
      <c r="AD1219" s="63" t="s">
        <v>97</v>
      </c>
      <c r="AE1219" s="62" t="s">
        <v>126</v>
      </c>
    </row>
    <row r="1220" spans="29:31" x14ac:dyDescent="0.25">
      <c r="AC1220" s="62">
        <v>45140</v>
      </c>
      <c r="AD1220" s="63" t="s">
        <v>97</v>
      </c>
      <c r="AE1220" s="62" t="s">
        <v>127</v>
      </c>
    </row>
    <row r="1221" spans="29:31" x14ac:dyDescent="0.25">
      <c r="AC1221" s="62">
        <v>45141</v>
      </c>
      <c r="AD1221" s="63" t="s">
        <v>97</v>
      </c>
      <c r="AE1221" s="62" t="s">
        <v>128</v>
      </c>
    </row>
    <row r="1222" spans="29:31" x14ac:dyDescent="0.25">
      <c r="AC1222" s="62">
        <v>45142</v>
      </c>
      <c r="AD1222" s="63" t="s">
        <v>97</v>
      </c>
      <c r="AE1222" s="62" t="s">
        <v>129</v>
      </c>
    </row>
    <row r="1223" spans="29:31" x14ac:dyDescent="0.25">
      <c r="AC1223" s="62">
        <v>45143</v>
      </c>
      <c r="AD1223" s="63" t="s">
        <v>97</v>
      </c>
      <c r="AE1223" s="62" t="s">
        <v>130</v>
      </c>
    </row>
    <row r="1224" spans="29:31" x14ac:dyDescent="0.25">
      <c r="AC1224" s="62">
        <v>45144</v>
      </c>
      <c r="AD1224" s="63" t="s">
        <v>97</v>
      </c>
      <c r="AE1224" s="62" t="s">
        <v>131</v>
      </c>
    </row>
    <row r="1225" spans="29:31" x14ac:dyDescent="0.25">
      <c r="AC1225" s="62">
        <v>45145</v>
      </c>
      <c r="AD1225" s="63" t="s">
        <v>97</v>
      </c>
      <c r="AE1225" s="62" t="s">
        <v>125</v>
      </c>
    </row>
    <row r="1226" spans="29:31" x14ac:dyDescent="0.25">
      <c r="AC1226" s="62">
        <v>45146</v>
      </c>
      <c r="AD1226" s="63" t="s">
        <v>97</v>
      </c>
      <c r="AE1226" s="62" t="s">
        <v>126</v>
      </c>
    </row>
    <row r="1227" spans="29:31" x14ac:dyDescent="0.25">
      <c r="AC1227" s="62">
        <v>45147</v>
      </c>
      <c r="AD1227" s="63" t="s">
        <v>97</v>
      </c>
      <c r="AE1227" s="62" t="s">
        <v>127</v>
      </c>
    </row>
    <row r="1228" spans="29:31" x14ac:dyDescent="0.25">
      <c r="AC1228" s="62">
        <v>45148</v>
      </c>
      <c r="AD1228" s="63" t="s">
        <v>97</v>
      </c>
      <c r="AE1228" s="62" t="s">
        <v>128</v>
      </c>
    </row>
    <row r="1229" spans="29:31" x14ac:dyDescent="0.25">
      <c r="AC1229" s="62">
        <v>45149</v>
      </c>
      <c r="AD1229" s="63" t="s">
        <v>97</v>
      </c>
      <c r="AE1229" s="62" t="s">
        <v>129</v>
      </c>
    </row>
    <row r="1230" spans="29:31" x14ac:dyDescent="0.25">
      <c r="AC1230" s="62">
        <v>45150</v>
      </c>
      <c r="AD1230" s="63" t="s">
        <v>97</v>
      </c>
      <c r="AE1230" s="62" t="s">
        <v>130</v>
      </c>
    </row>
    <row r="1231" spans="29:31" x14ac:dyDescent="0.25">
      <c r="AC1231" s="62">
        <v>45151</v>
      </c>
      <c r="AD1231" s="63" t="s">
        <v>97</v>
      </c>
      <c r="AE1231" s="62" t="s">
        <v>131</v>
      </c>
    </row>
    <row r="1232" spans="29:31" x14ac:dyDescent="0.25">
      <c r="AC1232" s="62">
        <v>45152</v>
      </c>
      <c r="AD1232" s="63" t="s">
        <v>97</v>
      </c>
      <c r="AE1232" s="62" t="s">
        <v>125</v>
      </c>
    </row>
    <row r="1233" spans="29:31" x14ac:dyDescent="0.25">
      <c r="AC1233" s="62">
        <v>45153</v>
      </c>
      <c r="AD1233" s="63" t="s">
        <v>97</v>
      </c>
      <c r="AE1233" s="62" t="s">
        <v>126</v>
      </c>
    </row>
    <row r="1234" spans="29:31" x14ac:dyDescent="0.25">
      <c r="AC1234" s="62">
        <v>45154</v>
      </c>
      <c r="AD1234" s="63" t="s">
        <v>97</v>
      </c>
      <c r="AE1234" s="62" t="s">
        <v>127</v>
      </c>
    </row>
    <row r="1235" spans="29:31" x14ac:dyDescent="0.25">
      <c r="AC1235" s="62">
        <v>45155</v>
      </c>
      <c r="AD1235" s="63" t="s">
        <v>97</v>
      </c>
      <c r="AE1235" s="62" t="s">
        <v>128</v>
      </c>
    </row>
    <row r="1236" spans="29:31" x14ac:dyDescent="0.25">
      <c r="AC1236" s="62">
        <v>45156</v>
      </c>
      <c r="AD1236" s="63" t="s">
        <v>97</v>
      </c>
      <c r="AE1236" s="62" t="s">
        <v>129</v>
      </c>
    </row>
    <row r="1237" spans="29:31" x14ac:dyDescent="0.25">
      <c r="AC1237" s="62">
        <v>45157</v>
      </c>
      <c r="AD1237" s="63" t="s">
        <v>97</v>
      </c>
      <c r="AE1237" s="62" t="s">
        <v>130</v>
      </c>
    </row>
    <row r="1238" spans="29:31" x14ac:dyDescent="0.25">
      <c r="AC1238" s="62">
        <v>45158</v>
      </c>
      <c r="AD1238" s="63" t="s">
        <v>97</v>
      </c>
      <c r="AE1238" s="62" t="s">
        <v>131</v>
      </c>
    </row>
    <row r="1239" spans="29:31" x14ac:dyDescent="0.25">
      <c r="AC1239" s="62">
        <v>45159</v>
      </c>
      <c r="AD1239" s="63" t="s">
        <v>97</v>
      </c>
      <c r="AE1239" s="62" t="s">
        <v>125</v>
      </c>
    </row>
    <row r="1240" spans="29:31" x14ac:dyDescent="0.25">
      <c r="AC1240" s="62">
        <v>45160</v>
      </c>
      <c r="AD1240" s="63" t="s">
        <v>97</v>
      </c>
      <c r="AE1240" s="62" t="s">
        <v>126</v>
      </c>
    </row>
    <row r="1241" spans="29:31" x14ac:dyDescent="0.25">
      <c r="AC1241" s="62">
        <v>45161</v>
      </c>
      <c r="AD1241" s="63" t="s">
        <v>97</v>
      </c>
      <c r="AE1241" s="62" t="s">
        <v>127</v>
      </c>
    </row>
    <row r="1242" spans="29:31" x14ac:dyDescent="0.25">
      <c r="AC1242" s="62">
        <v>45162</v>
      </c>
      <c r="AD1242" s="63" t="s">
        <v>97</v>
      </c>
      <c r="AE1242" s="62" t="s">
        <v>128</v>
      </c>
    </row>
    <row r="1243" spans="29:31" x14ac:dyDescent="0.25">
      <c r="AC1243" s="62">
        <v>45163</v>
      </c>
      <c r="AD1243" s="63" t="s">
        <v>97</v>
      </c>
      <c r="AE1243" s="62" t="s">
        <v>129</v>
      </c>
    </row>
    <row r="1244" spans="29:31" x14ac:dyDescent="0.25">
      <c r="AC1244" s="62">
        <v>45164</v>
      </c>
      <c r="AD1244" s="63" t="s">
        <v>97</v>
      </c>
      <c r="AE1244" s="62" t="s">
        <v>130</v>
      </c>
    </row>
    <row r="1245" spans="29:31" x14ac:dyDescent="0.25">
      <c r="AC1245" s="62">
        <v>45165</v>
      </c>
      <c r="AD1245" s="63" t="s">
        <v>97</v>
      </c>
      <c r="AE1245" s="62" t="s">
        <v>131</v>
      </c>
    </row>
    <row r="1246" spans="29:31" x14ac:dyDescent="0.25">
      <c r="AC1246" s="62">
        <v>45166</v>
      </c>
      <c r="AD1246" s="63" t="s">
        <v>97</v>
      </c>
      <c r="AE1246" s="62" t="s">
        <v>125</v>
      </c>
    </row>
    <row r="1247" spans="29:31" x14ac:dyDescent="0.25">
      <c r="AC1247" s="62">
        <v>45167</v>
      </c>
      <c r="AD1247" s="63" t="s">
        <v>97</v>
      </c>
      <c r="AE1247" s="62" t="s">
        <v>126</v>
      </c>
    </row>
    <row r="1248" spans="29:31" x14ac:dyDescent="0.25">
      <c r="AC1248" s="62">
        <v>45168</v>
      </c>
      <c r="AD1248" s="63" t="s">
        <v>97</v>
      </c>
      <c r="AE1248" s="62" t="s">
        <v>127</v>
      </c>
    </row>
    <row r="1249" spans="29:31" x14ac:dyDescent="0.25">
      <c r="AC1249" s="62">
        <v>45169</v>
      </c>
      <c r="AD1249" s="63" t="s">
        <v>97</v>
      </c>
      <c r="AE1249" s="62" t="s">
        <v>128</v>
      </c>
    </row>
    <row r="1250" spans="29:31" x14ac:dyDescent="0.25">
      <c r="AC1250" s="62">
        <v>45170</v>
      </c>
      <c r="AD1250" s="63" t="s">
        <v>97</v>
      </c>
      <c r="AE1250" s="62" t="s">
        <v>129</v>
      </c>
    </row>
    <row r="1251" spans="29:31" x14ac:dyDescent="0.25">
      <c r="AC1251" s="62">
        <v>45171</v>
      </c>
      <c r="AD1251" s="63" t="s">
        <v>97</v>
      </c>
      <c r="AE1251" s="62" t="s">
        <v>130</v>
      </c>
    </row>
    <row r="1252" spans="29:31" x14ac:dyDescent="0.25">
      <c r="AC1252" s="62">
        <v>45172</v>
      </c>
      <c r="AD1252" s="63" t="s">
        <v>97</v>
      </c>
      <c r="AE1252" s="62" t="s">
        <v>131</v>
      </c>
    </row>
    <row r="1253" spans="29:31" x14ac:dyDescent="0.25">
      <c r="AC1253" s="62">
        <v>45173</v>
      </c>
      <c r="AD1253" s="63" t="s">
        <v>97</v>
      </c>
      <c r="AE1253" s="62" t="s">
        <v>125</v>
      </c>
    </row>
    <row r="1254" spans="29:31" x14ac:dyDescent="0.25">
      <c r="AC1254" s="62">
        <v>45174</v>
      </c>
      <c r="AD1254" s="63" t="s">
        <v>97</v>
      </c>
      <c r="AE1254" s="62" t="s">
        <v>126</v>
      </c>
    </row>
    <row r="1255" spans="29:31" x14ac:dyDescent="0.25">
      <c r="AC1255" s="62">
        <v>45175</v>
      </c>
      <c r="AD1255" s="63" t="s">
        <v>97</v>
      </c>
      <c r="AE1255" s="62" t="s">
        <v>127</v>
      </c>
    </row>
    <row r="1256" spans="29:31" x14ac:dyDescent="0.25">
      <c r="AC1256" s="62">
        <v>45176</v>
      </c>
      <c r="AD1256" s="63" t="s">
        <v>97</v>
      </c>
      <c r="AE1256" s="62" t="s">
        <v>128</v>
      </c>
    </row>
    <row r="1257" spans="29:31" x14ac:dyDescent="0.25">
      <c r="AC1257" s="62">
        <v>45177</v>
      </c>
      <c r="AD1257" s="63" t="s">
        <v>97</v>
      </c>
      <c r="AE1257" s="62" t="s">
        <v>129</v>
      </c>
    </row>
    <row r="1258" spans="29:31" x14ac:dyDescent="0.25">
      <c r="AC1258" s="62">
        <v>45178</v>
      </c>
      <c r="AD1258" s="63" t="s">
        <v>97</v>
      </c>
      <c r="AE1258" s="62" t="s">
        <v>130</v>
      </c>
    </row>
    <row r="1259" spans="29:31" x14ac:dyDescent="0.25">
      <c r="AC1259" s="62">
        <v>45179</v>
      </c>
      <c r="AD1259" s="63" t="s">
        <v>97</v>
      </c>
      <c r="AE1259" s="62" t="s">
        <v>131</v>
      </c>
    </row>
    <row r="1260" spans="29:31" x14ac:dyDescent="0.25">
      <c r="AC1260" s="62">
        <v>45180</v>
      </c>
      <c r="AD1260" s="63" t="s">
        <v>97</v>
      </c>
      <c r="AE1260" s="62" t="s">
        <v>125</v>
      </c>
    </row>
    <row r="1261" spans="29:31" x14ac:dyDescent="0.25">
      <c r="AC1261" s="62">
        <v>45181</v>
      </c>
      <c r="AD1261" s="63" t="s">
        <v>97</v>
      </c>
      <c r="AE1261" s="62" t="s">
        <v>126</v>
      </c>
    </row>
    <row r="1262" spans="29:31" x14ac:dyDescent="0.25">
      <c r="AC1262" s="62">
        <v>45182</v>
      </c>
      <c r="AD1262" s="63" t="s">
        <v>97</v>
      </c>
      <c r="AE1262" s="62" t="s">
        <v>127</v>
      </c>
    </row>
    <row r="1263" spans="29:31" x14ac:dyDescent="0.25">
      <c r="AC1263" s="62">
        <v>45183</v>
      </c>
      <c r="AD1263" s="63" t="s">
        <v>97</v>
      </c>
      <c r="AE1263" s="62" t="s">
        <v>128</v>
      </c>
    </row>
    <row r="1264" spans="29:31" x14ac:dyDescent="0.25">
      <c r="AC1264" s="62">
        <v>45184</v>
      </c>
      <c r="AD1264" s="63" t="s">
        <v>97</v>
      </c>
      <c r="AE1264" s="62" t="s">
        <v>129</v>
      </c>
    </row>
    <row r="1265" spans="29:31" x14ac:dyDescent="0.25">
      <c r="AC1265" s="62">
        <v>45185</v>
      </c>
      <c r="AD1265" s="63" t="s">
        <v>97</v>
      </c>
      <c r="AE1265" s="62" t="s">
        <v>130</v>
      </c>
    </row>
    <row r="1266" spans="29:31" x14ac:dyDescent="0.25">
      <c r="AC1266" s="62">
        <v>45186</v>
      </c>
      <c r="AD1266" s="63" t="s">
        <v>97</v>
      </c>
      <c r="AE1266" s="62" t="s">
        <v>131</v>
      </c>
    </row>
    <row r="1267" spans="29:31" x14ac:dyDescent="0.25">
      <c r="AC1267" s="62">
        <v>45187</v>
      </c>
      <c r="AD1267" s="63" t="s">
        <v>97</v>
      </c>
      <c r="AE1267" s="62" t="s">
        <v>125</v>
      </c>
    </row>
    <row r="1268" spans="29:31" x14ac:dyDescent="0.25">
      <c r="AC1268" s="62">
        <v>45188</v>
      </c>
      <c r="AD1268" s="63" t="s">
        <v>97</v>
      </c>
      <c r="AE1268" s="62" t="s">
        <v>126</v>
      </c>
    </row>
    <row r="1269" spans="29:31" x14ac:dyDescent="0.25">
      <c r="AC1269" s="62">
        <v>45189</v>
      </c>
      <c r="AD1269" s="63" t="s">
        <v>97</v>
      </c>
      <c r="AE1269" s="62" t="s">
        <v>127</v>
      </c>
    </row>
    <row r="1270" spans="29:31" x14ac:dyDescent="0.25">
      <c r="AC1270" s="62">
        <v>45190</v>
      </c>
      <c r="AD1270" s="63" t="s">
        <v>97</v>
      </c>
      <c r="AE1270" s="62" t="s">
        <v>128</v>
      </c>
    </row>
    <row r="1271" spans="29:31" x14ac:dyDescent="0.25">
      <c r="AC1271" s="62">
        <v>45191</v>
      </c>
      <c r="AD1271" s="63" t="s">
        <v>97</v>
      </c>
      <c r="AE1271" s="62" t="s">
        <v>129</v>
      </c>
    </row>
    <row r="1272" spans="29:31" x14ac:dyDescent="0.25">
      <c r="AC1272" s="62">
        <v>45192</v>
      </c>
      <c r="AD1272" s="63" t="s">
        <v>97</v>
      </c>
      <c r="AE1272" s="62" t="s">
        <v>130</v>
      </c>
    </row>
    <row r="1273" spans="29:31" x14ac:dyDescent="0.25">
      <c r="AC1273" s="62">
        <v>45193</v>
      </c>
      <c r="AD1273" s="63" t="s">
        <v>97</v>
      </c>
      <c r="AE1273" s="62" t="s">
        <v>131</v>
      </c>
    </row>
    <row r="1274" spans="29:31" x14ac:dyDescent="0.25">
      <c r="AC1274" s="62">
        <v>45194</v>
      </c>
      <c r="AD1274" s="63" t="s">
        <v>97</v>
      </c>
      <c r="AE1274" s="62" t="s">
        <v>125</v>
      </c>
    </row>
    <row r="1275" spans="29:31" x14ac:dyDescent="0.25">
      <c r="AC1275" s="62">
        <v>45195</v>
      </c>
      <c r="AD1275" s="63" t="s">
        <v>97</v>
      </c>
      <c r="AE1275" s="62" t="s">
        <v>126</v>
      </c>
    </row>
    <row r="1276" spans="29:31" x14ac:dyDescent="0.25">
      <c r="AC1276" s="62">
        <v>45196</v>
      </c>
      <c r="AD1276" s="63" t="s">
        <v>97</v>
      </c>
      <c r="AE1276" s="62" t="s">
        <v>127</v>
      </c>
    </row>
    <row r="1277" spans="29:31" x14ac:dyDescent="0.25">
      <c r="AC1277" s="62">
        <v>45197</v>
      </c>
      <c r="AD1277" s="63" t="s">
        <v>97</v>
      </c>
      <c r="AE1277" s="62" t="s">
        <v>128</v>
      </c>
    </row>
    <row r="1278" spans="29:31" x14ac:dyDescent="0.25">
      <c r="AC1278" s="62">
        <v>45198</v>
      </c>
      <c r="AD1278" s="63" t="s">
        <v>97</v>
      </c>
      <c r="AE1278" s="62" t="s">
        <v>129</v>
      </c>
    </row>
    <row r="1279" spans="29:31" x14ac:dyDescent="0.25">
      <c r="AC1279" s="62">
        <v>45199</v>
      </c>
      <c r="AD1279" s="63" t="s">
        <v>97</v>
      </c>
      <c r="AE1279" s="62" t="s">
        <v>130</v>
      </c>
    </row>
    <row r="1280" spans="29:31" x14ac:dyDescent="0.25">
      <c r="AC1280" s="62">
        <v>45200</v>
      </c>
      <c r="AD1280" s="63" t="s">
        <v>97</v>
      </c>
      <c r="AE1280" s="62" t="s">
        <v>131</v>
      </c>
    </row>
    <row r="1281" spans="29:31" x14ac:dyDescent="0.25">
      <c r="AC1281" s="62">
        <v>45201</v>
      </c>
      <c r="AD1281" s="63" t="s">
        <v>97</v>
      </c>
      <c r="AE1281" s="62" t="s">
        <v>125</v>
      </c>
    </row>
    <row r="1282" spans="29:31" x14ac:dyDescent="0.25">
      <c r="AC1282" s="62">
        <v>45202</v>
      </c>
      <c r="AD1282" s="63" t="s">
        <v>97</v>
      </c>
      <c r="AE1282" s="62" t="s">
        <v>126</v>
      </c>
    </row>
    <row r="1283" spans="29:31" x14ac:dyDescent="0.25">
      <c r="AC1283" s="62">
        <v>45203</v>
      </c>
      <c r="AD1283" s="63" t="s">
        <v>97</v>
      </c>
      <c r="AE1283" s="62" t="s">
        <v>127</v>
      </c>
    </row>
    <row r="1284" spans="29:31" x14ac:dyDescent="0.25">
      <c r="AC1284" s="62">
        <v>45204</v>
      </c>
      <c r="AD1284" s="63" t="s">
        <v>97</v>
      </c>
      <c r="AE1284" s="62" t="s">
        <v>128</v>
      </c>
    </row>
    <row r="1285" spans="29:31" x14ac:dyDescent="0.25">
      <c r="AC1285" s="62">
        <v>45205</v>
      </c>
      <c r="AD1285" s="63" t="s">
        <v>97</v>
      </c>
      <c r="AE1285" s="62" t="s">
        <v>129</v>
      </c>
    </row>
    <row r="1286" spans="29:31" x14ac:dyDescent="0.25">
      <c r="AC1286" s="62">
        <v>45206</v>
      </c>
      <c r="AD1286" s="63" t="s">
        <v>97</v>
      </c>
      <c r="AE1286" s="62" t="s">
        <v>130</v>
      </c>
    </row>
    <row r="1287" spans="29:31" x14ac:dyDescent="0.25">
      <c r="AC1287" s="62">
        <v>45207</v>
      </c>
      <c r="AD1287" s="63" t="s">
        <v>97</v>
      </c>
      <c r="AE1287" s="62" t="s">
        <v>131</v>
      </c>
    </row>
    <row r="1288" spans="29:31" x14ac:dyDescent="0.25">
      <c r="AC1288" s="62">
        <v>45208</v>
      </c>
      <c r="AD1288" s="63" t="s">
        <v>97</v>
      </c>
      <c r="AE1288" s="62" t="s">
        <v>125</v>
      </c>
    </row>
    <row r="1289" spans="29:31" x14ac:dyDescent="0.25">
      <c r="AC1289" s="62">
        <v>45209</v>
      </c>
      <c r="AD1289" s="63" t="s">
        <v>97</v>
      </c>
      <c r="AE1289" s="62" t="s">
        <v>126</v>
      </c>
    </row>
    <row r="1290" spans="29:31" x14ac:dyDescent="0.25">
      <c r="AC1290" s="62">
        <v>45210</v>
      </c>
      <c r="AD1290" s="63" t="s">
        <v>97</v>
      </c>
      <c r="AE1290" s="62" t="s">
        <v>127</v>
      </c>
    </row>
    <row r="1291" spans="29:31" x14ac:dyDescent="0.25">
      <c r="AC1291" s="62">
        <v>45211</v>
      </c>
      <c r="AD1291" s="63" t="s">
        <v>97</v>
      </c>
      <c r="AE1291" s="62" t="s">
        <v>128</v>
      </c>
    </row>
    <row r="1292" spans="29:31" x14ac:dyDescent="0.25">
      <c r="AC1292" s="62">
        <v>45212</v>
      </c>
      <c r="AD1292" s="63" t="s">
        <v>97</v>
      </c>
      <c r="AE1292" s="62" t="s">
        <v>129</v>
      </c>
    </row>
    <row r="1293" spans="29:31" x14ac:dyDescent="0.25">
      <c r="AC1293" s="62">
        <v>45213</v>
      </c>
      <c r="AD1293" s="63" t="s">
        <v>97</v>
      </c>
      <c r="AE1293" s="62" t="s">
        <v>130</v>
      </c>
    </row>
    <row r="1294" spans="29:31" x14ac:dyDescent="0.25">
      <c r="AC1294" s="62">
        <v>45214</v>
      </c>
      <c r="AD1294" s="63" t="s">
        <v>97</v>
      </c>
      <c r="AE1294" s="62" t="s">
        <v>131</v>
      </c>
    </row>
    <row r="1295" spans="29:31" x14ac:dyDescent="0.25">
      <c r="AC1295" s="62">
        <v>45215</v>
      </c>
      <c r="AD1295" s="63" t="s">
        <v>97</v>
      </c>
      <c r="AE1295" s="62" t="s">
        <v>125</v>
      </c>
    </row>
    <row r="1296" spans="29:31" x14ac:dyDescent="0.25">
      <c r="AC1296" s="62">
        <v>45216</v>
      </c>
      <c r="AD1296" s="63" t="s">
        <v>97</v>
      </c>
      <c r="AE1296" s="62" t="s">
        <v>126</v>
      </c>
    </row>
    <row r="1297" spans="29:31" x14ac:dyDescent="0.25">
      <c r="AC1297" s="62">
        <v>45217</v>
      </c>
      <c r="AD1297" s="63" t="s">
        <v>97</v>
      </c>
      <c r="AE1297" s="62" t="s">
        <v>127</v>
      </c>
    </row>
    <row r="1298" spans="29:31" x14ac:dyDescent="0.25">
      <c r="AC1298" s="62">
        <v>45218</v>
      </c>
      <c r="AD1298" s="63" t="s">
        <v>97</v>
      </c>
      <c r="AE1298" s="62" t="s">
        <v>128</v>
      </c>
    </row>
    <row r="1299" spans="29:31" x14ac:dyDescent="0.25">
      <c r="AC1299" s="62">
        <v>45219</v>
      </c>
      <c r="AD1299" s="63" t="s">
        <v>97</v>
      </c>
      <c r="AE1299" s="62" t="s">
        <v>129</v>
      </c>
    </row>
    <row r="1300" spans="29:31" x14ac:dyDescent="0.25">
      <c r="AC1300" s="62">
        <v>45220</v>
      </c>
      <c r="AD1300" s="63" t="s">
        <v>97</v>
      </c>
      <c r="AE1300" s="62" t="s">
        <v>130</v>
      </c>
    </row>
    <row r="1301" spans="29:31" x14ac:dyDescent="0.25">
      <c r="AC1301" s="62">
        <v>45221</v>
      </c>
      <c r="AD1301" s="63" t="s">
        <v>97</v>
      </c>
      <c r="AE1301" s="62" t="s">
        <v>131</v>
      </c>
    </row>
    <row r="1302" spans="29:31" x14ac:dyDescent="0.25">
      <c r="AC1302" s="62">
        <v>45222</v>
      </c>
      <c r="AD1302" s="63" t="s">
        <v>97</v>
      </c>
      <c r="AE1302" s="62" t="s">
        <v>125</v>
      </c>
    </row>
    <row r="1303" spans="29:31" x14ac:dyDescent="0.25">
      <c r="AC1303" s="62">
        <v>45223</v>
      </c>
      <c r="AD1303" s="63" t="s">
        <v>97</v>
      </c>
      <c r="AE1303" s="62" t="s">
        <v>126</v>
      </c>
    </row>
    <row r="1304" spans="29:31" x14ac:dyDescent="0.25">
      <c r="AC1304" s="62">
        <v>45224</v>
      </c>
      <c r="AD1304" s="63" t="s">
        <v>97</v>
      </c>
      <c r="AE1304" s="62" t="s">
        <v>127</v>
      </c>
    </row>
    <row r="1305" spans="29:31" x14ac:dyDescent="0.25">
      <c r="AC1305" s="62">
        <v>45225</v>
      </c>
      <c r="AD1305" s="63" t="s">
        <v>97</v>
      </c>
      <c r="AE1305" s="62" t="s">
        <v>128</v>
      </c>
    </row>
    <row r="1306" spans="29:31" x14ac:dyDescent="0.25">
      <c r="AC1306" s="62">
        <v>45226</v>
      </c>
      <c r="AD1306" s="63" t="s">
        <v>97</v>
      </c>
      <c r="AE1306" s="62" t="s">
        <v>129</v>
      </c>
    </row>
    <row r="1307" spans="29:31" x14ac:dyDescent="0.25">
      <c r="AC1307" s="62">
        <v>45227</v>
      </c>
      <c r="AD1307" s="63" t="s">
        <v>97</v>
      </c>
      <c r="AE1307" s="62" t="s">
        <v>130</v>
      </c>
    </row>
    <row r="1308" spans="29:31" x14ac:dyDescent="0.25">
      <c r="AC1308" s="62">
        <v>45228</v>
      </c>
      <c r="AD1308" s="63" t="s">
        <v>97</v>
      </c>
      <c r="AE1308" s="62" t="s">
        <v>131</v>
      </c>
    </row>
    <row r="1309" spans="29:31" x14ac:dyDescent="0.25">
      <c r="AC1309" s="62">
        <v>45229</v>
      </c>
      <c r="AD1309" s="63" t="s">
        <v>97</v>
      </c>
      <c r="AE1309" s="62" t="s">
        <v>125</v>
      </c>
    </row>
    <row r="1310" spans="29:31" x14ac:dyDescent="0.25">
      <c r="AC1310" s="62">
        <v>45230</v>
      </c>
      <c r="AD1310" s="63" t="s">
        <v>97</v>
      </c>
      <c r="AE1310" s="62" t="s">
        <v>126</v>
      </c>
    </row>
    <row r="1311" spans="29:31" x14ac:dyDescent="0.25">
      <c r="AC1311" s="62">
        <v>45231</v>
      </c>
      <c r="AD1311" s="63" t="s">
        <v>97</v>
      </c>
      <c r="AE1311" s="62" t="s">
        <v>127</v>
      </c>
    </row>
    <row r="1312" spans="29:31" x14ac:dyDescent="0.25">
      <c r="AC1312" s="62">
        <v>45232</v>
      </c>
      <c r="AD1312" s="63" t="s">
        <v>97</v>
      </c>
      <c r="AE1312" s="62" t="s">
        <v>128</v>
      </c>
    </row>
    <row r="1313" spans="29:31" x14ac:dyDescent="0.25">
      <c r="AC1313" s="62">
        <v>45233</v>
      </c>
      <c r="AD1313" s="63" t="s">
        <v>97</v>
      </c>
      <c r="AE1313" s="62" t="s">
        <v>129</v>
      </c>
    </row>
    <row r="1314" spans="29:31" x14ac:dyDescent="0.25">
      <c r="AC1314" s="62">
        <v>45234</v>
      </c>
      <c r="AD1314" s="63" t="s">
        <v>97</v>
      </c>
      <c r="AE1314" s="62" t="s">
        <v>130</v>
      </c>
    </row>
    <row r="1315" spans="29:31" x14ac:dyDescent="0.25">
      <c r="AC1315" s="62">
        <v>45235</v>
      </c>
      <c r="AD1315" s="63" t="s">
        <v>97</v>
      </c>
      <c r="AE1315" s="62" t="s">
        <v>131</v>
      </c>
    </row>
    <row r="1316" spans="29:31" x14ac:dyDescent="0.25">
      <c r="AC1316" s="62">
        <v>45236</v>
      </c>
      <c r="AD1316" s="63" t="s">
        <v>97</v>
      </c>
      <c r="AE1316" s="62" t="s">
        <v>125</v>
      </c>
    </row>
    <row r="1317" spans="29:31" x14ac:dyDescent="0.25">
      <c r="AC1317" s="62">
        <v>45237</v>
      </c>
      <c r="AD1317" s="63" t="s">
        <v>97</v>
      </c>
      <c r="AE1317" s="62" t="s">
        <v>126</v>
      </c>
    </row>
    <row r="1318" spans="29:31" x14ac:dyDescent="0.25">
      <c r="AC1318" s="62">
        <v>45238</v>
      </c>
      <c r="AD1318" s="63" t="s">
        <v>97</v>
      </c>
      <c r="AE1318" s="62" t="s">
        <v>127</v>
      </c>
    </row>
    <row r="1319" spans="29:31" x14ac:dyDescent="0.25">
      <c r="AC1319" s="62">
        <v>45239</v>
      </c>
      <c r="AD1319" s="63" t="s">
        <v>97</v>
      </c>
      <c r="AE1319" s="62" t="s">
        <v>128</v>
      </c>
    </row>
    <row r="1320" spans="29:31" x14ac:dyDescent="0.25">
      <c r="AC1320" s="62">
        <v>45240</v>
      </c>
      <c r="AD1320" s="63" t="s">
        <v>97</v>
      </c>
      <c r="AE1320" s="62" t="s">
        <v>129</v>
      </c>
    </row>
    <row r="1321" spans="29:31" x14ac:dyDescent="0.25">
      <c r="AC1321" s="62">
        <v>45241</v>
      </c>
      <c r="AD1321" s="63" t="s">
        <v>97</v>
      </c>
      <c r="AE1321" s="62" t="s">
        <v>130</v>
      </c>
    </row>
    <row r="1322" spans="29:31" x14ac:dyDescent="0.25">
      <c r="AC1322" s="62">
        <v>45242</v>
      </c>
      <c r="AD1322" s="63" t="s">
        <v>97</v>
      </c>
      <c r="AE1322" s="62" t="s">
        <v>131</v>
      </c>
    </row>
    <row r="1323" spans="29:31" x14ac:dyDescent="0.25">
      <c r="AC1323" s="62">
        <v>45243</v>
      </c>
      <c r="AD1323" s="63" t="s">
        <v>97</v>
      </c>
      <c r="AE1323" s="62" t="s">
        <v>125</v>
      </c>
    </row>
    <row r="1324" spans="29:31" x14ac:dyDescent="0.25">
      <c r="AC1324" s="62">
        <v>45244</v>
      </c>
      <c r="AD1324" s="63" t="s">
        <v>97</v>
      </c>
      <c r="AE1324" s="62" t="s">
        <v>126</v>
      </c>
    </row>
    <row r="1325" spans="29:31" x14ac:dyDescent="0.25">
      <c r="AC1325" s="62">
        <v>45245</v>
      </c>
      <c r="AD1325" s="63" t="s">
        <v>97</v>
      </c>
      <c r="AE1325" s="62" t="s">
        <v>127</v>
      </c>
    </row>
    <row r="1326" spans="29:31" x14ac:dyDescent="0.25">
      <c r="AC1326" s="62">
        <v>45246</v>
      </c>
      <c r="AD1326" s="63" t="s">
        <v>97</v>
      </c>
      <c r="AE1326" s="62" t="s">
        <v>128</v>
      </c>
    </row>
    <row r="1327" spans="29:31" x14ac:dyDescent="0.25">
      <c r="AC1327" s="62">
        <v>45247</v>
      </c>
      <c r="AD1327" s="63" t="s">
        <v>97</v>
      </c>
      <c r="AE1327" s="62" t="s">
        <v>129</v>
      </c>
    </row>
    <row r="1328" spans="29:31" x14ac:dyDescent="0.25">
      <c r="AC1328" s="62">
        <v>45248</v>
      </c>
      <c r="AD1328" s="63" t="s">
        <v>97</v>
      </c>
      <c r="AE1328" s="62" t="s">
        <v>130</v>
      </c>
    </row>
    <row r="1329" spans="29:31" x14ac:dyDescent="0.25">
      <c r="AC1329" s="62">
        <v>45249</v>
      </c>
      <c r="AD1329" s="63" t="s">
        <v>97</v>
      </c>
      <c r="AE1329" s="62" t="s">
        <v>131</v>
      </c>
    </row>
    <row r="1330" spans="29:31" x14ac:dyDescent="0.25">
      <c r="AC1330" s="62">
        <v>45250</v>
      </c>
      <c r="AD1330" s="63" t="s">
        <v>97</v>
      </c>
      <c r="AE1330" s="62" t="s">
        <v>125</v>
      </c>
    </row>
    <row r="1331" spans="29:31" x14ac:dyDescent="0.25">
      <c r="AC1331" s="62">
        <v>45251</v>
      </c>
      <c r="AD1331" s="63" t="s">
        <v>97</v>
      </c>
      <c r="AE1331" s="62" t="s">
        <v>126</v>
      </c>
    </row>
    <row r="1332" spans="29:31" x14ac:dyDescent="0.25">
      <c r="AC1332" s="62">
        <v>45252</v>
      </c>
      <c r="AD1332" s="63" t="s">
        <v>97</v>
      </c>
      <c r="AE1332" s="62" t="s">
        <v>127</v>
      </c>
    </row>
    <row r="1333" spans="29:31" x14ac:dyDescent="0.25">
      <c r="AC1333" s="62">
        <v>45253</v>
      </c>
      <c r="AD1333" s="63" t="s">
        <v>97</v>
      </c>
      <c r="AE1333" s="62" t="s">
        <v>128</v>
      </c>
    </row>
    <row r="1334" spans="29:31" x14ac:dyDescent="0.25">
      <c r="AC1334" s="62">
        <v>45254</v>
      </c>
      <c r="AD1334" s="63" t="s">
        <v>97</v>
      </c>
      <c r="AE1334" s="62" t="s">
        <v>129</v>
      </c>
    </row>
    <row r="1335" spans="29:31" x14ac:dyDescent="0.25">
      <c r="AC1335" s="62">
        <v>45255</v>
      </c>
      <c r="AD1335" s="63" t="s">
        <v>97</v>
      </c>
      <c r="AE1335" s="62" t="s">
        <v>130</v>
      </c>
    </row>
    <row r="1336" spans="29:31" x14ac:dyDescent="0.25">
      <c r="AC1336" s="62">
        <v>45256</v>
      </c>
      <c r="AD1336" s="63" t="s">
        <v>97</v>
      </c>
      <c r="AE1336" s="62" t="s">
        <v>131</v>
      </c>
    </row>
    <row r="1337" spans="29:31" x14ac:dyDescent="0.25">
      <c r="AC1337" s="62">
        <v>45257</v>
      </c>
      <c r="AD1337" s="63" t="s">
        <v>97</v>
      </c>
      <c r="AE1337" s="62" t="s">
        <v>125</v>
      </c>
    </row>
    <row r="1338" spans="29:31" x14ac:dyDescent="0.25">
      <c r="AC1338" s="62">
        <v>45258</v>
      </c>
      <c r="AD1338" s="63" t="s">
        <v>97</v>
      </c>
      <c r="AE1338" s="62" t="s">
        <v>126</v>
      </c>
    </row>
    <row r="1339" spans="29:31" x14ac:dyDescent="0.25">
      <c r="AC1339" s="62">
        <v>45259</v>
      </c>
      <c r="AD1339" s="63" t="s">
        <v>97</v>
      </c>
      <c r="AE1339" s="62" t="s">
        <v>127</v>
      </c>
    </row>
    <row r="1340" spans="29:31" x14ac:dyDescent="0.25">
      <c r="AC1340" s="62">
        <v>45260</v>
      </c>
      <c r="AD1340" s="63" t="s">
        <v>97</v>
      </c>
      <c r="AE1340" s="62" t="s">
        <v>128</v>
      </c>
    </row>
    <row r="1341" spans="29:31" x14ac:dyDescent="0.25">
      <c r="AC1341" s="62">
        <v>45261</v>
      </c>
      <c r="AD1341" s="63" t="s">
        <v>97</v>
      </c>
      <c r="AE1341" s="62" t="s">
        <v>129</v>
      </c>
    </row>
    <row r="1342" spans="29:31" x14ac:dyDescent="0.25">
      <c r="AC1342" s="62">
        <v>45262</v>
      </c>
      <c r="AD1342" s="63" t="s">
        <v>97</v>
      </c>
      <c r="AE1342" s="62" t="s">
        <v>130</v>
      </c>
    </row>
    <row r="1343" spans="29:31" x14ac:dyDescent="0.25">
      <c r="AC1343" s="62">
        <v>45263</v>
      </c>
      <c r="AD1343" s="63" t="s">
        <v>97</v>
      </c>
      <c r="AE1343" s="62" t="s">
        <v>131</v>
      </c>
    </row>
    <row r="1344" spans="29:31" x14ac:dyDescent="0.25">
      <c r="AC1344" s="62">
        <v>45264</v>
      </c>
      <c r="AD1344" s="63" t="s">
        <v>97</v>
      </c>
      <c r="AE1344" s="62" t="s">
        <v>125</v>
      </c>
    </row>
    <row r="1345" spans="29:31" x14ac:dyDescent="0.25">
      <c r="AC1345" s="62">
        <v>45265</v>
      </c>
      <c r="AD1345" s="63" t="s">
        <v>97</v>
      </c>
      <c r="AE1345" s="62" t="s">
        <v>126</v>
      </c>
    </row>
    <row r="1346" spans="29:31" x14ac:dyDescent="0.25">
      <c r="AC1346" s="62">
        <v>45266</v>
      </c>
      <c r="AD1346" s="63" t="s">
        <v>97</v>
      </c>
      <c r="AE1346" s="62" t="s">
        <v>127</v>
      </c>
    </row>
    <row r="1347" spans="29:31" x14ac:dyDescent="0.25">
      <c r="AC1347" s="62">
        <v>45267</v>
      </c>
      <c r="AD1347" s="63" t="s">
        <v>97</v>
      </c>
      <c r="AE1347" s="62" t="s">
        <v>128</v>
      </c>
    </row>
    <row r="1348" spans="29:31" x14ac:dyDescent="0.25">
      <c r="AC1348" s="62">
        <v>45268</v>
      </c>
      <c r="AD1348" s="63" t="s">
        <v>97</v>
      </c>
      <c r="AE1348" s="62" t="s">
        <v>129</v>
      </c>
    </row>
    <row r="1349" spans="29:31" x14ac:dyDescent="0.25">
      <c r="AC1349" s="62">
        <v>45269</v>
      </c>
      <c r="AD1349" s="63" t="s">
        <v>97</v>
      </c>
      <c r="AE1349" s="62" t="s">
        <v>130</v>
      </c>
    </row>
    <row r="1350" spans="29:31" x14ac:dyDescent="0.25">
      <c r="AC1350" s="62">
        <v>45270</v>
      </c>
      <c r="AD1350" s="63" t="s">
        <v>97</v>
      </c>
      <c r="AE1350" s="62" t="s">
        <v>131</v>
      </c>
    </row>
    <row r="1351" spans="29:31" x14ac:dyDescent="0.25">
      <c r="AC1351" s="62">
        <v>45271</v>
      </c>
      <c r="AD1351" s="63" t="s">
        <v>97</v>
      </c>
      <c r="AE1351" s="62" t="s">
        <v>125</v>
      </c>
    </row>
    <row r="1352" spans="29:31" x14ac:dyDescent="0.25">
      <c r="AC1352" s="62">
        <v>45272</v>
      </c>
      <c r="AD1352" s="63" t="s">
        <v>97</v>
      </c>
      <c r="AE1352" s="62" t="s">
        <v>126</v>
      </c>
    </row>
    <row r="1353" spans="29:31" x14ac:dyDescent="0.25">
      <c r="AC1353" s="62">
        <v>45273</v>
      </c>
      <c r="AD1353" s="63" t="s">
        <v>97</v>
      </c>
      <c r="AE1353" s="62" t="s">
        <v>127</v>
      </c>
    </row>
    <row r="1354" spans="29:31" x14ac:dyDescent="0.25">
      <c r="AC1354" s="62">
        <v>45274</v>
      </c>
      <c r="AD1354" s="63" t="s">
        <v>97</v>
      </c>
      <c r="AE1354" s="62" t="s">
        <v>128</v>
      </c>
    </row>
    <row r="1355" spans="29:31" x14ac:dyDescent="0.25">
      <c r="AC1355" s="62">
        <v>45275</v>
      </c>
      <c r="AD1355" s="63" t="s">
        <v>97</v>
      </c>
      <c r="AE1355" s="62" t="s">
        <v>129</v>
      </c>
    </row>
    <row r="1356" spans="29:31" x14ac:dyDescent="0.25">
      <c r="AC1356" s="62">
        <v>45276</v>
      </c>
      <c r="AD1356" s="63" t="s">
        <v>97</v>
      </c>
      <c r="AE1356" s="62" t="s">
        <v>130</v>
      </c>
    </row>
    <row r="1357" spans="29:31" x14ac:dyDescent="0.25">
      <c r="AC1357" s="62">
        <v>45277</v>
      </c>
      <c r="AD1357" s="63" t="s">
        <v>97</v>
      </c>
      <c r="AE1357" s="62" t="s">
        <v>131</v>
      </c>
    </row>
    <row r="1358" spans="29:31" x14ac:dyDescent="0.25">
      <c r="AC1358" s="62">
        <v>45278</v>
      </c>
      <c r="AD1358" s="63" t="s">
        <v>97</v>
      </c>
      <c r="AE1358" s="62" t="s">
        <v>125</v>
      </c>
    </row>
    <row r="1359" spans="29:31" x14ac:dyDescent="0.25">
      <c r="AC1359" s="62">
        <v>45279</v>
      </c>
      <c r="AD1359" s="63" t="s">
        <v>97</v>
      </c>
      <c r="AE1359" s="62" t="s">
        <v>126</v>
      </c>
    </row>
    <row r="1360" spans="29:31" x14ac:dyDescent="0.25">
      <c r="AC1360" s="62">
        <v>45280</v>
      </c>
      <c r="AD1360" s="63" t="s">
        <v>97</v>
      </c>
      <c r="AE1360" s="62" t="s">
        <v>127</v>
      </c>
    </row>
    <row r="1361" spans="29:31" x14ac:dyDescent="0.25">
      <c r="AC1361" s="62">
        <v>45281</v>
      </c>
      <c r="AD1361" s="63" t="s">
        <v>97</v>
      </c>
      <c r="AE1361" s="62" t="s">
        <v>128</v>
      </c>
    </row>
    <row r="1362" spans="29:31" x14ac:dyDescent="0.25">
      <c r="AC1362" s="62">
        <v>45282</v>
      </c>
      <c r="AD1362" s="63" t="s">
        <v>97</v>
      </c>
      <c r="AE1362" s="62" t="s">
        <v>129</v>
      </c>
    </row>
    <row r="1363" spans="29:31" x14ac:dyDescent="0.25">
      <c r="AC1363" s="62">
        <v>45283</v>
      </c>
      <c r="AD1363" s="63" t="s">
        <v>97</v>
      </c>
      <c r="AE1363" s="62" t="s">
        <v>130</v>
      </c>
    </row>
    <row r="1364" spans="29:31" x14ac:dyDescent="0.25">
      <c r="AC1364" s="62">
        <v>45284</v>
      </c>
      <c r="AD1364" s="63" t="s">
        <v>97</v>
      </c>
      <c r="AE1364" s="62" t="s">
        <v>131</v>
      </c>
    </row>
    <row r="1365" spans="29:31" x14ac:dyDescent="0.25">
      <c r="AC1365" s="62">
        <v>45285</v>
      </c>
      <c r="AD1365" s="63" t="s">
        <v>97</v>
      </c>
      <c r="AE1365" s="62" t="s">
        <v>125</v>
      </c>
    </row>
    <row r="1366" spans="29:31" x14ac:dyDescent="0.25">
      <c r="AC1366" s="62">
        <v>45286</v>
      </c>
      <c r="AD1366" s="63" t="s">
        <v>97</v>
      </c>
      <c r="AE1366" s="62" t="s">
        <v>126</v>
      </c>
    </row>
    <row r="1367" spans="29:31" x14ac:dyDescent="0.25">
      <c r="AC1367" s="62">
        <v>45287</v>
      </c>
      <c r="AD1367" s="63" t="s">
        <v>97</v>
      </c>
      <c r="AE1367" s="62" t="s">
        <v>127</v>
      </c>
    </row>
    <row r="1368" spans="29:31" x14ac:dyDescent="0.25">
      <c r="AC1368" s="62">
        <v>45288</v>
      </c>
      <c r="AD1368" s="63" t="s">
        <v>97</v>
      </c>
      <c r="AE1368" s="62" t="s">
        <v>128</v>
      </c>
    </row>
    <row r="1369" spans="29:31" x14ac:dyDescent="0.25">
      <c r="AC1369" s="62">
        <v>45289</v>
      </c>
      <c r="AD1369" s="63" t="s">
        <v>97</v>
      </c>
      <c r="AE1369" s="62" t="s">
        <v>129</v>
      </c>
    </row>
    <row r="1370" spans="29:31" x14ac:dyDescent="0.25">
      <c r="AC1370" s="62">
        <v>45290</v>
      </c>
      <c r="AD1370" s="63" t="s">
        <v>97</v>
      </c>
      <c r="AE1370" s="62" t="s">
        <v>130</v>
      </c>
    </row>
    <row r="1371" spans="29:31" x14ac:dyDescent="0.25">
      <c r="AC1371" s="62">
        <v>45291</v>
      </c>
      <c r="AD1371" s="63" t="s">
        <v>97</v>
      </c>
      <c r="AE1371" s="62" t="s">
        <v>131</v>
      </c>
    </row>
    <row r="1372" spans="29:31" x14ac:dyDescent="0.25">
      <c r="AC1372" s="62">
        <v>45292</v>
      </c>
      <c r="AD1372" s="63" t="s">
        <v>97</v>
      </c>
      <c r="AE1372" s="62" t="s">
        <v>125</v>
      </c>
    </row>
    <row r="1373" spans="29:31" x14ac:dyDescent="0.25">
      <c r="AC1373" s="62">
        <v>45293</v>
      </c>
      <c r="AD1373" s="63" t="s">
        <v>97</v>
      </c>
      <c r="AE1373" s="62" t="s">
        <v>126</v>
      </c>
    </row>
    <row r="1374" spans="29:31" x14ac:dyDescent="0.25">
      <c r="AC1374" s="62">
        <v>45294</v>
      </c>
      <c r="AD1374" s="63" t="s">
        <v>97</v>
      </c>
      <c r="AE1374" s="62" t="s">
        <v>127</v>
      </c>
    </row>
    <row r="1375" spans="29:31" x14ac:dyDescent="0.25">
      <c r="AC1375" s="62">
        <v>45295</v>
      </c>
      <c r="AD1375" s="63" t="s">
        <v>97</v>
      </c>
      <c r="AE1375" s="62" t="s">
        <v>128</v>
      </c>
    </row>
    <row r="1376" spans="29:31" x14ac:dyDescent="0.25">
      <c r="AC1376" s="62">
        <v>45296</v>
      </c>
      <c r="AD1376" s="63" t="s">
        <v>97</v>
      </c>
      <c r="AE1376" s="62" t="s">
        <v>129</v>
      </c>
    </row>
    <row r="1377" spans="29:31" x14ac:dyDescent="0.25">
      <c r="AC1377" s="62">
        <v>45297</v>
      </c>
      <c r="AD1377" s="63" t="s">
        <v>97</v>
      </c>
      <c r="AE1377" s="62" t="s">
        <v>130</v>
      </c>
    </row>
    <row r="1378" spans="29:31" x14ac:dyDescent="0.25">
      <c r="AC1378" s="62">
        <v>45298</v>
      </c>
      <c r="AD1378" s="63" t="s">
        <v>97</v>
      </c>
      <c r="AE1378" s="62" t="s">
        <v>131</v>
      </c>
    </row>
    <row r="1379" spans="29:31" x14ac:dyDescent="0.25">
      <c r="AC1379" s="62">
        <v>45299</v>
      </c>
      <c r="AD1379" s="63" t="s">
        <v>97</v>
      </c>
      <c r="AE1379" s="62" t="s">
        <v>125</v>
      </c>
    </row>
    <row r="1380" spans="29:31" x14ac:dyDescent="0.25">
      <c r="AC1380" s="62">
        <v>45300</v>
      </c>
      <c r="AD1380" s="63" t="s">
        <v>97</v>
      </c>
      <c r="AE1380" s="62" t="s">
        <v>126</v>
      </c>
    </row>
    <row r="1381" spans="29:31" x14ac:dyDescent="0.25">
      <c r="AC1381" s="62">
        <v>45301</v>
      </c>
      <c r="AD1381" s="63" t="s">
        <v>97</v>
      </c>
      <c r="AE1381" s="62" t="s">
        <v>127</v>
      </c>
    </row>
    <row r="1382" spans="29:31" x14ac:dyDescent="0.25">
      <c r="AC1382" s="62">
        <v>45302</v>
      </c>
      <c r="AD1382" s="63" t="s">
        <v>97</v>
      </c>
      <c r="AE1382" s="62" t="s">
        <v>128</v>
      </c>
    </row>
    <row r="1383" spans="29:31" x14ac:dyDescent="0.25">
      <c r="AC1383" s="62">
        <v>45303</v>
      </c>
      <c r="AD1383" s="63" t="s">
        <v>97</v>
      </c>
      <c r="AE1383" s="62" t="s">
        <v>129</v>
      </c>
    </row>
    <row r="1384" spans="29:31" x14ac:dyDescent="0.25">
      <c r="AC1384" s="62">
        <v>45304</v>
      </c>
      <c r="AD1384" s="63" t="s">
        <v>97</v>
      </c>
      <c r="AE1384" s="62" t="s">
        <v>130</v>
      </c>
    </row>
    <row r="1385" spans="29:31" x14ac:dyDescent="0.25">
      <c r="AC1385" s="62">
        <v>45305</v>
      </c>
      <c r="AD1385" s="63" t="s">
        <v>97</v>
      </c>
      <c r="AE1385" s="62" t="s">
        <v>131</v>
      </c>
    </row>
    <row r="1386" spans="29:31" x14ac:dyDescent="0.25">
      <c r="AC1386" s="62">
        <v>45306</v>
      </c>
      <c r="AD1386" s="63" t="s">
        <v>97</v>
      </c>
      <c r="AE1386" s="62" t="s">
        <v>125</v>
      </c>
    </row>
    <row r="1387" spans="29:31" x14ac:dyDescent="0.25">
      <c r="AC1387" s="62">
        <v>45307</v>
      </c>
      <c r="AD1387" s="63" t="s">
        <v>97</v>
      </c>
      <c r="AE1387" s="62" t="s">
        <v>126</v>
      </c>
    </row>
    <row r="1388" spans="29:31" x14ac:dyDescent="0.25">
      <c r="AC1388" s="62">
        <v>45308</v>
      </c>
      <c r="AD1388" s="63" t="s">
        <v>97</v>
      </c>
      <c r="AE1388" s="62" t="s">
        <v>127</v>
      </c>
    </row>
    <row r="1389" spans="29:31" x14ac:dyDescent="0.25">
      <c r="AC1389" s="62">
        <v>45309</v>
      </c>
      <c r="AD1389" s="63" t="s">
        <v>97</v>
      </c>
      <c r="AE1389" s="62" t="s">
        <v>128</v>
      </c>
    </row>
    <row r="1390" spans="29:31" x14ac:dyDescent="0.25">
      <c r="AC1390" s="62">
        <v>45310</v>
      </c>
      <c r="AD1390" s="63" t="s">
        <v>97</v>
      </c>
      <c r="AE1390" s="62" t="s">
        <v>129</v>
      </c>
    </row>
    <row r="1391" spans="29:31" x14ac:dyDescent="0.25">
      <c r="AC1391" s="62">
        <v>45311</v>
      </c>
      <c r="AD1391" s="63" t="s">
        <v>97</v>
      </c>
      <c r="AE1391" s="62" t="s">
        <v>130</v>
      </c>
    </row>
    <row r="1392" spans="29:31" x14ac:dyDescent="0.25">
      <c r="AC1392" s="62">
        <v>45312</v>
      </c>
      <c r="AD1392" s="63" t="s">
        <v>97</v>
      </c>
      <c r="AE1392" s="62" t="s">
        <v>131</v>
      </c>
    </row>
    <row r="1393" spans="29:31" x14ac:dyDescent="0.25">
      <c r="AC1393" s="62">
        <v>45313</v>
      </c>
      <c r="AD1393" s="63" t="s">
        <v>97</v>
      </c>
      <c r="AE1393" s="62" t="s">
        <v>125</v>
      </c>
    </row>
    <row r="1394" spans="29:31" x14ac:dyDescent="0.25">
      <c r="AC1394" s="62">
        <v>45314</v>
      </c>
      <c r="AD1394" s="63" t="s">
        <v>97</v>
      </c>
      <c r="AE1394" s="62" t="s">
        <v>126</v>
      </c>
    </row>
    <row r="1395" spans="29:31" x14ac:dyDescent="0.25">
      <c r="AC1395" s="62">
        <v>45315</v>
      </c>
      <c r="AD1395" s="63" t="s">
        <v>97</v>
      </c>
      <c r="AE1395" s="62" t="s">
        <v>127</v>
      </c>
    </row>
    <row r="1396" spans="29:31" x14ac:dyDescent="0.25">
      <c r="AC1396" s="62">
        <v>45316</v>
      </c>
      <c r="AD1396" s="63" t="s">
        <v>97</v>
      </c>
      <c r="AE1396" s="62" t="s">
        <v>128</v>
      </c>
    </row>
    <row r="1397" spans="29:31" x14ac:dyDescent="0.25">
      <c r="AC1397" s="62">
        <v>45317</v>
      </c>
      <c r="AD1397" s="63" t="s">
        <v>97</v>
      </c>
      <c r="AE1397" s="62" t="s">
        <v>129</v>
      </c>
    </row>
    <row r="1398" spans="29:31" x14ac:dyDescent="0.25">
      <c r="AC1398" s="62">
        <v>45318</v>
      </c>
      <c r="AD1398" s="63" t="s">
        <v>97</v>
      </c>
      <c r="AE1398" s="62" t="s">
        <v>130</v>
      </c>
    </row>
    <row r="1399" spans="29:31" x14ac:dyDescent="0.25">
      <c r="AC1399" s="62">
        <v>45319</v>
      </c>
      <c r="AD1399" s="63" t="s">
        <v>97</v>
      </c>
      <c r="AE1399" s="62" t="s">
        <v>131</v>
      </c>
    </row>
    <row r="1400" spans="29:31" x14ac:dyDescent="0.25">
      <c r="AC1400" s="62">
        <v>45320</v>
      </c>
      <c r="AD1400" s="63" t="s">
        <v>97</v>
      </c>
      <c r="AE1400" s="62" t="s">
        <v>125</v>
      </c>
    </row>
    <row r="1401" spans="29:31" x14ac:dyDescent="0.25">
      <c r="AC1401" s="62">
        <v>45321</v>
      </c>
      <c r="AD1401" s="63" t="s">
        <v>97</v>
      </c>
      <c r="AE1401" s="62" t="s">
        <v>126</v>
      </c>
    </row>
    <row r="1402" spans="29:31" x14ac:dyDescent="0.25">
      <c r="AC1402" s="62">
        <v>45322</v>
      </c>
      <c r="AD1402" s="63" t="s">
        <v>97</v>
      </c>
      <c r="AE1402" s="62" t="s">
        <v>127</v>
      </c>
    </row>
    <row r="1403" spans="29:31" x14ac:dyDescent="0.25">
      <c r="AC1403" s="62">
        <v>45323</v>
      </c>
      <c r="AD1403" s="63" t="s">
        <v>97</v>
      </c>
      <c r="AE1403" s="62" t="s">
        <v>128</v>
      </c>
    </row>
    <row r="1404" spans="29:31" x14ac:dyDescent="0.25">
      <c r="AC1404" s="62">
        <v>45324</v>
      </c>
      <c r="AD1404" s="63" t="s">
        <v>97</v>
      </c>
      <c r="AE1404" s="62" t="s">
        <v>129</v>
      </c>
    </row>
    <row r="1405" spans="29:31" x14ac:dyDescent="0.25">
      <c r="AC1405" s="62">
        <v>45325</v>
      </c>
      <c r="AD1405" s="63" t="s">
        <v>97</v>
      </c>
      <c r="AE1405" s="62" t="s">
        <v>130</v>
      </c>
    </row>
    <row r="1406" spans="29:31" x14ac:dyDescent="0.25">
      <c r="AC1406" s="62">
        <v>45326</v>
      </c>
      <c r="AD1406" s="63" t="s">
        <v>97</v>
      </c>
      <c r="AE1406" s="62" t="s">
        <v>131</v>
      </c>
    </row>
    <row r="1407" spans="29:31" x14ac:dyDescent="0.25">
      <c r="AC1407" s="62">
        <v>45327</v>
      </c>
      <c r="AD1407" s="63" t="s">
        <v>97</v>
      </c>
      <c r="AE1407" s="62" t="s">
        <v>125</v>
      </c>
    </row>
    <row r="1408" spans="29:31" x14ac:dyDescent="0.25">
      <c r="AC1408" s="62">
        <v>45328</v>
      </c>
      <c r="AD1408" s="63" t="s">
        <v>97</v>
      </c>
      <c r="AE1408" s="62" t="s">
        <v>126</v>
      </c>
    </row>
    <row r="1409" spans="29:31" x14ac:dyDescent="0.25">
      <c r="AC1409" s="62">
        <v>45329</v>
      </c>
      <c r="AD1409" s="63" t="s">
        <v>97</v>
      </c>
      <c r="AE1409" s="62" t="s">
        <v>127</v>
      </c>
    </row>
    <row r="1410" spans="29:31" x14ac:dyDescent="0.25">
      <c r="AC1410" s="62">
        <v>45330</v>
      </c>
      <c r="AD1410" s="63" t="s">
        <v>97</v>
      </c>
      <c r="AE1410" s="62" t="s">
        <v>128</v>
      </c>
    </row>
    <row r="1411" spans="29:31" x14ac:dyDescent="0.25">
      <c r="AC1411" s="62">
        <v>45331</v>
      </c>
      <c r="AD1411" s="63" t="s">
        <v>97</v>
      </c>
      <c r="AE1411" s="62" t="s">
        <v>129</v>
      </c>
    </row>
    <row r="1412" spans="29:31" x14ac:dyDescent="0.25">
      <c r="AC1412" s="62">
        <v>45332</v>
      </c>
      <c r="AD1412" s="63" t="s">
        <v>97</v>
      </c>
      <c r="AE1412" s="62" t="s">
        <v>130</v>
      </c>
    </row>
    <row r="1413" spans="29:31" x14ac:dyDescent="0.25">
      <c r="AC1413" s="62">
        <v>45333</v>
      </c>
      <c r="AD1413" s="63" t="s">
        <v>97</v>
      </c>
      <c r="AE1413" s="62" t="s">
        <v>131</v>
      </c>
    </row>
    <row r="1414" spans="29:31" x14ac:dyDescent="0.25">
      <c r="AC1414" s="62">
        <v>45334</v>
      </c>
      <c r="AD1414" s="63" t="s">
        <v>97</v>
      </c>
      <c r="AE1414" s="62" t="s">
        <v>125</v>
      </c>
    </row>
    <row r="1415" spans="29:31" x14ac:dyDescent="0.25">
      <c r="AC1415" s="62">
        <v>45335</v>
      </c>
      <c r="AD1415" s="63" t="s">
        <v>97</v>
      </c>
      <c r="AE1415" s="62" t="s">
        <v>126</v>
      </c>
    </row>
    <row r="1416" spans="29:31" x14ac:dyDescent="0.25">
      <c r="AC1416" s="62">
        <v>45336</v>
      </c>
      <c r="AD1416" s="63" t="s">
        <v>97</v>
      </c>
      <c r="AE1416" s="62" t="s">
        <v>127</v>
      </c>
    </row>
    <row r="1417" spans="29:31" x14ac:dyDescent="0.25">
      <c r="AC1417" s="62">
        <v>45337</v>
      </c>
      <c r="AD1417" s="63" t="s">
        <v>97</v>
      </c>
      <c r="AE1417" s="62" t="s">
        <v>128</v>
      </c>
    </row>
    <row r="1418" spans="29:31" x14ac:dyDescent="0.25">
      <c r="AC1418" s="62">
        <v>45338</v>
      </c>
      <c r="AD1418" s="63" t="s">
        <v>97</v>
      </c>
      <c r="AE1418" s="62" t="s">
        <v>129</v>
      </c>
    </row>
    <row r="1419" spans="29:31" x14ac:dyDescent="0.25">
      <c r="AC1419" s="62">
        <v>45339</v>
      </c>
      <c r="AD1419" s="63" t="s">
        <v>97</v>
      </c>
      <c r="AE1419" s="62" t="s">
        <v>130</v>
      </c>
    </row>
    <row r="1420" spans="29:31" x14ac:dyDescent="0.25">
      <c r="AC1420" s="62">
        <v>45340</v>
      </c>
      <c r="AD1420" s="63" t="s">
        <v>97</v>
      </c>
      <c r="AE1420" s="62" t="s">
        <v>131</v>
      </c>
    </row>
    <row r="1421" spans="29:31" x14ac:dyDescent="0.25">
      <c r="AC1421" s="62">
        <v>45341</v>
      </c>
      <c r="AD1421" s="63" t="s">
        <v>97</v>
      </c>
      <c r="AE1421" s="62" t="s">
        <v>125</v>
      </c>
    </row>
    <row r="1422" spans="29:31" x14ac:dyDescent="0.25">
      <c r="AC1422" s="62">
        <v>45342</v>
      </c>
      <c r="AD1422" s="63" t="s">
        <v>97</v>
      </c>
      <c r="AE1422" s="62" t="s">
        <v>126</v>
      </c>
    </row>
    <row r="1423" spans="29:31" x14ac:dyDescent="0.25">
      <c r="AC1423" s="62">
        <v>45343</v>
      </c>
      <c r="AD1423" s="63" t="s">
        <v>97</v>
      </c>
      <c r="AE1423" s="62" t="s">
        <v>127</v>
      </c>
    </row>
    <row r="1424" spans="29:31" x14ac:dyDescent="0.25">
      <c r="AC1424" s="62">
        <v>45344</v>
      </c>
      <c r="AD1424" s="63" t="s">
        <v>97</v>
      </c>
      <c r="AE1424" s="62" t="s">
        <v>128</v>
      </c>
    </row>
    <row r="1425" spans="29:31" x14ac:dyDescent="0.25">
      <c r="AC1425" s="62">
        <v>45345</v>
      </c>
      <c r="AD1425" s="63" t="s">
        <v>97</v>
      </c>
      <c r="AE1425" s="62" t="s">
        <v>129</v>
      </c>
    </row>
    <row r="1426" spans="29:31" x14ac:dyDescent="0.25">
      <c r="AC1426" s="62">
        <v>45346</v>
      </c>
      <c r="AD1426" s="63" t="s">
        <v>97</v>
      </c>
      <c r="AE1426" s="62" t="s">
        <v>130</v>
      </c>
    </row>
    <row r="1427" spans="29:31" x14ac:dyDescent="0.25">
      <c r="AC1427" s="62">
        <v>45347</v>
      </c>
      <c r="AD1427" s="63" t="s">
        <v>97</v>
      </c>
      <c r="AE1427" s="62" t="s">
        <v>131</v>
      </c>
    </row>
    <row r="1428" spans="29:31" x14ac:dyDescent="0.25">
      <c r="AC1428" s="62">
        <v>45348</v>
      </c>
      <c r="AD1428" s="63" t="s">
        <v>97</v>
      </c>
      <c r="AE1428" s="62" t="s">
        <v>125</v>
      </c>
    </row>
    <row r="1429" spans="29:31" x14ac:dyDescent="0.25">
      <c r="AC1429" s="62">
        <v>45349</v>
      </c>
      <c r="AD1429" s="63" t="s">
        <v>97</v>
      </c>
      <c r="AE1429" s="62" t="s">
        <v>126</v>
      </c>
    </row>
    <row r="1430" spans="29:31" x14ac:dyDescent="0.25">
      <c r="AC1430" s="62">
        <v>45350</v>
      </c>
      <c r="AD1430" s="63" t="s">
        <v>97</v>
      </c>
      <c r="AE1430" s="62" t="s">
        <v>127</v>
      </c>
    </row>
    <row r="1431" spans="29:31" x14ac:dyDescent="0.25">
      <c r="AC1431" s="62">
        <v>45351</v>
      </c>
      <c r="AD1431" s="63" t="s">
        <v>97</v>
      </c>
      <c r="AE1431" s="62" t="s">
        <v>128</v>
      </c>
    </row>
    <row r="1432" spans="29:31" x14ac:dyDescent="0.25">
      <c r="AC1432" s="62">
        <v>45352</v>
      </c>
      <c r="AD1432" s="63" t="s">
        <v>97</v>
      </c>
      <c r="AE1432" s="62" t="s">
        <v>129</v>
      </c>
    </row>
    <row r="1433" spans="29:31" x14ac:dyDescent="0.25">
      <c r="AC1433" s="62">
        <v>45353</v>
      </c>
      <c r="AD1433" s="63" t="s">
        <v>97</v>
      </c>
      <c r="AE1433" s="62" t="s">
        <v>130</v>
      </c>
    </row>
    <row r="1434" spans="29:31" x14ac:dyDescent="0.25">
      <c r="AC1434" s="62">
        <v>45354</v>
      </c>
      <c r="AD1434" s="63" t="s">
        <v>97</v>
      </c>
      <c r="AE1434" s="62" t="s">
        <v>131</v>
      </c>
    </row>
    <row r="1435" spans="29:31" x14ac:dyDescent="0.25">
      <c r="AC1435" s="62">
        <v>45355</v>
      </c>
      <c r="AD1435" s="63" t="s">
        <v>97</v>
      </c>
      <c r="AE1435" s="62" t="s">
        <v>125</v>
      </c>
    </row>
    <row r="1436" spans="29:31" x14ac:dyDescent="0.25">
      <c r="AC1436" s="62">
        <v>45356</v>
      </c>
      <c r="AD1436" s="63" t="s">
        <v>97</v>
      </c>
      <c r="AE1436" s="62" t="s">
        <v>126</v>
      </c>
    </row>
    <row r="1437" spans="29:31" x14ac:dyDescent="0.25">
      <c r="AC1437" s="62">
        <v>45357</v>
      </c>
      <c r="AD1437" s="63" t="s">
        <v>97</v>
      </c>
      <c r="AE1437" s="62" t="s">
        <v>127</v>
      </c>
    </row>
    <row r="1438" spans="29:31" x14ac:dyDescent="0.25">
      <c r="AC1438" s="62">
        <v>45358</v>
      </c>
      <c r="AD1438" s="63" t="s">
        <v>97</v>
      </c>
      <c r="AE1438" s="62" t="s">
        <v>128</v>
      </c>
    </row>
    <row r="1439" spans="29:31" x14ac:dyDescent="0.25">
      <c r="AC1439" s="62">
        <v>45359</v>
      </c>
      <c r="AD1439" s="63" t="s">
        <v>97</v>
      </c>
      <c r="AE1439" s="62" t="s">
        <v>129</v>
      </c>
    </row>
    <row r="1440" spans="29:31" x14ac:dyDescent="0.25">
      <c r="AC1440" s="62">
        <v>45360</v>
      </c>
      <c r="AD1440" s="63" t="s">
        <v>97</v>
      </c>
      <c r="AE1440" s="62" t="s">
        <v>130</v>
      </c>
    </row>
    <row r="1441" spans="29:31" x14ac:dyDescent="0.25">
      <c r="AC1441" s="62">
        <v>45361</v>
      </c>
      <c r="AD1441" s="63" t="s">
        <v>97</v>
      </c>
      <c r="AE1441" s="62" t="s">
        <v>131</v>
      </c>
    </row>
    <row r="1442" spans="29:31" x14ac:dyDescent="0.25">
      <c r="AC1442" s="62">
        <v>45362</v>
      </c>
      <c r="AD1442" s="63" t="s">
        <v>97</v>
      </c>
      <c r="AE1442" s="62" t="s">
        <v>125</v>
      </c>
    </row>
    <row r="1443" spans="29:31" x14ac:dyDescent="0.25">
      <c r="AC1443" s="62">
        <v>45363</v>
      </c>
      <c r="AD1443" s="63" t="s">
        <v>97</v>
      </c>
      <c r="AE1443" s="62" t="s">
        <v>126</v>
      </c>
    </row>
    <row r="1444" spans="29:31" x14ac:dyDescent="0.25">
      <c r="AC1444" s="62">
        <v>45364</v>
      </c>
      <c r="AD1444" s="63" t="s">
        <v>97</v>
      </c>
      <c r="AE1444" s="62" t="s">
        <v>127</v>
      </c>
    </row>
    <row r="1445" spans="29:31" x14ac:dyDescent="0.25">
      <c r="AC1445" s="62">
        <v>45365</v>
      </c>
      <c r="AD1445" s="63" t="s">
        <v>97</v>
      </c>
      <c r="AE1445" s="62" t="s">
        <v>128</v>
      </c>
    </row>
    <row r="1446" spans="29:31" x14ac:dyDescent="0.25">
      <c r="AC1446" s="62">
        <v>45366</v>
      </c>
      <c r="AD1446" s="63" t="s">
        <v>97</v>
      </c>
      <c r="AE1446" s="62" t="s">
        <v>129</v>
      </c>
    </row>
    <row r="1447" spans="29:31" x14ac:dyDescent="0.25">
      <c r="AC1447" s="62">
        <v>45367</v>
      </c>
      <c r="AD1447" s="63" t="s">
        <v>97</v>
      </c>
      <c r="AE1447" s="62" t="s">
        <v>130</v>
      </c>
    </row>
    <row r="1448" spans="29:31" x14ac:dyDescent="0.25">
      <c r="AC1448" s="62">
        <v>45368</v>
      </c>
      <c r="AD1448" s="63" t="s">
        <v>97</v>
      </c>
      <c r="AE1448" s="62" t="s">
        <v>131</v>
      </c>
    </row>
    <row r="1449" spans="29:31" x14ac:dyDescent="0.25">
      <c r="AC1449" s="62">
        <v>45369</v>
      </c>
      <c r="AD1449" s="63" t="s">
        <v>97</v>
      </c>
      <c r="AE1449" s="62" t="s">
        <v>125</v>
      </c>
    </row>
    <row r="1450" spans="29:31" x14ac:dyDescent="0.25">
      <c r="AC1450" s="62">
        <v>45370</v>
      </c>
      <c r="AD1450" s="63" t="s">
        <v>97</v>
      </c>
      <c r="AE1450" s="62" t="s">
        <v>126</v>
      </c>
    </row>
    <row r="1451" spans="29:31" x14ac:dyDescent="0.25">
      <c r="AC1451" s="62">
        <v>45371</v>
      </c>
      <c r="AD1451" s="63" t="s">
        <v>97</v>
      </c>
      <c r="AE1451" s="62" t="s">
        <v>127</v>
      </c>
    </row>
    <row r="1452" spans="29:31" x14ac:dyDescent="0.25">
      <c r="AC1452" s="62">
        <v>45372</v>
      </c>
      <c r="AD1452" s="63" t="s">
        <v>97</v>
      </c>
      <c r="AE1452" s="62" t="s">
        <v>128</v>
      </c>
    </row>
    <row r="1453" spans="29:31" x14ac:dyDescent="0.25">
      <c r="AC1453" s="62">
        <v>45373</v>
      </c>
      <c r="AD1453" s="63" t="s">
        <v>97</v>
      </c>
      <c r="AE1453" s="62" t="s">
        <v>129</v>
      </c>
    </row>
    <row r="1454" spans="29:31" x14ac:dyDescent="0.25">
      <c r="AC1454" s="62">
        <v>45374</v>
      </c>
      <c r="AD1454" s="63" t="s">
        <v>97</v>
      </c>
      <c r="AE1454" s="62" t="s">
        <v>130</v>
      </c>
    </row>
    <row r="1455" spans="29:31" x14ac:dyDescent="0.25">
      <c r="AC1455" s="62">
        <v>45375</v>
      </c>
      <c r="AD1455" s="63" t="s">
        <v>97</v>
      </c>
      <c r="AE1455" s="62" t="s">
        <v>131</v>
      </c>
    </row>
    <row r="1456" spans="29:31" x14ac:dyDescent="0.25">
      <c r="AC1456" s="62">
        <v>45376</v>
      </c>
      <c r="AD1456" s="63" t="s">
        <v>97</v>
      </c>
      <c r="AE1456" s="62" t="s">
        <v>125</v>
      </c>
    </row>
    <row r="1457" spans="29:31" x14ac:dyDescent="0.25">
      <c r="AC1457" s="62">
        <v>45377</v>
      </c>
      <c r="AD1457" s="63" t="s">
        <v>97</v>
      </c>
      <c r="AE1457" s="62" t="s">
        <v>126</v>
      </c>
    </row>
    <row r="1458" spans="29:31" x14ac:dyDescent="0.25">
      <c r="AC1458" s="62">
        <v>45378</v>
      </c>
      <c r="AD1458" s="63" t="s">
        <v>97</v>
      </c>
      <c r="AE1458" s="62" t="s">
        <v>127</v>
      </c>
    </row>
    <row r="1459" spans="29:31" x14ac:dyDescent="0.25">
      <c r="AC1459" s="62">
        <v>45379</v>
      </c>
      <c r="AD1459" s="63" t="s">
        <v>97</v>
      </c>
      <c r="AE1459" s="62" t="s">
        <v>128</v>
      </c>
    </row>
    <row r="1460" spans="29:31" x14ac:dyDescent="0.25">
      <c r="AC1460" s="62">
        <v>45380</v>
      </c>
      <c r="AD1460" s="63" t="s">
        <v>97</v>
      </c>
      <c r="AE1460" s="62" t="s">
        <v>129</v>
      </c>
    </row>
    <row r="1461" spans="29:31" x14ac:dyDescent="0.25">
      <c r="AC1461" s="62">
        <v>45381</v>
      </c>
      <c r="AD1461" s="63" t="s">
        <v>97</v>
      </c>
      <c r="AE1461" s="62" t="s">
        <v>130</v>
      </c>
    </row>
    <row r="1462" spans="29:31" x14ac:dyDescent="0.25">
      <c r="AC1462" s="62">
        <v>45382</v>
      </c>
      <c r="AD1462" s="63" t="s">
        <v>97</v>
      </c>
      <c r="AE1462" s="62" t="s">
        <v>131</v>
      </c>
    </row>
    <row r="1463" spans="29:31" x14ac:dyDescent="0.25">
      <c r="AC1463" s="62">
        <v>45383</v>
      </c>
      <c r="AD1463" s="63" t="s">
        <v>98</v>
      </c>
      <c r="AE1463" s="62" t="s">
        <v>125</v>
      </c>
    </row>
    <row r="1464" spans="29:31" x14ac:dyDescent="0.25">
      <c r="AC1464" s="62">
        <v>45384</v>
      </c>
      <c r="AD1464" s="63" t="s">
        <v>98</v>
      </c>
      <c r="AE1464" s="62" t="s">
        <v>126</v>
      </c>
    </row>
    <row r="1465" spans="29:31" x14ac:dyDescent="0.25">
      <c r="AC1465" s="62">
        <v>45385</v>
      </c>
      <c r="AD1465" s="63" t="s">
        <v>98</v>
      </c>
      <c r="AE1465" s="62" t="s">
        <v>127</v>
      </c>
    </row>
    <row r="1466" spans="29:31" x14ac:dyDescent="0.25">
      <c r="AC1466" s="62">
        <v>45386</v>
      </c>
      <c r="AD1466" s="63" t="s">
        <v>98</v>
      </c>
      <c r="AE1466" s="62" t="s">
        <v>128</v>
      </c>
    </row>
    <row r="1467" spans="29:31" x14ac:dyDescent="0.25">
      <c r="AC1467" s="62">
        <v>45387</v>
      </c>
      <c r="AD1467" s="63" t="s">
        <v>98</v>
      </c>
      <c r="AE1467" s="62" t="s">
        <v>129</v>
      </c>
    </row>
    <row r="1468" spans="29:31" x14ac:dyDescent="0.25">
      <c r="AC1468" s="62">
        <v>45388</v>
      </c>
      <c r="AD1468" s="63" t="s">
        <v>98</v>
      </c>
      <c r="AE1468" s="62" t="s">
        <v>130</v>
      </c>
    </row>
    <row r="1469" spans="29:31" x14ac:dyDescent="0.25">
      <c r="AC1469" s="62">
        <v>45389</v>
      </c>
      <c r="AD1469" s="63" t="s">
        <v>98</v>
      </c>
      <c r="AE1469" s="62" t="s">
        <v>131</v>
      </c>
    </row>
    <row r="1470" spans="29:31" x14ac:dyDescent="0.25">
      <c r="AC1470" s="62">
        <v>45390</v>
      </c>
      <c r="AD1470" s="63" t="s">
        <v>98</v>
      </c>
      <c r="AE1470" s="62" t="s">
        <v>125</v>
      </c>
    </row>
    <row r="1471" spans="29:31" x14ac:dyDescent="0.25">
      <c r="AC1471" s="62">
        <v>45391</v>
      </c>
      <c r="AD1471" s="63" t="s">
        <v>98</v>
      </c>
      <c r="AE1471" s="62" t="s">
        <v>126</v>
      </c>
    </row>
    <row r="1472" spans="29:31" x14ac:dyDescent="0.25">
      <c r="AC1472" s="62">
        <v>45392</v>
      </c>
      <c r="AD1472" s="63" t="s">
        <v>98</v>
      </c>
      <c r="AE1472" s="62" t="s">
        <v>127</v>
      </c>
    </row>
    <row r="1473" spans="29:31" x14ac:dyDescent="0.25">
      <c r="AC1473" s="62">
        <v>45393</v>
      </c>
      <c r="AD1473" s="63" t="s">
        <v>98</v>
      </c>
      <c r="AE1473" s="62" t="s">
        <v>128</v>
      </c>
    </row>
    <row r="1474" spans="29:31" x14ac:dyDescent="0.25">
      <c r="AC1474" s="62">
        <v>45394</v>
      </c>
      <c r="AD1474" s="63" t="s">
        <v>98</v>
      </c>
      <c r="AE1474" s="62" t="s">
        <v>129</v>
      </c>
    </row>
    <row r="1475" spans="29:31" x14ac:dyDescent="0.25">
      <c r="AC1475" s="62">
        <v>45395</v>
      </c>
      <c r="AD1475" s="63" t="s">
        <v>98</v>
      </c>
      <c r="AE1475" s="62" t="s">
        <v>130</v>
      </c>
    </row>
    <row r="1476" spans="29:31" x14ac:dyDescent="0.25">
      <c r="AC1476" s="62">
        <v>45396</v>
      </c>
      <c r="AD1476" s="63" t="s">
        <v>98</v>
      </c>
      <c r="AE1476" s="62" t="s">
        <v>131</v>
      </c>
    </row>
    <row r="1477" spans="29:31" x14ac:dyDescent="0.25">
      <c r="AC1477" s="62">
        <v>45397</v>
      </c>
      <c r="AD1477" s="63" t="s">
        <v>98</v>
      </c>
      <c r="AE1477" s="62" t="s">
        <v>125</v>
      </c>
    </row>
    <row r="1478" spans="29:31" x14ac:dyDescent="0.25">
      <c r="AC1478" s="62">
        <v>45398</v>
      </c>
      <c r="AD1478" s="63" t="s">
        <v>98</v>
      </c>
      <c r="AE1478" s="62" t="s">
        <v>126</v>
      </c>
    </row>
    <row r="1479" spans="29:31" x14ac:dyDescent="0.25">
      <c r="AC1479" s="62">
        <v>45399</v>
      </c>
      <c r="AD1479" s="63" t="s">
        <v>98</v>
      </c>
      <c r="AE1479" s="62" t="s">
        <v>127</v>
      </c>
    </row>
    <row r="1480" spans="29:31" x14ac:dyDescent="0.25">
      <c r="AC1480" s="62">
        <v>45400</v>
      </c>
      <c r="AD1480" s="63" t="s">
        <v>98</v>
      </c>
      <c r="AE1480" s="62" t="s">
        <v>128</v>
      </c>
    </row>
    <row r="1481" spans="29:31" x14ac:dyDescent="0.25">
      <c r="AC1481" s="62">
        <v>45401</v>
      </c>
      <c r="AD1481" s="63" t="s">
        <v>98</v>
      </c>
      <c r="AE1481" s="62" t="s">
        <v>129</v>
      </c>
    </row>
    <row r="1482" spans="29:31" x14ac:dyDescent="0.25">
      <c r="AC1482" s="62">
        <v>45402</v>
      </c>
      <c r="AD1482" s="63" t="s">
        <v>98</v>
      </c>
      <c r="AE1482" s="62" t="s">
        <v>130</v>
      </c>
    </row>
    <row r="1483" spans="29:31" x14ac:dyDescent="0.25">
      <c r="AC1483" s="62">
        <v>45403</v>
      </c>
      <c r="AD1483" s="63" t="s">
        <v>98</v>
      </c>
      <c r="AE1483" s="62" t="s">
        <v>131</v>
      </c>
    </row>
    <row r="1484" spans="29:31" x14ac:dyDescent="0.25">
      <c r="AC1484" s="62">
        <v>45404</v>
      </c>
      <c r="AD1484" s="63" t="s">
        <v>98</v>
      </c>
      <c r="AE1484" s="62" t="s">
        <v>125</v>
      </c>
    </row>
    <row r="1485" spans="29:31" x14ac:dyDescent="0.25">
      <c r="AC1485" s="62">
        <v>45405</v>
      </c>
      <c r="AD1485" s="63" t="s">
        <v>98</v>
      </c>
      <c r="AE1485" s="62" t="s">
        <v>126</v>
      </c>
    </row>
    <row r="1486" spans="29:31" x14ac:dyDescent="0.25">
      <c r="AC1486" s="62">
        <v>45406</v>
      </c>
      <c r="AD1486" s="63" t="s">
        <v>98</v>
      </c>
      <c r="AE1486" s="62" t="s">
        <v>127</v>
      </c>
    </row>
    <row r="1487" spans="29:31" x14ac:dyDescent="0.25">
      <c r="AC1487" s="62">
        <v>45407</v>
      </c>
      <c r="AD1487" s="63" t="s">
        <v>98</v>
      </c>
      <c r="AE1487" s="62" t="s">
        <v>128</v>
      </c>
    </row>
    <row r="1488" spans="29:31" x14ac:dyDescent="0.25">
      <c r="AC1488" s="62">
        <v>45408</v>
      </c>
      <c r="AD1488" s="63" t="s">
        <v>98</v>
      </c>
      <c r="AE1488" s="62" t="s">
        <v>129</v>
      </c>
    </row>
    <row r="1489" spans="29:31" x14ac:dyDescent="0.25">
      <c r="AC1489" s="62">
        <v>45409</v>
      </c>
      <c r="AD1489" s="63" t="s">
        <v>98</v>
      </c>
      <c r="AE1489" s="62" t="s">
        <v>130</v>
      </c>
    </row>
    <row r="1490" spans="29:31" x14ac:dyDescent="0.25">
      <c r="AC1490" s="62">
        <v>45410</v>
      </c>
      <c r="AD1490" s="63" t="s">
        <v>98</v>
      </c>
      <c r="AE1490" s="62" t="s">
        <v>131</v>
      </c>
    </row>
    <row r="1491" spans="29:31" x14ac:dyDescent="0.25">
      <c r="AC1491" s="62">
        <v>45411</v>
      </c>
      <c r="AD1491" s="63" t="s">
        <v>98</v>
      </c>
      <c r="AE1491" s="62" t="s">
        <v>125</v>
      </c>
    </row>
    <row r="1492" spans="29:31" x14ac:dyDescent="0.25">
      <c r="AC1492" s="62">
        <v>45412</v>
      </c>
      <c r="AD1492" s="63" t="s">
        <v>98</v>
      </c>
      <c r="AE1492" s="62" t="s">
        <v>126</v>
      </c>
    </row>
    <row r="1493" spans="29:31" x14ac:dyDescent="0.25">
      <c r="AC1493" s="62">
        <v>45413</v>
      </c>
      <c r="AD1493" s="63" t="s">
        <v>98</v>
      </c>
      <c r="AE1493" s="62" t="s">
        <v>127</v>
      </c>
    </row>
    <row r="1494" spans="29:31" x14ac:dyDescent="0.25">
      <c r="AC1494" s="62">
        <v>45414</v>
      </c>
      <c r="AD1494" s="63" t="s">
        <v>98</v>
      </c>
      <c r="AE1494" s="62" t="s">
        <v>128</v>
      </c>
    </row>
    <row r="1495" spans="29:31" x14ac:dyDescent="0.25">
      <c r="AC1495" s="62">
        <v>45415</v>
      </c>
      <c r="AD1495" s="63" t="s">
        <v>98</v>
      </c>
      <c r="AE1495" s="62" t="s">
        <v>129</v>
      </c>
    </row>
    <row r="1496" spans="29:31" x14ac:dyDescent="0.25">
      <c r="AC1496" s="62">
        <v>45416</v>
      </c>
      <c r="AD1496" s="63" t="s">
        <v>98</v>
      </c>
      <c r="AE1496" s="62" t="s">
        <v>130</v>
      </c>
    </row>
    <row r="1497" spans="29:31" x14ac:dyDescent="0.25">
      <c r="AC1497" s="62">
        <v>45417</v>
      </c>
      <c r="AD1497" s="63" t="s">
        <v>98</v>
      </c>
      <c r="AE1497" s="62" t="s">
        <v>131</v>
      </c>
    </row>
    <row r="1498" spans="29:31" x14ac:dyDescent="0.25">
      <c r="AC1498" s="62">
        <v>45418</v>
      </c>
      <c r="AD1498" s="63" t="s">
        <v>98</v>
      </c>
      <c r="AE1498" s="62" t="s">
        <v>125</v>
      </c>
    </row>
    <row r="1499" spans="29:31" x14ac:dyDescent="0.25">
      <c r="AC1499" s="62">
        <v>45419</v>
      </c>
      <c r="AD1499" s="63" t="s">
        <v>98</v>
      </c>
      <c r="AE1499" s="62" t="s">
        <v>126</v>
      </c>
    </row>
    <row r="1500" spans="29:31" x14ac:dyDescent="0.25">
      <c r="AC1500" s="62">
        <v>45420</v>
      </c>
      <c r="AD1500" s="63" t="s">
        <v>98</v>
      </c>
      <c r="AE1500" s="62" t="s">
        <v>127</v>
      </c>
    </row>
    <row r="1501" spans="29:31" x14ac:dyDescent="0.25">
      <c r="AC1501" s="62">
        <v>45421</v>
      </c>
      <c r="AD1501" s="63" t="s">
        <v>98</v>
      </c>
      <c r="AE1501" s="62" t="s">
        <v>128</v>
      </c>
    </row>
    <row r="1502" spans="29:31" x14ac:dyDescent="0.25">
      <c r="AC1502" s="62">
        <v>45422</v>
      </c>
      <c r="AD1502" s="63" t="s">
        <v>98</v>
      </c>
      <c r="AE1502" s="62" t="s">
        <v>129</v>
      </c>
    </row>
    <row r="1503" spans="29:31" x14ac:dyDescent="0.25">
      <c r="AC1503" s="62">
        <v>45423</v>
      </c>
      <c r="AD1503" s="63" t="s">
        <v>98</v>
      </c>
      <c r="AE1503" s="62" t="s">
        <v>130</v>
      </c>
    </row>
    <row r="1504" spans="29:31" x14ac:dyDescent="0.25">
      <c r="AC1504" s="62">
        <v>45424</v>
      </c>
      <c r="AD1504" s="63" t="s">
        <v>98</v>
      </c>
      <c r="AE1504" s="62" t="s">
        <v>131</v>
      </c>
    </row>
    <row r="1505" spans="29:31" x14ac:dyDescent="0.25">
      <c r="AC1505" s="62">
        <v>45425</v>
      </c>
      <c r="AD1505" s="63" t="s">
        <v>98</v>
      </c>
      <c r="AE1505" s="62" t="s">
        <v>125</v>
      </c>
    </row>
    <row r="1506" spans="29:31" x14ac:dyDescent="0.25">
      <c r="AC1506" s="62">
        <v>45426</v>
      </c>
      <c r="AD1506" s="63" t="s">
        <v>98</v>
      </c>
      <c r="AE1506" s="62" t="s">
        <v>126</v>
      </c>
    </row>
    <row r="1507" spans="29:31" x14ac:dyDescent="0.25">
      <c r="AC1507" s="62">
        <v>45427</v>
      </c>
      <c r="AD1507" s="63" t="s">
        <v>98</v>
      </c>
      <c r="AE1507" s="62" t="s">
        <v>127</v>
      </c>
    </row>
    <row r="1508" spans="29:31" x14ac:dyDescent="0.25">
      <c r="AC1508" s="62">
        <v>45428</v>
      </c>
      <c r="AD1508" s="63" t="s">
        <v>98</v>
      </c>
      <c r="AE1508" s="62" t="s">
        <v>128</v>
      </c>
    </row>
    <row r="1509" spans="29:31" x14ac:dyDescent="0.25">
      <c r="AC1509" s="62">
        <v>45429</v>
      </c>
      <c r="AD1509" s="63" t="s">
        <v>98</v>
      </c>
      <c r="AE1509" s="62" t="s">
        <v>129</v>
      </c>
    </row>
    <row r="1510" spans="29:31" x14ac:dyDescent="0.25">
      <c r="AC1510" s="62">
        <v>45430</v>
      </c>
      <c r="AD1510" s="63" t="s">
        <v>98</v>
      </c>
      <c r="AE1510" s="62" t="s">
        <v>130</v>
      </c>
    </row>
    <row r="1511" spans="29:31" x14ac:dyDescent="0.25">
      <c r="AC1511" s="62">
        <v>45431</v>
      </c>
      <c r="AD1511" s="63" t="s">
        <v>98</v>
      </c>
      <c r="AE1511" s="62" t="s">
        <v>131</v>
      </c>
    </row>
    <row r="1512" spans="29:31" x14ac:dyDescent="0.25">
      <c r="AC1512" s="62">
        <v>45432</v>
      </c>
      <c r="AD1512" s="63" t="s">
        <v>98</v>
      </c>
      <c r="AE1512" s="62" t="s">
        <v>125</v>
      </c>
    </row>
    <row r="1513" spans="29:31" x14ac:dyDescent="0.25">
      <c r="AC1513" s="62">
        <v>45433</v>
      </c>
      <c r="AD1513" s="63" t="s">
        <v>98</v>
      </c>
      <c r="AE1513" s="62" t="s">
        <v>126</v>
      </c>
    </row>
    <row r="1514" spans="29:31" x14ac:dyDescent="0.25">
      <c r="AC1514" s="62">
        <v>45434</v>
      </c>
      <c r="AD1514" s="63" t="s">
        <v>98</v>
      </c>
      <c r="AE1514" s="62" t="s">
        <v>127</v>
      </c>
    </row>
    <row r="1515" spans="29:31" x14ac:dyDescent="0.25">
      <c r="AC1515" s="62">
        <v>45435</v>
      </c>
      <c r="AD1515" s="63" t="s">
        <v>98</v>
      </c>
      <c r="AE1515" s="62" t="s">
        <v>128</v>
      </c>
    </row>
    <row r="1516" spans="29:31" x14ac:dyDescent="0.25">
      <c r="AC1516" s="62">
        <v>45436</v>
      </c>
      <c r="AD1516" s="63" t="s">
        <v>98</v>
      </c>
      <c r="AE1516" s="62" t="s">
        <v>129</v>
      </c>
    </row>
    <row r="1517" spans="29:31" x14ac:dyDescent="0.25">
      <c r="AC1517" s="62">
        <v>45437</v>
      </c>
      <c r="AD1517" s="63" t="s">
        <v>98</v>
      </c>
      <c r="AE1517" s="62" t="s">
        <v>130</v>
      </c>
    </row>
    <row r="1518" spans="29:31" x14ac:dyDescent="0.25">
      <c r="AC1518" s="62">
        <v>45438</v>
      </c>
      <c r="AD1518" s="63" t="s">
        <v>98</v>
      </c>
      <c r="AE1518" s="62" t="s">
        <v>131</v>
      </c>
    </row>
    <row r="1519" spans="29:31" x14ac:dyDescent="0.25">
      <c r="AC1519" s="62">
        <v>45439</v>
      </c>
      <c r="AD1519" s="63" t="s">
        <v>98</v>
      </c>
      <c r="AE1519" s="62" t="s">
        <v>125</v>
      </c>
    </row>
    <row r="1520" spans="29:31" x14ac:dyDescent="0.25">
      <c r="AC1520" s="62">
        <v>45440</v>
      </c>
      <c r="AD1520" s="63" t="s">
        <v>98</v>
      </c>
      <c r="AE1520" s="62" t="s">
        <v>126</v>
      </c>
    </row>
    <row r="1521" spans="29:31" x14ac:dyDescent="0.25">
      <c r="AC1521" s="62">
        <v>45441</v>
      </c>
      <c r="AD1521" s="63" t="s">
        <v>98</v>
      </c>
      <c r="AE1521" s="62" t="s">
        <v>127</v>
      </c>
    </row>
    <row r="1522" spans="29:31" x14ac:dyDescent="0.25">
      <c r="AC1522" s="62">
        <v>45442</v>
      </c>
      <c r="AD1522" s="63" t="s">
        <v>98</v>
      </c>
      <c r="AE1522" s="62" t="s">
        <v>128</v>
      </c>
    </row>
    <row r="1523" spans="29:31" x14ac:dyDescent="0.25">
      <c r="AC1523" s="62">
        <v>45443</v>
      </c>
      <c r="AD1523" s="63" t="s">
        <v>98</v>
      </c>
      <c r="AE1523" s="62" t="s">
        <v>129</v>
      </c>
    </row>
    <row r="1524" spans="29:31" x14ac:dyDescent="0.25">
      <c r="AC1524" s="62">
        <v>45444</v>
      </c>
      <c r="AD1524" s="63" t="s">
        <v>98</v>
      </c>
      <c r="AE1524" s="62" t="s">
        <v>130</v>
      </c>
    </row>
    <row r="1525" spans="29:31" x14ac:dyDescent="0.25">
      <c r="AC1525" s="62">
        <v>45445</v>
      </c>
      <c r="AD1525" s="63" t="s">
        <v>98</v>
      </c>
      <c r="AE1525" s="62" t="s">
        <v>131</v>
      </c>
    </row>
    <row r="1526" spans="29:31" x14ac:dyDescent="0.25">
      <c r="AC1526" s="62">
        <v>45446</v>
      </c>
      <c r="AD1526" s="63" t="s">
        <v>98</v>
      </c>
      <c r="AE1526" s="62" t="s">
        <v>125</v>
      </c>
    </row>
    <row r="1527" spans="29:31" x14ac:dyDescent="0.25">
      <c r="AC1527" s="62">
        <v>45447</v>
      </c>
      <c r="AD1527" s="63" t="s">
        <v>98</v>
      </c>
      <c r="AE1527" s="62" t="s">
        <v>126</v>
      </c>
    </row>
    <row r="1528" spans="29:31" x14ac:dyDescent="0.25">
      <c r="AC1528" s="62">
        <v>45448</v>
      </c>
      <c r="AD1528" s="63" t="s">
        <v>98</v>
      </c>
      <c r="AE1528" s="62" t="s">
        <v>127</v>
      </c>
    </row>
    <row r="1529" spans="29:31" x14ac:dyDescent="0.25">
      <c r="AC1529" s="62">
        <v>45449</v>
      </c>
      <c r="AD1529" s="63" t="s">
        <v>98</v>
      </c>
      <c r="AE1529" s="62" t="s">
        <v>128</v>
      </c>
    </row>
    <row r="1530" spans="29:31" x14ac:dyDescent="0.25">
      <c r="AC1530" s="62">
        <v>45450</v>
      </c>
      <c r="AD1530" s="63" t="s">
        <v>98</v>
      </c>
      <c r="AE1530" s="62" t="s">
        <v>129</v>
      </c>
    </row>
    <row r="1531" spans="29:31" x14ac:dyDescent="0.25">
      <c r="AC1531" s="62">
        <v>45451</v>
      </c>
      <c r="AD1531" s="63" t="s">
        <v>98</v>
      </c>
      <c r="AE1531" s="62" t="s">
        <v>130</v>
      </c>
    </row>
    <row r="1532" spans="29:31" x14ac:dyDescent="0.25">
      <c r="AC1532" s="62">
        <v>45452</v>
      </c>
      <c r="AD1532" s="63" t="s">
        <v>98</v>
      </c>
      <c r="AE1532" s="62" t="s">
        <v>131</v>
      </c>
    </row>
    <row r="1533" spans="29:31" x14ac:dyDescent="0.25">
      <c r="AC1533" s="62">
        <v>45453</v>
      </c>
      <c r="AD1533" s="63" t="s">
        <v>98</v>
      </c>
      <c r="AE1533" s="62" t="s">
        <v>125</v>
      </c>
    </row>
    <row r="1534" spans="29:31" x14ac:dyDescent="0.25">
      <c r="AC1534" s="62">
        <v>45454</v>
      </c>
      <c r="AD1534" s="63" t="s">
        <v>98</v>
      </c>
      <c r="AE1534" s="62" t="s">
        <v>126</v>
      </c>
    </row>
    <row r="1535" spans="29:31" x14ac:dyDescent="0.25">
      <c r="AC1535" s="62">
        <v>45455</v>
      </c>
      <c r="AD1535" s="63" t="s">
        <v>98</v>
      </c>
      <c r="AE1535" s="62" t="s">
        <v>127</v>
      </c>
    </row>
    <row r="1536" spans="29:31" x14ac:dyDescent="0.25">
      <c r="AC1536" s="62">
        <v>45456</v>
      </c>
      <c r="AD1536" s="63" t="s">
        <v>98</v>
      </c>
      <c r="AE1536" s="62" t="s">
        <v>128</v>
      </c>
    </row>
    <row r="1537" spans="29:31" x14ac:dyDescent="0.25">
      <c r="AC1537" s="62">
        <v>45457</v>
      </c>
      <c r="AD1537" s="63" t="s">
        <v>98</v>
      </c>
      <c r="AE1537" s="62" t="s">
        <v>129</v>
      </c>
    </row>
    <row r="1538" spans="29:31" x14ac:dyDescent="0.25">
      <c r="AC1538" s="62">
        <v>45458</v>
      </c>
      <c r="AD1538" s="63" t="s">
        <v>98</v>
      </c>
      <c r="AE1538" s="62" t="s">
        <v>130</v>
      </c>
    </row>
    <row r="1539" spans="29:31" x14ac:dyDescent="0.25">
      <c r="AC1539" s="62">
        <v>45459</v>
      </c>
      <c r="AD1539" s="63" t="s">
        <v>98</v>
      </c>
      <c r="AE1539" s="62" t="s">
        <v>131</v>
      </c>
    </row>
    <row r="1540" spans="29:31" x14ac:dyDescent="0.25">
      <c r="AC1540" s="62">
        <v>45460</v>
      </c>
      <c r="AD1540" s="63" t="s">
        <v>98</v>
      </c>
      <c r="AE1540" s="62" t="s">
        <v>125</v>
      </c>
    </row>
    <row r="1541" spans="29:31" x14ac:dyDescent="0.25">
      <c r="AC1541" s="62">
        <v>45461</v>
      </c>
      <c r="AD1541" s="63" t="s">
        <v>98</v>
      </c>
      <c r="AE1541" s="62" t="s">
        <v>126</v>
      </c>
    </row>
    <row r="1542" spans="29:31" x14ac:dyDescent="0.25">
      <c r="AC1542" s="62">
        <v>45462</v>
      </c>
      <c r="AD1542" s="63" t="s">
        <v>98</v>
      </c>
      <c r="AE1542" s="62" t="s">
        <v>127</v>
      </c>
    </row>
    <row r="1543" spans="29:31" x14ac:dyDescent="0.25">
      <c r="AC1543" s="62">
        <v>45463</v>
      </c>
      <c r="AD1543" s="63" t="s">
        <v>98</v>
      </c>
      <c r="AE1543" s="62" t="s">
        <v>128</v>
      </c>
    </row>
    <row r="1544" spans="29:31" x14ac:dyDescent="0.25">
      <c r="AC1544" s="62">
        <v>45464</v>
      </c>
      <c r="AD1544" s="63" t="s">
        <v>98</v>
      </c>
      <c r="AE1544" s="62" t="s">
        <v>129</v>
      </c>
    </row>
    <row r="1545" spans="29:31" x14ac:dyDescent="0.25">
      <c r="AC1545" s="62">
        <v>45465</v>
      </c>
      <c r="AD1545" s="63" t="s">
        <v>98</v>
      </c>
      <c r="AE1545" s="62" t="s">
        <v>130</v>
      </c>
    </row>
    <row r="1546" spans="29:31" x14ac:dyDescent="0.25">
      <c r="AC1546" s="62">
        <v>45466</v>
      </c>
      <c r="AD1546" s="63" t="s">
        <v>98</v>
      </c>
      <c r="AE1546" s="62" t="s">
        <v>131</v>
      </c>
    </row>
    <row r="1547" spans="29:31" x14ac:dyDescent="0.25">
      <c r="AC1547" s="62">
        <v>45467</v>
      </c>
      <c r="AD1547" s="63" t="s">
        <v>98</v>
      </c>
      <c r="AE1547" s="62" t="s">
        <v>125</v>
      </c>
    </row>
    <row r="1548" spans="29:31" x14ac:dyDescent="0.25">
      <c r="AC1548" s="62">
        <v>45468</v>
      </c>
      <c r="AD1548" s="63" t="s">
        <v>98</v>
      </c>
      <c r="AE1548" s="62" t="s">
        <v>126</v>
      </c>
    </row>
    <row r="1549" spans="29:31" x14ac:dyDescent="0.25">
      <c r="AC1549" s="62">
        <v>45469</v>
      </c>
      <c r="AD1549" s="63" t="s">
        <v>98</v>
      </c>
      <c r="AE1549" s="62" t="s">
        <v>127</v>
      </c>
    </row>
    <row r="1550" spans="29:31" x14ac:dyDescent="0.25">
      <c r="AC1550" s="62">
        <v>45470</v>
      </c>
      <c r="AD1550" s="63" t="s">
        <v>98</v>
      </c>
      <c r="AE1550" s="62" t="s">
        <v>128</v>
      </c>
    </row>
    <row r="1551" spans="29:31" x14ac:dyDescent="0.25">
      <c r="AC1551" s="62">
        <v>45471</v>
      </c>
      <c r="AD1551" s="63" t="s">
        <v>98</v>
      </c>
      <c r="AE1551" s="62" t="s">
        <v>129</v>
      </c>
    </row>
    <row r="1552" spans="29:31" x14ac:dyDescent="0.25">
      <c r="AC1552" s="62">
        <v>45472</v>
      </c>
      <c r="AD1552" s="63" t="s">
        <v>98</v>
      </c>
      <c r="AE1552" s="62" t="s">
        <v>130</v>
      </c>
    </row>
    <row r="1553" spans="29:31" x14ac:dyDescent="0.25">
      <c r="AC1553" s="62">
        <v>45473</v>
      </c>
      <c r="AD1553" s="63" t="s">
        <v>98</v>
      </c>
      <c r="AE1553" s="62" t="s">
        <v>131</v>
      </c>
    </row>
    <row r="1554" spans="29:31" x14ac:dyDescent="0.25">
      <c r="AC1554" s="62">
        <v>45474</v>
      </c>
      <c r="AD1554" s="63" t="s">
        <v>98</v>
      </c>
      <c r="AE1554" s="62" t="s">
        <v>125</v>
      </c>
    </row>
    <row r="1555" spans="29:31" x14ac:dyDescent="0.25">
      <c r="AC1555" s="62">
        <v>45475</v>
      </c>
      <c r="AD1555" s="63" t="s">
        <v>98</v>
      </c>
      <c r="AE1555" s="62" t="s">
        <v>126</v>
      </c>
    </row>
    <row r="1556" spans="29:31" x14ac:dyDescent="0.25">
      <c r="AC1556" s="62">
        <v>45476</v>
      </c>
      <c r="AD1556" s="63" t="s">
        <v>98</v>
      </c>
      <c r="AE1556" s="62" t="s">
        <v>127</v>
      </c>
    </row>
    <row r="1557" spans="29:31" x14ac:dyDescent="0.25">
      <c r="AC1557" s="62">
        <v>45477</v>
      </c>
      <c r="AD1557" s="63" t="s">
        <v>98</v>
      </c>
      <c r="AE1557" s="62" t="s">
        <v>128</v>
      </c>
    </row>
    <row r="1558" spans="29:31" x14ac:dyDescent="0.25">
      <c r="AC1558" s="62">
        <v>45478</v>
      </c>
      <c r="AD1558" s="63" t="s">
        <v>98</v>
      </c>
      <c r="AE1558" s="62" t="s">
        <v>129</v>
      </c>
    </row>
    <row r="1559" spans="29:31" x14ac:dyDescent="0.25">
      <c r="AC1559" s="62">
        <v>45479</v>
      </c>
      <c r="AD1559" s="63" t="s">
        <v>98</v>
      </c>
      <c r="AE1559" s="62" t="s">
        <v>130</v>
      </c>
    </row>
    <row r="1560" spans="29:31" x14ac:dyDescent="0.25">
      <c r="AC1560" s="62">
        <v>45480</v>
      </c>
      <c r="AD1560" s="63" t="s">
        <v>98</v>
      </c>
      <c r="AE1560" s="62" t="s">
        <v>131</v>
      </c>
    </row>
    <row r="1561" spans="29:31" x14ac:dyDescent="0.25">
      <c r="AC1561" s="62">
        <v>45481</v>
      </c>
      <c r="AD1561" s="63" t="s">
        <v>98</v>
      </c>
      <c r="AE1561" s="62" t="s">
        <v>125</v>
      </c>
    </row>
    <row r="1562" spans="29:31" x14ac:dyDescent="0.25">
      <c r="AC1562" s="62">
        <v>45482</v>
      </c>
      <c r="AD1562" s="63" t="s">
        <v>98</v>
      </c>
      <c r="AE1562" s="62" t="s">
        <v>126</v>
      </c>
    </row>
    <row r="1563" spans="29:31" x14ac:dyDescent="0.25">
      <c r="AC1563" s="62">
        <v>45483</v>
      </c>
      <c r="AD1563" s="63" t="s">
        <v>98</v>
      </c>
      <c r="AE1563" s="62" t="s">
        <v>127</v>
      </c>
    </row>
    <row r="1564" spans="29:31" x14ac:dyDescent="0.25">
      <c r="AC1564" s="62">
        <v>45484</v>
      </c>
      <c r="AD1564" s="63" t="s">
        <v>98</v>
      </c>
      <c r="AE1564" s="62" t="s">
        <v>128</v>
      </c>
    </row>
    <row r="1565" spans="29:31" x14ac:dyDescent="0.25">
      <c r="AC1565" s="62">
        <v>45485</v>
      </c>
      <c r="AD1565" s="63" t="s">
        <v>98</v>
      </c>
      <c r="AE1565" s="62" t="s">
        <v>129</v>
      </c>
    </row>
    <row r="1566" spans="29:31" x14ac:dyDescent="0.25">
      <c r="AC1566" s="62">
        <v>45486</v>
      </c>
      <c r="AD1566" s="63" t="s">
        <v>98</v>
      </c>
      <c r="AE1566" s="62" t="s">
        <v>130</v>
      </c>
    </row>
    <row r="1567" spans="29:31" x14ac:dyDescent="0.25">
      <c r="AC1567" s="62">
        <v>45487</v>
      </c>
      <c r="AD1567" s="63" t="s">
        <v>98</v>
      </c>
      <c r="AE1567" s="62" t="s">
        <v>131</v>
      </c>
    </row>
    <row r="1568" spans="29:31" x14ac:dyDescent="0.25">
      <c r="AC1568" s="62">
        <v>45488</v>
      </c>
      <c r="AD1568" s="63" t="s">
        <v>98</v>
      </c>
      <c r="AE1568" s="62" t="s">
        <v>125</v>
      </c>
    </row>
    <row r="1569" spans="29:31" x14ac:dyDescent="0.25">
      <c r="AC1569" s="62">
        <v>45489</v>
      </c>
      <c r="AD1569" s="63" t="s">
        <v>98</v>
      </c>
      <c r="AE1569" s="62" t="s">
        <v>126</v>
      </c>
    </row>
    <row r="1570" spans="29:31" x14ac:dyDescent="0.25">
      <c r="AC1570" s="62">
        <v>45490</v>
      </c>
      <c r="AD1570" s="63" t="s">
        <v>98</v>
      </c>
      <c r="AE1570" s="62" t="s">
        <v>127</v>
      </c>
    </row>
    <row r="1571" spans="29:31" x14ac:dyDescent="0.25">
      <c r="AC1571" s="62">
        <v>45491</v>
      </c>
      <c r="AD1571" s="63" t="s">
        <v>98</v>
      </c>
      <c r="AE1571" s="62" t="s">
        <v>128</v>
      </c>
    </row>
    <row r="1572" spans="29:31" x14ac:dyDescent="0.25">
      <c r="AC1572" s="62">
        <v>45492</v>
      </c>
      <c r="AD1572" s="63" t="s">
        <v>98</v>
      </c>
      <c r="AE1572" s="62" t="s">
        <v>129</v>
      </c>
    </row>
    <row r="1573" spans="29:31" x14ac:dyDescent="0.25">
      <c r="AC1573" s="62">
        <v>45493</v>
      </c>
      <c r="AD1573" s="63" t="s">
        <v>98</v>
      </c>
      <c r="AE1573" s="62" t="s">
        <v>130</v>
      </c>
    </row>
    <row r="1574" spans="29:31" x14ac:dyDescent="0.25">
      <c r="AC1574" s="62">
        <v>45494</v>
      </c>
      <c r="AD1574" s="63" t="s">
        <v>98</v>
      </c>
      <c r="AE1574" s="62" t="s">
        <v>131</v>
      </c>
    </row>
    <row r="1575" spans="29:31" x14ac:dyDescent="0.25">
      <c r="AC1575" s="62">
        <v>45495</v>
      </c>
      <c r="AD1575" s="63" t="s">
        <v>98</v>
      </c>
      <c r="AE1575" s="62" t="s">
        <v>125</v>
      </c>
    </row>
    <row r="1576" spans="29:31" x14ac:dyDescent="0.25">
      <c r="AC1576" s="62">
        <v>45496</v>
      </c>
      <c r="AD1576" s="63" t="s">
        <v>98</v>
      </c>
      <c r="AE1576" s="62" t="s">
        <v>126</v>
      </c>
    </row>
    <row r="1577" spans="29:31" x14ac:dyDescent="0.25">
      <c r="AC1577" s="62">
        <v>45497</v>
      </c>
      <c r="AD1577" s="63" t="s">
        <v>98</v>
      </c>
      <c r="AE1577" s="62" t="s">
        <v>127</v>
      </c>
    </row>
    <row r="1578" spans="29:31" x14ac:dyDescent="0.25">
      <c r="AC1578" s="62">
        <v>45498</v>
      </c>
      <c r="AD1578" s="63" t="s">
        <v>98</v>
      </c>
      <c r="AE1578" s="62" t="s">
        <v>128</v>
      </c>
    </row>
    <row r="1579" spans="29:31" x14ac:dyDescent="0.25">
      <c r="AC1579" s="62">
        <v>45499</v>
      </c>
      <c r="AD1579" s="63" t="s">
        <v>98</v>
      </c>
      <c r="AE1579" s="62" t="s">
        <v>129</v>
      </c>
    </row>
    <row r="1580" spans="29:31" x14ac:dyDescent="0.25">
      <c r="AC1580" s="62">
        <v>45500</v>
      </c>
      <c r="AD1580" s="63" t="s">
        <v>98</v>
      </c>
      <c r="AE1580" s="62" t="s">
        <v>130</v>
      </c>
    </row>
    <row r="1581" spans="29:31" x14ac:dyDescent="0.25">
      <c r="AC1581" s="62">
        <v>45501</v>
      </c>
      <c r="AD1581" s="63" t="s">
        <v>98</v>
      </c>
      <c r="AE1581" s="62" t="s">
        <v>131</v>
      </c>
    </row>
    <row r="1582" spans="29:31" x14ac:dyDescent="0.25">
      <c r="AC1582" s="62">
        <v>45502</v>
      </c>
      <c r="AD1582" s="63" t="s">
        <v>98</v>
      </c>
      <c r="AE1582" s="62" t="s">
        <v>125</v>
      </c>
    </row>
    <row r="1583" spans="29:31" x14ac:dyDescent="0.25">
      <c r="AC1583" s="62">
        <v>45503</v>
      </c>
      <c r="AD1583" s="63" t="s">
        <v>98</v>
      </c>
      <c r="AE1583" s="62" t="s">
        <v>126</v>
      </c>
    </row>
    <row r="1584" spans="29:31" x14ac:dyDescent="0.25">
      <c r="AC1584" s="62">
        <v>45504</v>
      </c>
      <c r="AD1584" s="63" t="s">
        <v>98</v>
      </c>
      <c r="AE1584" s="62" t="s">
        <v>127</v>
      </c>
    </row>
    <row r="1585" spans="29:31" x14ac:dyDescent="0.25">
      <c r="AC1585" s="62">
        <v>45505</v>
      </c>
      <c r="AD1585" s="63" t="s">
        <v>98</v>
      </c>
      <c r="AE1585" s="62" t="s">
        <v>128</v>
      </c>
    </row>
    <row r="1586" spans="29:31" x14ac:dyDescent="0.25">
      <c r="AC1586" s="62">
        <v>45506</v>
      </c>
      <c r="AD1586" s="63" t="s">
        <v>98</v>
      </c>
      <c r="AE1586" s="62" t="s">
        <v>129</v>
      </c>
    </row>
    <row r="1587" spans="29:31" x14ac:dyDescent="0.25">
      <c r="AC1587" s="62">
        <v>45507</v>
      </c>
      <c r="AD1587" s="63" t="s">
        <v>98</v>
      </c>
      <c r="AE1587" s="62" t="s">
        <v>130</v>
      </c>
    </row>
    <row r="1588" spans="29:31" x14ac:dyDescent="0.25">
      <c r="AC1588" s="62">
        <v>45508</v>
      </c>
      <c r="AD1588" s="63" t="s">
        <v>98</v>
      </c>
      <c r="AE1588" s="62" t="s">
        <v>131</v>
      </c>
    </row>
    <row r="1589" spans="29:31" x14ac:dyDescent="0.25">
      <c r="AC1589" s="62">
        <v>45509</v>
      </c>
      <c r="AD1589" s="63" t="s">
        <v>98</v>
      </c>
      <c r="AE1589" s="62" t="s">
        <v>125</v>
      </c>
    </row>
    <row r="1590" spans="29:31" x14ac:dyDescent="0.25">
      <c r="AC1590" s="62">
        <v>45510</v>
      </c>
      <c r="AD1590" s="63" t="s">
        <v>98</v>
      </c>
      <c r="AE1590" s="62" t="s">
        <v>126</v>
      </c>
    </row>
    <row r="1591" spans="29:31" x14ac:dyDescent="0.25">
      <c r="AC1591" s="62">
        <v>45511</v>
      </c>
      <c r="AD1591" s="63" t="s">
        <v>98</v>
      </c>
      <c r="AE1591" s="62" t="s">
        <v>127</v>
      </c>
    </row>
    <row r="1592" spans="29:31" x14ac:dyDescent="0.25">
      <c r="AC1592" s="62">
        <v>45512</v>
      </c>
      <c r="AD1592" s="63" t="s">
        <v>98</v>
      </c>
      <c r="AE1592" s="62" t="s">
        <v>128</v>
      </c>
    </row>
    <row r="1593" spans="29:31" x14ac:dyDescent="0.25">
      <c r="AC1593" s="62">
        <v>45513</v>
      </c>
      <c r="AD1593" s="63" t="s">
        <v>98</v>
      </c>
      <c r="AE1593" s="62" t="s">
        <v>129</v>
      </c>
    </row>
    <row r="1594" spans="29:31" x14ac:dyDescent="0.25">
      <c r="AC1594" s="62">
        <v>45514</v>
      </c>
      <c r="AD1594" s="63" t="s">
        <v>98</v>
      </c>
      <c r="AE1594" s="62" t="s">
        <v>130</v>
      </c>
    </row>
    <row r="1595" spans="29:31" x14ac:dyDescent="0.25">
      <c r="AC1595" s="62">
        <v>45515</v>
      </c>
      <c r="AD1595" s="63" t="s">
        <v>98</v>
      </c>
      <c r="AE1595" s="62" t="s">
        <v>131</v>
      </c>
    </row>
    <row r="1596" spans="29:31" x14ac:dyDescent="0.25">
      <c r="AC1596" s="62">
        <v>45516</v>
      </c>
      <c r="AD1596" s="63" t="s">
        <v>98</v>
      </c>
      <c r="AE1596" s="62" t="s">
        <v>125</v>
      </c>
    </row>
    <row r="1597" spans="29:31" x14ac:dyDescent="0.25">
      <c r="AC1597" s="62">
        <v>45517</v>
      </c>
      <c r="AD1597" s="63" t="s">
        <v>98</v>
      </c>
      <c r="AE1597" s="62" t="s">
        <v>126</v>
      </c>
    </row>
    <row r="1598" spans="29:31" x14ac:dyDescent="0.25">
      <c r="AC1598" s="62">
        <v>45518</v>
      </c>
      <c r="AD1598" s="63" t="s">
        <v>98</v>
      </c>
      <c r="AE1598" s="62" t="s">
        <v>127</v>
      </c>
    </row>
    <row r="1599" spans="29:31" x14ac:dyDescent="0.25">
      <c r="AC1599" s="62">
        <v>45519</v>
      </c>
      <c r="AD1599" s="63" t="s">
        <v>98</v>
      </c>
      <c r="AE1599" s="62" t="s">
        <v>128</v>
      </c>
    </row>
    <row r="1600" spans="29:31" x14ac:dyDescent="0.25">
      <c r="AC1600" s="62">
        <v>45520</v>
      </c>
      <c r="AD1600" s="63" t="s">
        <v>98</v>
      </c>
      <c r="AE1600" s="62" t="s">
        <v>129</v>
      </c>
    </row>
    <row r="1601" spans="29:31" x14ac:dyDescent="0.25">
      <c r="AC1601" s="62">
        <v>45521</v>
      </c>
      <c r="AD1601" s="63" t="s">
        <v>98</v>
      </c>
      <c r="AE1601" s="62" t="s">
        <v>130</v>
      </c>
    </row>
    <row r="1602" spans="29:31" x14ac:dyDescent="0.25">
      <c r="AC1602" s="62">
        <v>45522</v>
      </c>
      <c r="AD1602" s="63" t="s">
        <v>98</v>
      </c>
      <c r="AE1602" s="62" t="s">
        <v>131</v>
      </c>
    </row>
    <row r="1603" spans="29:31" x14ac:dyDescent="0.25">
      <c r="AC1603" s="62">
        <v>45523</v>
      </c>
      <c r="AD1603" s="63" t="s">
        <v>98</v>
      </c>
      <c r="AE1603" s="62" t="s">
        <v>125</v>
      </c>
    </row>
    <row r="1604" spans="29:31" x14ac:dyDescent="0.25">
      <c r="AC1604" s="62">
        <v>45524</v>
      </c>
      <c r="AD1604" s="63" t="s">
        <v>98</v>
      </c>
      <c r="AE1604" s="62" t="s">
        <v>126</v>
      </c>
    </row>
    <row r="1605" spans="29:31" x14ac:dyDescent="0.25">
      <c r="AC1605" s="62">
        <v>45525</v>
      </c>
      <c r="AD1605" s="63" t="s">
        <v>98</v>
      </c>
      <c r="AE1605" s="62" t="s">
        <v>127</v>
      </c>
    </row>
    <row r="1606" spans="29:31" x14ac:dyDescent="0.25">
      <c r="AC1606" s="62">
        <v>45526</v>
      </c>
      <c r="AD1606" s="63" t="s">
        <v>98</v>
      </c>
      <c r="AE1606" s="62" t="s">
        <v>128</v>
      </c>
    </row>
    <row r="1607" spans="29:31" x14ac:dyDescent="0.25">
      <c r="AC1607" s="62">
        <v>45527</v>
      </c>
      <c r="AD1607" s="63" t="s">
        <v>98</v>
      </c>
      <c r="AE1607" s="62" t="s">
        <v>129</v>
      </c>
    </row>
    <row r="1608" spans="29:31" x14ac:dyDescent="0.25">
      <c r="AC1608" s="62">
        <v>45528</v>
      </c>
      <c r="AD1608" s="63" t="s">
        <v>98</v>
      </c>
      <c r="AE1608" s="62" t="s">
        <v>130</v>
      </c>
    </row>
    <row r="1609" spans="29:31" x14ac:dyDescent="0.25">
      <c r="AC1609" s="62">
        <v>45529</v>
      </c>
      <c r="AD1609" s="63" t="s">
        <v>98</v>
      </c>
      <c r="AE1609" s="62" t="s">
        <v>131</v>
      </c>
    </row>
    <row r="1610" spans="29:31" x14ac:dyDescent="0.25">
      <c r="AC1610" s="62">
        <v>45530</v>
      </c>
      <c r="AD1610" s="63" t="s">
        <v>98</v>
      </c>
      <c r="AE1610" s="62" t="s">
        <v>125</v>
      </c>
    </row>
    <row r="1611" spans="29:31" x14ac:dyDescent="0.25">
      <c r="AC1611" s="62">
        <v>45531</v>
      </c>
      <c r="AD1611" s="63" t="s">
        <v>98</v>
      </c>
      <c r="AE1611" s="62" t="s">
        <v>126</v>
      </c>
    </row>
    <row r="1612" spans="29:31" x14ac:dyDescent="0.25">
      <c r="AC1612" s="62">
        <v>45532</v>
      </c>
      <c r="AD1612" s="63" t="s">
        <v>98</v>
      </c>
      <c r="AE1612" s="62" t="s">
        <v>127</v>
      </c>
    </row>
    <row r="1613" spans="29:31" x14ac:dyDescent="0.25">
      <c r="AC1613" s="62">
        <v>45533</v>
      </c>
      <c r="AD1613" s="63" t="s">
        <v>98</v>
      </c>
      <c r="AE1613" s="62" t="s">
        <v>128</v>
      </c>
    </row>
    <row r="1614" spans="29:31" x14ac:dyDescent="0.25">
      <c r="AC1614" s="62">
        <v>45534</v>
      </c>
      <c r="AD1614" s="63" t="s">
        <v>98</v>
      </c>
      <c r="AE1614" s="62" t="s">
        <v>129</v>
      </c>
    </row>
    <row r="1615" spans="29:31" x14ac:dyDescent="0.25">
      <c r="AC1615" s="62">
        <v>45535</v>
      </c>
      <c r="AD1615" s="63" t="s">
        <v>98</v>
      </c>
      <c r="AE1615" s="62" t="s">
        <v>130</v>
      </c>
    </row>
    <row r="1616" spans="29:31" x14ac:dyDescent="0.25">
      <c r="AC1616" s="62">
        <v>45536</v>
      </c>
      <c r="AD1616" s="63" t="s">
        <v>98</v>
      </c>
      <c r="AE1616" s="62" t="s">
        <v>131</v>
      </c>
    </row>
    <row r="1617" spans="29:31" x14ac:dyDescent="0.25">
      <c r="AC1617" s="62">
        <v>45537</v>
      </c>
      <c r="AD1617" s="63" t="s">
        <v>98</v>
      </c>
      <c r="AE1617" s="62" t="s">
        <v>125</v>
      </c>
    </row>
    <row r="1618" spans="29:31" x14ac:dyDescent="0.25">
      <c r="AC1618" s="62">
        <v>45538</v>
      </c>
      <c r="AD1618" s="63" t="s">
        <v>98</v>
      </c>
      <c r="AE1618" s="62" t="s">
        <v>126</v>
      </c>
    </row>
    <row r="1619" spans="29:31" x14ac:dyDescent="0.25">
      <c r="AC1619" s="62">
        <v>45539</v>
      </c>
      <c r="AD1619" s="63" t="s">
        <v>98</v>
      </c>
      <c r="AE1619" s="62" t="s">
        <v>127</v>
      </c>
    </row>
    <row r="1620" spans="29:31" x14ac:dyDescent="0.25">
      <c r="AC1620" s="62">
        <v>45540</v>
      </c>
      <c r="AD1620" s="63" t="s">
        <v>98</v>
      </c>
      <c r="AE1620" s="62" t="s">
        <v>128</v>
      </c>
    </row>
    <row r="1621" spans="29:31" x14ac:dyDescent="0.25">
      <c r="AC1621" s="62">
        <v>45541</v>
      </c>
      <c r="AD1621" s="63" t="s">
        <v>98</v>
      </c>
      <c r="AE1621" s="62" t="s">
        <v>129</v>
      </c>
    </row>
    <row r="1622" spans="29:31" x14ac:dyDescent="0.25">
      <c r="AC1622" s="62">
        <v>45542</v>
      </c>
      <c r="AD1622" s="63" t="s">
        <v>98</v>
      </c>
      <c r="AE1622" s="62" t="s">
        <v>130</v>
      </c>
    </row>
    <row r="1623" spans="29:31" x14ac:dyDescent="0.25">
      <c r="AC1623" s="62">
        <v>45543</v>
      </c>
      <c r="AD1623" s="63" t="s">
        <v>98</v>
      </c>
      <c r="AE1623" s="62" t="s">
        <v>131</v>
      </c>
    </row>
    <row r="1624" spans="29:31" x14ac:dyDescent="0.25">
      <c r="AC1624" s="62">
        <v>45544</v>
      </c>
      <c r="AD1624" s="63" t="s">
        <v>98</v>
      </c>
      <c r="AE1624" s="62" t="s">
        <v>125</v>
      </c>
    </row>
    <row r="1625" spans="29:31" x14ac:dyDescent="0.25">
      <c r="AC1625" s="62">
        <v>45545</v>
      </c>
      <c r="AD1625" s="63" t="s">
        <v>98</v>
      </c>
      <c r="AE1625" s="62" t="s">
        <v>126</v>
      </c>
    </row>
    <row r="1626" spans="29:31" x14ac:dyDescent="0.25">
      <c r="AC1626" s="62">
        <v>45546</v>
      </c>
      <c r="AD1626" s="63" t="s">
        <v>98</v>
      </c>
      <c r="AE1626" s="62" t="s">
        <v>127</v>
      </c>
    </row>
    <row r="1627" spans="29:31" x14ac:dyDescent="0.25">
      <c r="AC1627" s="62">
        <v>45547</v>
      </c>
      <c r="AD1627" s="63" t="s">
        <v>98</v>
      </c>
      <c r="AE1627" s="62" t="s">
        <v>128</v>
      </c>
    </row>
    <row r="1628" spans="29:31" x14ac:dyDescent="0.25">
      <c r="AC1628" s="62">
        <v>45548</v>
      </c>
      <c r="AD1628" s="63" t="s">
        <v>98</v>
      </c>
      <c r="AE1628" s="62" t="s">
        <v>129</v>
      </c>
    </row>
    <row r="1629" spans="29:31" x14ac:dyDescent="0.25">
      <c r="AC1629" s="62">
        <v>45549</v>
      </c>
      <c r="AD1629" s="63" t="s">
        <v>98</v>
      </c>
      <c r="AE1629" s="62" t="s">
        <v>130</v>
      </c>
    </row>
    <row r="1630" spans="29:31" x14ac:dyDescent="0.25">
      <c r="AC1630" s="62">
        <v>45550</v>
      </c>
      <c r="AD1630" s="63" t="s">
        <v>98</v>
      </c>
      <c r="AE1630" s="62" t="s">
        <v>131</v>
      </c>
    </row>
    <row r="1631" spans="29:31" x14ac:dyDescent="0.25">
      <c r="AC1631" s="62">
        <v>45551</v>
      </c>
      <c r="AD1631" s="63" t="s">
        <v>98</v>
      </c>
      <c r="AE1631" s="62" t="s">
        <v>125</v>
      </c>
    </row>
    <row r="1632" spans="29:31" x14ac:dyDescent="0.25">
      <c r="AC1632" s="62">
        <v>45552</v>
      </c>
      <c r="AD1632" s="63" t="s">
        <v>98</v>
      </c>
      <c r="AE1632" s="62" t="s">
        <v>126</v>
      </c>
    </row>
    <row r="1633" spans="29:31" x14ac:dyDescent="0.25">
      <c r="AC1633" s="62">
        <v>45553</v>
      </c>
      <c r="AD1633" s="63" t="s">
        <v>98</v>
      </c>
      <c r="AE1633" s="62" t="s">
        <v>127</v>
      </c>
    </row>
    <row r="1634" spans="29:31" x14ac:dyDescent="0.25">
      <c r="AC1634" s="62">
        <v>45554</v>
      </c>
      <c r="AD1634" s="63" t="s">
        <v>98</v>
      </c>
      <c r="AE1634" s="62" t="s">
        <v>128</v>
      </c>
    </row>
    <row r="1635" spans="29:31" x14ac:dyDescent="0.25">
      <c r="AC1635" s="62">
        <v>45555</v>
      </c>
      <c r="AD1635" s="63" t="s">
        <v>98</v>
      </c>
      <c r="AE1635" s="62" t="s">
        <v>129</v>
      </c>
    </row>
    <row r="1636" spans="29:31" x14ac:dyDescent="0.25">
      <c r="AC1636" s="62">
        <v>45556</v>
      </c>
      <c r="AD1636" s="63" t="s">
        <v>98</v>
      </c>
      <c r="AE1636" s="62" t="s">
        <v>130</v>
      </c>
    </row>
    <row r="1637" spans="29:31" x14ac:dyDescent="0.25">
      <c r="AC1637" s="62">
        <v>45557</v>
      </c>
      <c r="AD1637" s="63" t="s">
        <v>98</v>
      </c>
      <c r="AE1637" s="62" t="s">
        <v>131</v>
      </c>
    </row>
    <row r="1638" spans="29:31" x14ac:dyDescent="0.25">
      <c r="AC1638" s="62">
        <v>45558</v>
      </c>
      <c r="AD1638" s="63" t="s">
        <v>98</v>
      </c>
      <c r="AE1638" s="62" t="s">
        <v>125</v>
      </c>
    </row>
    <row r="1639" spans="29:31" x14ac:dyDescent="0.25">
      <c r="AC1639" s="62">
        <v>45559</v>
      </c>
      <c r="AD1639" s="63" t="s">
        <v>98</v>
      </c>
      <c r="AE1639" s="62" t="s">
        <v>126</v>
      </c>
    </row>
    <row r="1640" spans="29:31" x14ac:dyDescent="0.25">
      <c r="AC1640" s="62">
        <v>45560</v>
      </c>
      <c r="AD1640" s="63" t="s">
        <v>98</v>
      </c>
      <c r="AE1640" s="62" t="s">
        <v>127</v>
      </c>
    </row>
    <row r="1641" spans="29:31" x14ac:dyDescent="0.25">
      <c r="AC1641" s="62">
        <v>45561</v>
      </c>
      <c r="AD1641" s="63" t="s">
        <v>98</v>
      </c>
      <c r="AE1641" s="62" t="s">
        <v>128</v>
      </c>
    </row>
    <row r="1642" spans="29:31" x14ac:dyDescent="0.25">
      <c r="AC1642" s="62">
        <v>45562</v>
      </c>
      <c r="AD1642" s="63" t="s">
        <v>98</v>
      </c>
      <c r="AE1642" s="62" t="s">
        <v>129</v>
      </c>
    </row>
    <row r="1643" spans="29:31" x14ac:dyDescent="0.25">
      <c r="AC1643" s="62">
        <v>45563</v>
      </c>
      <c r="AD1643" s="63" t="s">
        <v>98</v>
      </c>
      <c r="AE1643" s="62" t="s">
        <v>130</v>
      </c>
    </row>
    <row r="1644" spans="29:31" x14ac:dyDescent="0.25">
      <c r="AC1644" s="62">
        <v>45564</v>
      </c>
      <c r="AD1644" s="63" t="s">
        <v>98</v>
      </c>
      <c r="AE1644" s="62" t="s">
        <v>131</v>
      </c>
    </row>
    <row r="1645" spans="29:31" x14ac:dyDescent="0.25">
      <c r="AC1645" s="62">
        <v>45565</v>
      </c>
      <c r="AD1645" s="63" t="s">
        <v>98</v>
      </c>
      <c r="AE1645" s="62" t="s">
        <v>125</v>
      </c>
    </row>
    <row r="1646" spans="29:31" x14ac:dyDescent="0.25">
      <c r="AC1646" s="62">
        <v>45566</v>
      </c>
      <c r="AD1646" s="63" t="s">
        <v>98</v>
      </c>
      <c r="AE1646" s="62" t="s">
        <v>126</v>
      </c>
    </row>
    <row r="1647" spans="29:31" x14ac:dyDescent="0.25">
      <c r="AC1647" s="62">
        <v>45567</v>
      </c>
      <c r="AD1647" s="63" t="s">
        <v>98</v>
      </c>
      <c r="AE1647" s="62" t="s">
        <v>127</v>
      </c>
    </row>
    <row r="1648" spans="29:31" x14ac:dyDescent="0.25">
      <c r="AC1648" s="62">
        <v>45568</v>
      </c>
      <c r="AD1648" s="63" t="s">
        <v>98</v>
      </c>
      <c r="AE1648" s="62" t="s">
        <v>128</v>
      </c>
    </row>
    <row r="1649" spans="29:31" x14ac:dyDescent="0.25">
      <c r="AC1649" s="62">
        <v>45569</v>
      </c>
      <c r="AD1649" s="63" t="s">
        <v>98</v>
      </c>
      <c r="AE1649" s="62" t="s">
        <v>129</v>
      </c>
    </row>
    <row r="1650" spans="29:31" x14ac:dyDescent="0.25">
      <c r="AC1650" s="62">
        <v>45570</v>
      </c>
      <c r="AD1650" s="63" t="s">
        <v>98</v>
      </c>
      <c r="AE1650" s="62" t="s">
        <v>130</v>
      </c>
    </row>
    <row r="1651" spans="29:31" x14ac:dyDescent="0.25">
      <c r="AC1651" s="62">
        <v>45571</v>
      </c>
      <c r="AD1651" s="63" t="s">
        <v>98</v>
      </c>
      <c r="AE1651" s="62" t="s">
        <v>131</v>
      </c>
    </row>
    <row r="1652" spans="29:31" x14ac:dyDescent="0.25">
      <c r="AC1652" s="62">
        <v>45572</v>
      </c>
      <c r="AD1652" s="63" t="s">
        <v>98</v>
      </c>
      <c r="AE1652" s="62" t="s">
        <v>125</v>
      </c>
    </row>
    <row r="1653" spans="29:31" x14ac:dyDescent="0.25">
      <c r="AC1653" s="62">
        <v>45573</v>
      </c>
      <c r="AD1653" s="63" t="s">
        <v>98</v>
      </c>
      <c r="AE1653" s="62" t="s">
        <v>126</v>
      </c>
    </row>
    <row r="1654" spans="29:31" x14ac:dyDescent="0.25">
      <c r="AC1654" s="62">
        <v>45574</v>
      </c>
      <c r="AD1654" s="63" t="s">
        <v>98</v>
      </c>
      <c r="AE1654" s="62" t="s">
        <v>127</v>
      </c>
    </row>
    <row r="1655" spans="29:31" x14ac:dyDescent="0.25">
      <c r="AC1655" s="62">
        <v>45575</v>
      </c>
      <c r="AD1655" s="63" t="s">
        <v>98</v>
      </c>
      <c r="AE1655" s="62" t="s">
        <v>128</v>
      </c>
    </row>
    <row r="1656" spans="29:31" x14ac:dyDescent="0.25">
      <c r="AC1656" s="62">
        <v>45576</v>
      </c>
      <c r="AD1656" s="63" t="s">
        <v>98</v>
      </c>
      <c r="AE1656" s="62" t="s">
        <v>129</v>
      </c>
    </row>
    <row r="1657" spans="29:31" x14ac:dyDescent="0.25">
      <c r="AC1657" s="62">
        <v>45577</v>
      </c>
      <c r="AD1657" s="63" t="s">
        <v>98</v>
      </c>
      <c r="AE1657" s="62" t="s">
        <v>130</v>
      </c>
    </row>
    <row r="1658" spans="29:31" x14ac:dyDescent="0.25">
      <c r="AC1658" s="62">
        <v>45578</v>
      </c>
      <c r="AD1658" s="63" t="s">
        <v>98</v>
      </c>
      <c r="AE1658" s="62" t="s">
        <v>131</v>
      </c>
    </row>
    <row r="1659" spans="29:31" x14ac:dyDescent="0.25">
      <c r="AC1659" s="62">
        <v>45579</v>
      </c>
      <c r="AD1659" s="63" t="s">
        <v>98</v>
      </c>
      <c r="AE1659" s="62" t="s">
        <v>125</v>
      </c>
    </row>
    <row r="1660" spans="29:31" x14ac:dyDescent="0.25">
      <c r="AC1660" s="62">
        <v>45580</v>
      </c>
      <c r="AD1660" s="63" t="s">
        <v>98</v>
      </c>
      <c r="AE1660" s="62" t="s">
        <v>126</v>
      </c>
    </row>
    <row r="1661" spans="29:31" x14ac:dyDescent="0.25">
      <c r="AC1661" s="62">
        <v>45581</v>
      </c>
      <c r="AD1661" s="63" t="s">
        <v>98</v>
      </c>
      <c r="AE1661" s="62" t="s">
        <v>127</v>
      </c>
    </row>
    <row r="1662" spans="29:31" x14ac:dyDescent="0.25">
      <c r="AC1662" s="62">
        <v>45582</v>
      </c>
      <c r="AD1662" s="63" t="s">
        <v>98</v>
      </c>
      <c r="AE1662" s="62" t="s">
        <v>128</v>
      </c>
    </row>
    <row r="1663" spans="29:31" x14ac:dyDescent="0.25">
      <c r="AC1663" s="62">
        <v>45583</v>
      </c>
      <c r="AD1663" s="63" t="s">
        <v>98</v>
      </c>
      <c r="AE1663" s="62" t="s">
        <v>129</v>
      </c>
    </row>
    <row r="1664" spans="29:31" x14ac:dyDescent="0.25">
      <c r="AC1664" s="62">
        <v>45584</v>
      </c>
      <c r="AD1664" s="63" t="s">
        <v>98</v>
      </c>
      <c r="AE1664" s="62" t="s">
        <v>130</v>
      </c>
    </row>
    <row r="1665" spans="29:31" x14ac:dyDescent="0.25">
      <c r="AC1665" s="62">
        <v>45585</v>
      </c>
      <c r="AD1665" s="63" t="s">
        <v>98</v>
      </c>
      <c r="AE1665" s="62" t="s">
        <v>131</v>
      </c>
    </row>
    <row r="1666" spans="29:31" x14ac:dyDescent="0.25">
      <c r="AC1666" s="62">
        <v>45586</v>
      </c>
      <c r="AD1666" s="63" t="s">
        <v>98</v>
      </c>
      <c r="AE1666" s="62" t="s">
        <v>125</v>
      </c>
    </row>
    <row r="1667" spans="29:31" x14ac:dyDescent="0.25">
      <c r="AC1667" s="62">
        <v>45587</v>
      </c>
      <c r="AD1667" s="63" t="s">
        <v>98</v>
      </c>
      <c r="AE1667" s="62" t="s">
        <v>126</v>
      </c>
    </row>
    <row r="1668" spans="29:31" x14ac:dyDescent="0.25">
      <c r="AC1668" s="62">
        <v>45588</v>
      </c>
      <c r="AD1668" s="63" t="s">
        <v>98</v>
      </c>
      <c r="AE1668" s="62" t="s">
        <v>127</v>
      </c>
    </row>
    <row r="1669" spans="29:31" x14ac:dyDescent="0.25">
      <c r="AC1669" s="62">
        <v>45589</v>
      </c>
      <c r="AD1669" s="63" t="s">
        <v>98</v>
      </c>
      <c r="AE1669" s="62" t="s">
        <v>128</v>
      </c>
    </row>
    <row r="1670" spans="29:31" x14ac:dyDescent="0.25">
      <c r="AC1670" s="62">
        <v>45590</v>
      </c>
      <c r="AD1670" s="63" t="s">
        <v>98</v>
      </c>
      <c r="AE1670" s="62" t="s">
        <v>129</v>
      </c>
    </row>
    <row r="1671" spans="29:31" x14ac:dyDescent="0.25">
      <c r="AC1671" s="62">
        <v>45591</v>
      </c>
      <c r="AD1671" s="63" t="s">
        <v>98</v>
      </c>
      <c r="AE1671" s="62" t="s">
        <v>130</v>
      </c>
    </row>
    <row r="1672" spans="29:31" x14ac:dyDescent="0.25">
      <c r="AC1672" s="62">
        <v>45592</v>
      </c>
      <c r="AD1672" s="63" t="s">
        <v>98</v>
      </c>
      <c r="AE1672" s="62" t="s">
        <v>131</v>
      </c>
    </row>
    <row r="1673" spans="29:31" x14ac:dyDescent="0.25">
      <c r="AC1673" s="62">
        <v>45593</v>
      </c>
      <c r="AD1673" s="63" t="s">
        <v>98</v>
      </c>
      <c r="AE1673" s="62" t="s">
        <v>125</v>
      </c>
    </row>
    <row r="1674" spans="29:31" x14ac:dyDescent="0.25">
      <c r="AC1674" s="62">
        <v>45594</v>
      </c>
      <c r="AD1674" s="63" t="s">
        <v>98</v>
      </c>
      <c r="AE1674" s="62" t="s">
        <v>126</v>
      </c>
    </row>
    <row r="1675" spans="29:31" x14ac:dyDescent="0.25">
      <c r="AC1675" s="62">
        <v>45595</v>
      </c>
      <c r="AD1675" s="63" t="s">
        <v>98</v>
      </c>
      <c r="AE1675" s="62" t="s">
        <v>127</v>
      </c>
    </row>
    <row r="1676" spans="29:31" x14ac:dyDescent="0.25">
      <c r="AC1676" s="62">
        <v>45596</v>
      </c>
      <c r="AD1676" s="63" t="s">
        <v>98</v>
      </c>
      <c r="AE1676" s="62" t="s">
        <v>128</v>
      </c>
    </row>
    <row r="1677" spans="29:31" x14ac:dyDescent="0.25">
      <c r="AC1677" s="62">
        <v>45597</v>
      </c>
      <c r="AD1677" s="63" t="s">
        <v>98</v>
      </c>
      <c r="AE1677" s="62" t="s">
        <v>129</v>
      </c>
    </row>
    <row r="1678" spans="29:31" x14ac:dyDescent="0.25">
      <c r="AC1678" s="62">
        <v>45598</v>
      </c>
      <c r="AD1678" s="63" t="s">
        <v>98</v>
      </c>
      <c r="AE1678" s="62" t="s">
        <v>130</v>
      </c>
    </row>
    <row r="1679" spans="29:31" x14ac:dyDescent="0.25">
      <c r="AC1679" s="62">
        <v>45599</v>
      </c>
      <c r="AD1679" s="63" t="s">
        <v>98</v>
      </c>
      <c r="AE1679" s="62" t="s">
        <v>131</v>
      </c>
    </row>
    <row r="1680" spans="29:31" x14ac:dyDescent="0.25">
      <c r="AC1680" s="62">
        <v>45600</v>
      </c>
      <c r="AD1680" s="63" t="s">
        <v>98</v>
      </c>
      <c r="AE1680" s="62" t="s">
        <v>125</v>
      </c>
    </row>
    <row r="1681" spans="29:31" x14ac:dyDescent="0.25">
      <c r="AC1681" s="62">
        <v>45601</v>
      </c>
      <c r="AD1681" s="63" t="s">
        <v>98</v>
      </c>
      <c r="AE1681" s="62" t="s">
        <v>126</v>
      </c>
    </row>
    <row r="1682" spans="29:31" x14ac:dyDescent="0.25">
      <c r="AC1682" s="62">
        <v>45602</v>
      </c>
      <c r="AD1682" s="63" t="s">
        <v>98</v>
      </c>
      <c r="AE1682" s="62" t="s">
        <v>127</v>
      </c>
    </row>
    <row r="1683" spans="29:31" x14ac:dyDescent="0.25">
      <c r="AC1683" s="62">
        <v>45603</v>
      </c>
      <c r="AD1683" s="63" t="s">
        <v>98</v>
      </c>
      <c r="AE1683" s="62" t="s">
        <v>128</v>
      </c>
    </row>
    <row r="1684" spans="29:31" x14ac:dyDescent="0.25">
      <c r="AC1684" s="62">
        <v>45604</v>
      </c>
      <c r="AD1684" s="63" t="s">
        <v>98</v>
      </c>
      <c r="AE1684" s="62" t="s">
        <v>129</v>
      </c>
    </row>
    <row r="1685" spans="29:31" x14ac:dyDescent="0.25">
      <c r="AC1685" s="62">
        <v>45605</v>
      </c>
      <c r="AD1685" s="63" t="s">
        <v>98</v>
      </c>
      <c r="AE1685" s="62" t="s">
        <v>130</v>
      </c>
    </row>
    <row r="1686" spans="29:31" x14ac:dyDescent="0.25">
      <c r="AC1686" s="62">
        <v>45606</v>
      </c>
      <c r="AD1686" s="63" t="s">
        <v>98</v>
      </c>
      <c r="AE1686" s="62" t="s">
        <v>131</v>
      </c>
    </row>
    <row r="1687" spans="29:31" x14ac:dyDescent="0.25">
      <c r="AC1687" s="62">
        <v>45607</v>
      </c>
      <c r="AD1687" s="63" t="s">
        <v>98</v>
      </c>
      <c r="AE1687" s="62" t="s">
        <v>125</v>
      </c>
    </row>
    <row r="1688" spans="29:31" x14ac:dyDescent="0.25">
      <c r="AC1688" s="62">
        <v>45608</v>
      </c>
      <c r="AD1688" s="63" t="s">
        <v>98</v>
      </c>
      <c r="AE1688" s="62" t="s">
        <v>126</v>
      </c>
    </row>
    <row r="1689" spans="29:31" x14ac:dyDescent="0.25">
      <c r="AC1689" s="62">
        <v>45609</v>
      </c>
      <c r="AD1689" s="63" t="s">
        <v>98</v>
      </c>
      <c r="AE1689" s="62" t="s">
        <v>127</v>
      </c>
    </row>
    <row r="1690" spans="29:31" x14ac:dyDescent="0.25">
      <c r="AC1690" s="62">
        <v>45610</v>
      </c>
      <c r="AD1690" s="63" t="s">
        <v>98</v>
      </c>
      <c r="AE1690" s="62" t="s">
        <v>128</v>
      </c>
    </row>
    <row r="1691" spans="29:31" x14ac:dyDescent="0.25">
      <c r="AC1691" s="62">
        <v>45611</v>
      </c>
      <c r="AD1691" s="63" t="s">
        <v>98</v>
      </c>
      <c r="AE1691" s="62" t="s">
        <v>129</v>
      </c>
    </row>
    <row r="1692" spans="29:31" x14ac:dyDescent="0.25">
      <c r="AC1692" s="62">
        <v>45612</v>
      </c>
      <c r="AD1692" s="63" t="s">
        <v>98</v>
      </c>
      <c r="AE1692" s="62" t="s">
        <v>130</v>
      </c>
    </row>
    <row r="1693" spans="29:31" x14ac:dyDescent="0.25">
      <c r="AC1693" s="62">
        <v>45613</v>
      </c>
      <c r="AD1693" s="63" t="s">
        <v>98</v>
      </c>
      <c r="AE1693" s="62" t="s">
        <v>131</v>
      </c>
    </row>
    <row r="1694" spans="29:31" x14ac:dyDescent="0.25">
      <c r="AC1694" s="62">
        <v>45614</v>
      </c>
      <c r="AD1694" s="63" t="s">
        <v>98</v>
      </c>
      <c r="AE1694" s="62" t="s">
        <v>125</v>
      </c>
    </row>
    <row r="1695" spans="29:31" x14ac:dyDescent="0.25">
      <c r="AC1695" s="62">
        <v>45615</v>
      </c>
      <c r="AD1695" s="63" t="s">
        <v>98</v>
      </c>
      <c r="AE1695" s="62" t="s">
        <v>126</v>
      </c>
    </row>
    <row r="1696" spans="29:31" x14ac:dyDescent="0.25">
      <c r="AC1696" s="62">
        <v>45616</v>
      </c>
      <c r="AD1696" s="63" t="s">
        <v>98</v>
      </c>
      <c r="AE1696" s="62" t="s">
        <v>127</v>
      </c>
    </row>
    <row r="1697" spans="29:31" x14ac:dyDescent="0.25">
      <c r="AC1697" s="62">
        <v>45617</v>
      </c>
      <c r="AD1697" s="63" t="s">
        <v>98</v>
      </c>
      <c r="AE1697" s="62" t="s">
        <v>128</v>
      </c>
    </row>
    <row r="1698" spans="29:31" x14ac:dyDescent="0.25">
      <c r="AC1698" s="62">
        <v>45618</v>
      </c>
      <c r="AD1698" s="63" t="s">
        <v>98</v>
      </c>
      <c r="AE1698" s="62" t="s">
        <v>129</v>
      </c>
    </row>
    <row r="1699" spans="29:31" x14ac:dyDescent="0.25">
      <c r="AC1699" s="62">
        <v>45619</v>
      </c>
      <c r="AD1699" s="63" t="s">
        <v>98</v>
      </c>
      <c r="AE1699" s="62" t="s">
        <v>130</v>
      </c>
    </row>
    <row r="1700" spans="29:31" x14ac:dyDescent="0.25">
      <c r="AC1700" s="62">
        <v>45620</v>
      </c>
      <c r="AD1700" s="63" t="s">
        <v>98</v>
      </c>
      <c r="AE1700" s="62" t="s">
        <v>131</v>
      </c>
    </row>
    <row r="1701" spans="29:31" x14ac:dyDescent="0.25">
      <c r="AC1701" s="62">
        <v>45621</v>
      </c>
      <c r="AD1701" s="63" t="s">
        <v>98</v>
      </c>
      <c r="AE1701" s="62" t="s">
        <v>125</v>
      </c>
    </row>
    <row r="1702" spans="29:31" x14ac:dyDescent="0.25">
      <c r="AC1702" s="62">
        <v>45622</v>
      </c>
      <c r="AD1702" s="63" t="s">
        <v>98</v>
      </c>
      <c r="AE1702" s="62" t="s">
        <v>126</v>
      </c>
    </row>
    <row r="1703" spans="29:31" x14ac:dyDescent="0.25">
      <c r="AC1703" s="62">
        <v>45623</v>
      </c>
      <c r="AD1703" s="63" t="s">
        <v>98</v>
      </c>
      <c r="AE1703" s="62" t="s">
        <v>127</v>
      </c>
    </row>
    <row r="1704" spans="29:31" x14ac:dyDescent="0.25">
      <c r="AC1704" s="62">
        <v>45624</v>
      </c>
      <c r="AD1704" s="63" t="s">
        <v>98</v>
      </c>
      <c r="AE1704" s="62" t="s">
        <v>128</v>
      </c>
    </row>
    <row r="1705" spans="29:31" x14ac:dyDescent="0.25">
      <c r="AC1705" s="62">
        <v>45625</v>
      </c>
      <c r="AD1705" s="63" t="s">
        <v>98</v>
      </c>
      <c r="AE1705" s="62" t="s">
        <v>129</v>
      </c>
    </row>
    <row r="1706" spans="29:31" x14ac:dyDescent="0.25">
      <c r="AC1706" s="62">
        <v>45626</v>
      </c>
      <c r="AD1706" s="63" t="s">
        <v>98</v>
      </c>
      <c r="AE1706" s="62" t="s">
        <v>130</v>
      </c>
    </row>
    <row r="1707" spans="29:31" x14ac:dyDescent="0.25">
      <c r="AC1707" s="62">
        <v>45627</v>
      </c>
      <c r="AD1707" s="63" t="s">
        <v>98</v>
      </c>
      <c r="AE1707" s="62" t="s">
        <v>131</v>
      </c>
    </row>
    <row r="1708" spans="29:31" x14ac:dyDescent="0.25">
      <c r="AC1708" s="62">
        <v>45628</v>
      </c>
      <c r="AD1708" s="63" t="s">
        <v>98</v>
      </c>
      <c r="AE1708" s="62" t="s">
        <v>125</v>
      </c>
    </row>
    <row r="1709" spans="29:31" x14ac:dyDescent="0.25">
      <c r="AC1709" s="62">
        <v>45629</v>
      </c>
      <c r="AD1709" s="63" t="s">
        <v>98</v>
      </c>
      <c r="AE1709" s="62" t="s">
        <v>126</v>
      </c>
    </row>
    <row r="1710" spans="29:31" x14ac:dyDescent="0.25">
      <c r="AC1710" s="62">
        <v>45630</v>
      </c>
      <c r="AD1710" s="63" t="s">
        <v>98</v>
      </c>
      <c r="AE1710" s="62" t="s">
        <v>127</v>
      </c>
    </row>
    <row r="1711" spans="29:31" x14ac:dyDescent="0.25">
      <c r="AC1711" s="62">
        <v>45631</v>
      </c>
      <c r="AD1711" s="63" t="s">
        <v>98</v>
      </c>
      <c r="AE1711" s="62" t="s">
        <v>128</v>
      </c>
    </row>
    <row r="1712" spans="29:31" x14ac:dyDescent="0.25">
      <c r="AC1712" s="62">
        <v>45632</v>
      </c>
      <c r="AD1712" s="63" t="s">
        <v>98</v>
      </c>
      <c r="AE1712" s="62" t="s">
        <v>129</v>
      </c>
    </row>
    <row r="1713" spans="29:31" x14ac:dyDescent="0.25">
      <c r="AC1713" s="62">
        <v>45633</v>
      </c>
      <c r="AD1713" s="63" t="s">
        <v>98</v>
      </c>
      <c r="AE1713" s="62" t="s">
        <v>130</v>
      </c>
    </row>
    <row r="1714" spans="29:31" x14ac:dyDescent="0.25">
      <c r="AC1714" s="62">
        <v>45634</v>
      </c>
      <c r="AD1714" s="63" t="s">
        <v>98</v>
      </c>
      <c r="AE1714" s="62" t="s">
        <v>131</v>
      </c>
    </row>
    <row r="1715" spans="29:31" x14ac:dyDescent="0.25">
      <c r="AC1715" s="62">
        <v>45635</v>
      </c>
      <c r="AD1715" s="63" t="s">
        <v>98</v>
      </c>
      <c r="AE1715" s="62" t="s">
        <v>125</v>
      </c>
    </row>
    <row r="1716" spans="29:31" x14ac:dyDescent="0.25">
      <c r="AC1716" s="62">
        <v>45636</v>
      </c>
      <c r="AD1716" s="63" t="s">
        <v>98</v>
      </c>
      <c r="AE1716" s="62" t="s">
        <v>126</v>
      </c>
    </row>
    <row r="1717" spans="29:31" x14ac:dyDescent="0.25">
      <c r="AC1717" s="62">
        <v>45637</v>
      </c>
      <c r="AD1717" s="63" t="s">
        <v>98</v>
      </c>
      <c r="AE1717" s="62" t="s">
        <v>127</v>
      </c>
    </row>
    <row r="1718" spans="29:31" x14ac:dyDescent="0.25">
      <c r="AC1718" s="62">
        <v>45638</v>
      </c>
      <c r="AD1718" s="63" t="s">
        <v>98</v>
      </c>
      <c r="AE1718" s="62" t="s">
        <v>128</v>
      </c>
    </row>
    <row r="1719" spans="29:31" x14ac:dyDescent="0.25">
      <c r="AC1719" s="62">
        <v>45639</v>
      </c>
      <c r="AD1719" s="63" t="s">
        <v>98</v>
      </c>
      <c r="AE1719" s="62" t="s">
        <v>129</v>
      </c>
    </row>
    <row r="1720" spans="29:31" x14ac:dyDescent="0.25">
      <c r="AC1720" s="62">
        <v>45640</v>
      </c>
      <c r="AD1720" s="63" t="s">
        <v>98</v>
      </c>
      <c r="AE1720" s="62" t="s">
        <v>130</v>
      </c>
    </row>
    <row r="1721" spans="29:31" x14ac:dyDescent="0.25">
      <c r="AC1721" s="62">
        <v>45641</v>
      </c>
      <c r="AD1721" s="63" t="s">
        <v>98</v>
      </c>
      <c r="AE1721" s="62" t="s">
        <v>131</v>
      </c>
    </row>
    <row r="1722" spans="29:31" x14ac:dyDescent="0.25">
      <c r="AC1722" s="62">
        <v>45642</v>
      </c>
      <c r="AD1722" s="63" t="s">
        <v>98</v>
      </c>
      <c r="AE1722" s="62" t="s">
        <v>125</v>
      </c>
    </row>
    <row r="1723" spans="29:31" x14ac:dyDescent="0.25">
      <c r="AC1723" s="62">
        <v>45643</v>
      </c>
      <c r="AD1723" s="63" t="s">
        <v>98</v>
      </c>
      <c r="AE1723" s="62" t="s">
        <v>126</v>
      </c>
    </row>
    <row r="1724" spans="29:31" x14ac:dyDescent="0.25">
      <c r="AC1724" s="62">
        <v>45644</v>
      </c>
      <c r="AD1724" s="63" t="s">
        <v>98</v>
      </c>
      <c r="AE1724" s="62" t="s">
        <v>127</v>
      </c>
    </row>
    <row r="1725" spans="29:31" x14ac:dyDescent="0.25">
      <c r="AC1725" s="62">
        <v>45645</v>
      </c>
      <c r="AD1725" s="63" t="s">
        <v>98</v>
      </c>
      <c r="AE1725" s="62" t="s">
        <v>128</v>
      </c>
    </row>
    <row r="1726" spans="29:31" x14ac:dyDescent="0.25">
      <c r="AC1726" s="62">
        <v>45646</v>
      </c>
      <c r="AD1726" s="63" t="s">
        <v>98</v>
      </c>
      <c r="AE1726" s="62" t="s">
        <v>129</v>
      </c>
    </row>
    <row r="1727" spans="29:31" x14ac:dyDescent="0.25">
      <c r="AC1727" s="62">
        <v>45647</v>
      </c>
      <c r="AD1727" s="63" t="s">
        <v>98</v>
      </c>
      <c r="AE1727" s="62" t="s">
        <v>130</v>
      </c>
    </row>
    <row r="1728" spans="29:31" x14ac:dyDescent="0.25">
      <c r="AC1728" s="62">
        <v>45648</v>
      </c>
      <c r="AD1728" s="63" t="s">
        <v>98</v>
      </c>
      <c r="AE1728" s="62" t="s">
        <v>131</v>
      </c>
    </row>
    <row r="1729" spans="29:31" x14ac:dyDescent="0.25">
      <c r="AC1729" s="62">
        <v>45649</v>
      </c>
      <c r="AD1729" s="63" t="s">
        <v>98</v>
      </c>
      <c r="AE1729" s="62" t="s">
        <v>125</v>
      </c>
    </row>
    <row r="1730" spans="29:31" x14ac:dyDescent="0.25">
      <c r="AC1730" s="62">
        <v>45650</v>
      </c>
      <c r="AD1730" s="63" t="s">
        <v>98</v>
      </c>
      <c r="AE1730" s="62" t="s">
        <v>126</v>
      </c>
    </row>
    <row r="1731" spans="29:31" x14ac:dyDescent="0.25">
      <c r="AC1731" s="62">
        <v>45651</v>
      </c>
      <c r="AD1731" s="63" t="s">
        <v>98</v>
      </c>
      <c r="AE1731" s="62" t="s">
        <v>127</v>
      </c>
    </row>
    <row r="1732" spans="29:31" x14ac:dyDescent="0.25">
      <c r="AC1732" s="62">
        <v>45652</v>
      </c>
      <c r="AD1732" s="63" t="s">
        <v>98</v>
      </c>
      <c r="AE1732" s="62" t="s">
        <v>128</v>
      </c>
    </row>
    <row r="1733" spans="29:31" x14ac:dyDescent="0.25">
      <c r="AC1733" s="62">
        <v>45653</v>
      </c>
      <c r="AD1733" s="63" t="s">
        <v>98</v>
      </c>
      <c r="AE1733" s="62" t="s">
        <v>129</v>
      </c>
    </row>
    <row r="1734" spans="29:31" x14ac:dyDescent="0.25">
      <c r="AC1734" s="62">
        <v>45654</v>
      </c>
      <c r="AD1734" s="63" t="s">
        <v>98</v>
      </c>
      <c r="AE1734" s="62" t="s">
        <v>130</v>
      </c>
    </row>
    <row r="1735" spans="29:31" x14ac:dyDescent="0.25">
      <c r="AC1735" s="62">
        <v>45655</v>
      </c>
      <c r="AD1735" s="63" t="s">
        <v>98</v>
      </c>
      <c r="AE1735" s="62" t="s">
        <v>131</v>
      </c>
    </row>
    <row r="1736" spans="29:31" x14ac:dyDescent="0.25">
      <c r="AC1736" s="62">
        <v>45656</v>
      </c>
      <c r="AD1736" s="63" t="s">
        <v>98</v>
      </c>
      <c r="AE1736" s="62" t="s">
        <v>125</v>
      </c>
    </row>
    <row r="1737" spans="29:31" x14ac:dyDescent="0.25">
      <c r="AC1737" s="62">
        <v>45657</v>
      </c>
      <c r="AD1737" s="63" t="s">
        <v>98</v>
      </c>
      <c r="AE1737" s="62" t="s">
        <v>126</v>
      </c>
    </row>
    <row r="1738" spans="29:31" x14ac:dyDescent="0.25">
      <c r="AC1738" s="62">
        <v>45658</v>
      </c>
      <c r="AD1738" s="63" t="s">
        <v>98</v>
      </c>
      <c r="AE1738" s="62" t="s">
        <v>127</v>
      </c>
    </row>
    <row r="1739" spans="29:31" x14ac:dyDescent="0.25">
      <c r="AC1739" s="62">
        <v>45659</v>
      </c>
      <c r="AD1739" s="63" t="s">
        <v>98</v>
      </c>
      <c r="AE1739" s="62" t="s">
        <v>128</v>
      </c>
    </row>
    <row r="1740" spans="29:31" x14ac:dyDescent="0.25">
      <c r="AC1740" s="62">
        <v>45660</v>
      </c>
      <c r="AD1740" s="63" t="s">
        <v>98</v>
      </c>
      <c r="AE1740" s="62" t="s">
        <v>129</v>
      </c>
    </row>
    <row r="1741" spans="29:31" x14ac:dyDescent="0.25">
      <c r="AC1741" s="62">
        <v>45661</v>
      </c>
      <c r="AD1741" s="63" t="s">
        <v>98</v>
      </c>
      <c r="AE1741" s="62" t="s">
        <v>130</v>
      </c>
    </row>
    <row r="1742" spans="29:31" x14ac:dyDescent="0.25">
      <c r="AC1742" s="62">
        <v>45662</v>
      </c>
      <c r="AD1742" s="63" t="s">
        <v>98</v>
      </c>
      <c r="AE1742" s="62" t="s">
        <v>131</v>
      </c>
    </row>
    <row r="1743" spans="29:31" x14ac:dyDescent="0.25">
      <c r="AC1743" s="62">
        <v>45663</v>
      </c>
      <c r="AD1743" s="63" t="s">
        <v>98</v>
      </c>
      <c r="AE1743" s="62" t="s">
        <v>125</v>
      </c>
    </row>
    <row r="1744" spans="29:31" x14ac:dyDescent="0.25">
      <c r="AC1744" s="62">
        <v>45664</v>
      </c>
      <c r="AD1744" s="63" t="s">
        <v>98</v>
      </c>
      <c r="AE1744" s="62" t="s">
        <v>126</v>
      </c>
    </row>
    <row r="1745" spans="29:31" x14ac:dyDescent="0.25">
      <c r="AC1745" s="62">
        <v>45665</v>
      </c>
      <c r="AD1745" s="63" t="s">
        <v>98</v>
      </c>
      <c r="AE1745" s="62" t="s">
        <v>127</v>
      </c>
    </row>
    <row r="1746" spans="29:31" x14ac:dyDescent="0.25">
      <c r="AC1746" s="62">
        <v>45666</v>
      </c>
      <c r="AD1746" s="63" t="s">
        <v>98</v>
      </c>
      <c r="AE1746" s="62" t="s">
        <v>128</v>
      </c>
    </row>
    <row r="1747" spans="29:31" x14ac:dyDescent="0.25">
      <c r="AC1747" s="62">
        <v>45667</v>
      </c>
      <c r="AD1747" s="63" t="s">
        <v>98</v>
      </c>
      <c r="AE1747" s="62" t="s">
        <v>129</v>
      </c>
    </row>
    <row r="1748" spans="29:31" x14ac:dyDescent="0.25">
      <c r="AC1748" s="62">
        <v>45668</v>
      </c>
      <c r="AD1748" s="63" t="s">
        <v>98</v>
      </c>
      <c r="AE1748" s="62" t="s">
        <v>130</v>
      </c>
    </row>
    <row r="1749" spans="29:31" x14ac:dyDescent="0.25">
      <c r="AC1749" s="62">
        <v>45669</v>
      </c>
      <c r="AD1749" s="63" t="s">
        <v>98</v>
      </c>
      <c r="AE1749" s="62" t="s">
        <v>131</v>
      </c>
    </row>
    <row r="1750" spans="29:31" x14ac:dyDescent="0.25">
      <c r="AC1750" s="62">
        <v>45670</v>
      </c>
      <c r="AD1750" s="63" t="s">
        <v>98</v>
      </c>
      <c r="AE1750" s="62" t="s">
        <v>125</v>
      </c>
    </row>
    <row r="1751" spans="29:31" x14ac:dyDescent="0.25">
      <c r="AC1751" s="62">
        <v>45671</v>
      </c>
      <c r="AD1751" s="63" t="s">
        <v>98</v>
      </c>
      <c r="AE1751" s="62" t="s">
        <v>126</v>
      </c>
    </row>
    <row r="1752" spans="29:31" x14ac:dyDescent="0.25">
      <c r="AC1752" s="62">
        <v>45672</v>
      </c>
      <c r="AD1752" s="63" t="s">
        <v>98</v>
      </c>
      <c r="AE1752" s="62" t="s">
        <v>127</v>
      </c>
    </row>
    <row r="1753" spans="29:31" x14ac:dyDescent="0.25">
      <c r="AC1753" s="62">
        <v>45673</v>
      </c>
      <c r="AD1753" s="63" t="s">
        <v>98</v>
      </c>
      <c r="AE1753" s="62" t="s">
        <v>128</v>
      </c>
    </row>
    <row r="1754" spans="29:31" x14ac:dyDescent="0.25">
      <c r="AC1754" s="62">
        <v>45674</v>
      </c>
      <c r="AD1754" s="63" t="s">
        <v>98</v>
      </c>
      <c r="AE1754" s="62" t="s">
        <v>129</v>
      </c>
    </row>
    <row r="1755" spans="29:31" x14ac:dyDescent="0.25">
      <c r="AC1755" s="62">
        <v>45675</v>
      </c>
      <c r="AD1755" s="63" t="s">
        <v>98</v>
      </c>
      <c r="AE1755" s="62" t="s">
        <v>130</v>
      </c>
    </row>
    <row r="1756" spans="29:31" x14ac:dyDescent="0.25">
      <c r="AC1756" s="62">
        <v>45676</v>
      </c>
      <c r="AD1756" s="63" t="s">
        <v>98</v>
      </c>
      <c r="AE1756" s="62" t="s">
        <v>131</v>
      </c>
    </row>
    <row r="1757" spans="29:31" x14ac:dyDescent="0.25">
      <c r="AC1757" s="62">
        <v>45677</v>
      </c>
      <c r="AD1757" s="63" t="s">
        <v>98</v>
      </c>
      <c r="AE1757" s="62" t="s">
        <v>125</v>
      </c>
    </row>
    <row r="1758" spans="29:31" x14ac:dyDescent="0.25">
      <c r="AC1758" s="62">
        <v>45678</v>
      </c>
      <c r="AD1758" s="63" t="s">
        <v>98</v>
      </c>
      <c r="AE1758" s="62" t="s">
        <v>126</v>
      </c>
    </row>
    <row r="1759" spans="29:31" x14ac:dyDescent="0.25">
      <c r="AC1759" s="62">
        <v>45679</v>
      </c>
      <c r="AD1759" s="63" t="s">
        <v>98</v>
      </c>
      <c r="AE1759" s="62" t="s">
        <v>127</v>
      </c>
    </row>
    <row r="1760" spans="29:31" x14ac:dyDescent="0.25">
      <c r="AC1760" s="62">
        <v>45680</v>
      </c>
      <c r="AD1760" s="63" t="s">
        <v>98</v>
      </c>
      <c r="AE1760" s="62" t="s">
        <v>128</v>
      </c>
    </row>
    <row r="1761" spans="29:31" x14ac:dyDescent="0.25">
      <c r="AC1761" s="62">
        <v>45681</v>
      </c>
      <c r="AD1761" s="63" t="s">
        <v>98</v>
      </c>
      <c r="AE1761" s="62" t="s">
        <v>129</v>
      </c>
    </row>
    <row r="1762" spans="29:31" x14ac:dyDescent="0.25">
      <c r="AC1762" s="62">
        <v>45682</v>
      </c>
      <c r="AD1762" s="63" t="s">
        <v>98</v>
      </c>
      <c r="AE1762" s="62" t="s">
        <v>130</v>
      </c>
    </row>
    <row r="1763" spans="29:31" x14ac:dyDescent="0.25">
      <c r="AC1763" s="62">
        <v>45683</v>
      </c>
      <c r="AD1763" s="63" t="s">
        <v>98</v>
      </c>
      <c r="AE1763" s="62" t="s">
        <v>131</v>
      </c>
    </row>
    <row r="1764" spans="29:31" x14ac:dyDescent="0.25">
      <c r="AC1764" s="62">
        <v>45684</v>
      </c>
      <c r="AD1764" s="63" t="s">
        <v>98</v>
      </c>
      <c r="AE1764" s="62" t="s">
        <v>125</v>
      </c>
    </row>
    <row r="1765" spans="29:31" x14ac:dyDescent="0.25">
      <c r="AC1765" s="62">
        <v>45685</v>
      </c>
      <c r="AD1765" s="63" t="s">
        <v>98</v>
      </c>
      <c r="AE1765" s="62" t="s">
        <v>126</v>
      </c>
    </row>
    <row r="1766" spans="29:31" x14ac:dyDescent="0.25">
      <c r="AC1766" s="62">
        <v>45686</v>
      </c>
      <c r="AD1766" s="63" t="s">
        <v>98</v>
      </c>
      <c r="AE1766" s="62" t="s">
        <v>127</v>
      </c>
    </row>
    <row r="1767" spans="29:31" x14ac:dyDescent="0.25">
      <c r="AC1767" s="62">
        <v>45687</v>
      </c>
      <c r="AD1767" s="63" t="s">
        <v>98</v>
      </c>
      <c r="AE1767" s="62" t="s">
        <v>128</v>
      </c>
    </row>
    <row r="1768" spans="29:31" x14ac:dyDescent="0.25">
      <c r="AC1768" s="62">
        <v>45688</v>
      </c>
      <c r="AD1768" s="63" t="s">
        <v>98</v>
      </c>
      <c r="AE1768" s="62" t="s">
        <v>129</v>
      </c>
    </row>
    <row r="1769" spans="29:31" x14ac:dyDescent="0.25">
      <c r="AC1769" s="62">
        <v>45689</v>
      </c>
      <c r="AD1769" s="63" t="s">
        <v>98</v>
      </c>
      <c r="AE1769" s="62" t="s">
        <v>130</v>
      </c>
    </row>
    <row r="1770" spans="29:31" x14ac:dyDescent="0.25">
      <c r="AC1770" s="62">
        <v>45690</v>
      </c>
      <c r="AD1770" s="63" t="s">
        <v>98</v>
      </c>
      <c r="AE1770" s="62" t="s">
        <v>131</v>
      </c>
    </row>
    <row r="1771" spans="29:31" x14ac:dyDescent="0.25">
      <c r="AC1771" s="62">
        <v>45691</v>
      </c>
      <c r="AD1771" s="63" t="s">
        <v>98</v>
      </c>
      <c r="AE1771" s="62" t="s">
        <v>125</v>
      </c>
    </row>
    <row r="1772" spans="29:31" x14ac:dyDescent="0.25">
      <c r="AC1772" s="62">
        <v>45692</v>
      </c>
      <c r="AD1772" s="63" t="s">
        <v>98</v>
      </c>
      <c r="AE1772" s="62" t="s">
        <v>126</v>
      </c>
    </row>
    <row r="1773" spans="29:31" x14ac:dyDescent="0.25">
      <c r="AC1773" s="62">
        <v>45693</v>
      </c>
      <c r="AD1773" s="63" t="s">
        <v>98</v>
      </c>
      <c r="AE1773" s="62" t="s">
        <v>127</v>
      </c>
    </row>
    <row r="1774" spans="29:31" x14ac:dyDescent="0.25">
      <c r="AC1774" s="62">
        <v>45694</v>
      </c>
      <c r="AD1774" s="63" t="s">
        <v>98</v>
      </c>
      <c r="AE1774" s="62" t="s">
        <v>128</v>
      </c>
    </row>
    <row r="1775" spans="29:31" x14ac:dyDescent="0.25">
      <c r="AC1775" s="62">
        <v>45695</v>
      </c>
      <c r="AD1775" s="63" t="s">
        <v>98</v>
      </c>
      <c r="AE1775" s="62" t="s">
        <v>129</v>
      </c>
    </row>
    <row r="1776" spans="29:31" x14ac:dyDescent="0.25">
      <c r="AC1776" s="62">
        <v>45696</v>
      </c>
      <c r="AD1776" s="63" t="s">
        <v>98</v>
      </c>
      <c r="AE1776" s="62" t="s">
        <v>130</v>
      </c>
    </row>
    <row r="1777" spans="29:31" x14ac:dyDescent="0.25">
      <c r="AC1777" s="62">
        <v>45697</v>
      </c>
      <c r="AD1777" s="63" t="s">
        <v>98</v>
      </c>
      <c r="AE1777" s="62" t="s">
        <v>131</v>
      </c>
    </row>
    <row r="1778" spans="29:31" x14ac:dyDescent="0.25">
      <c r="AC1778" s="62">
        <v>45698</v>
      </c>
      <c r="AD1778" s="63" t="s">
        <v>98</v>
      </c>
      <c r="AE1778" s="62" t="s">
        <v>125</v>
      </c>
    </row>
    <row r="1779" spans="29:31" x14ac:dyDescent="0.25">
      <c r="AC1779" s="62">
        <v>45699</v>
      </c>
      <c r="AD1779" s="63" t="s">
        <v>98</v>
      </c>
      <c r="AE1779" s="62" t="s">
        <v>126</v>
      </c>
    </row>
    <row r="1780" spans="29:31" x14ac:dyDescent="0.25">
      <c r="AC1780" s="62">
        <v>45700</v>
      </c>
      <c r="AD1780" s="63" t="s">
        <v>98</v>
      </c>
      <c r="AE1780" s="62" t="s">
        <v>127</v>
      </c>
    </row>
    <row r="1781" spans="29:31" x14ac:dyDescent="0.25">
      <c r="AC1781" s="62">
        <v>45701</v>
      </c>
      <c r="AD1781" s="63" t="s">
        <v>98</v>
      </c>
      <c r="AE1781" s="62" t="s">
        <v>128</v>
      </c>
    </row>
    <row r="1782" spans="29:31" x14ac:dyDescent="0.25">
      <c r="AC1782" s="62">
        <v>45702</v>
      </c>
      <c r="AD1782" s="63" t="s">
        <v>98</v>
      </c>
      <c r="AE1782" s="62" t="s">
        <v>129</v>
      </c>
    </row>
    <row r="1783" spans="29:31" x14ac:dyDescent="0.25">
      <c r="AC1783" s="62">
        <v>45703</v>
      </c>
      <c r="AD1783" s="63" t="s">
        <v>98</v>
      </c>
      <c r="AE1783" s="62" t="s">
        <v>130</v>
      </c>
    </row>
    <row r="1784" spans="29:31" x14ac:dyDescent="0.25">
      <c r="AC1784" s="62">
        <v>45704</v>
      </c>
      <c r="AD1784" s="63" t="s">
        <v>98</v>
      </c>
      <c r="AE1784" s="62" t="s">
        <v>131</v>
      </c>
    </row>
    <row r="1785" spans="29:31" x14ac:dyDescent="0.25">
      <c r="AC1785" s="62">
        <v>45705</v>
      </c>
      <c r="AD1785" s="63" t="s">
        <v>98</v>
      </c>
      <c r="AE1785" s="62" t="s">
        <v>125</v>
      </c>
    </row>
    <row r="1786" spans="29:31" x14ac:dyDescent="0.25">
      <c r="AC1786" s="62">
        <v>45706</v>
      </c>
      <c r="AD1786" s="63" t="s">
        <v>98</v>
      </c>
      <c r="AE1786" s="62" t="s">
        <v>126</v>
      </c>
    </row>
    <row r="1787" spans="29:31" x14ac:dyDescent="0.25">
      <c r="AC1787" s="62">
        <v>45707</v>
      </c>
      <c r="AD1787" s="63" t="s">
        <v>98</v>
      </c>
      <c r="AE1787" s="62" t="s">
        <v>127</v>
      </c>
    </row>
    <row r="1788" spans="29:31" x14ac:dyDescent="0.25">
      <c r="AC1788" s="62">
        <v>45708</v>
      </c>
      <c r="AD1788" s="63" t="s">
        <v>98</v>
      </c>
      <c r="AE1788" s="62" t="s">
        <v>128</v>
      </c>
    </row>
    <row r="1789" spans="29:31" x14ac:dyDescent="0.25">
      <c r="AC1789" s="62">
        <v>45709</v>
      </c>
      <c r="AD1789" s="63" t="s">
        <v>98</v>
      </c>
      <c r="AE1789" s="62" t="s">
        <v>129</v>
      </c>
    </row>
    <row r="1790" spans="29:31" x14ac:dyDescent="0.25">
      <c r="AC1790" s="62">
        <v>45710</v>
      </c>
      <c r="AD1790" s="63" t="s">
        <v>98</v>
      </c>
      <c r="AE1790" s="62" t="s">
        <v>130</v>
      </c>
    </row>
    <row r="1791" spans="29:31" x14ac:dyDescent="0.25">
      <c r="AC1791" s="62">
        <v>45711</v>
      </c>
      <c r="AD1791" s="63" t="s">
        <v>98</v>
      </c>
      <c r="AE1791" s="62" t="s">
        <v>131</v>
      </c>
    </row>
    <row r="1792" spans="29:31" x14ac:dyDescent="0.25">
      <c r="AC1792" s="62">
        <v>45712</v>
      </c>
      <c r="AD1792" s="63" t="s">
        <v>98</v>
      </c>
      <c r="AE1792" s="62" t="s">
        <v>125</v>
      </c>
    </row>
    <row r="1793" spans="29:31" x14ac:dyDescent="0.25">
      <c r="AC1793" s="62">
        <v>45713</v>
      </c>
      <c r="AD1793" s="63" t="s">
        <v>98</v>
      </c>
      <c r="AE1793" s="62" t="s">
        <v>126</v>
      </c>
    </row>
    <row r="1794" spans="29:31" x14ac:dyDescent="0.25">
      <c r="AC1794" s="62">
        <v>45714</v>
      </c>
      <c r="AD1794" s="63" t="s">
        <v>98</v>
      </c>
      <c r="AE1794" s="62" t="s">
        <v>127</v>
      </c>
    </row>
    <row r="1795" spans="29:31" x14ac:dyDescent="0.25">
      <c r="AC1795" s="62">
        <v>45715</v>
      </c>
      <c r="AD1795" s="63" t="s">
        <v>98</v>
      </c>
      <c r="AE1795" s="62" t="s">
        <v>128</v>
      </c>
    </row>
    <row r="1796" spans="29:31" x14ac:dyDescent="0.25">
      <c r="AC1796" s="62">
        <v>45716</v>
      </c>
      <c r="AD1796" s="63" t="s">
        <v>98</v>
      </c>
      <c r="AE1796" s="62" t="s">
        <v>129</v>
      </c>
    </row>
    <row r="1797" spans="29:31" x14ac:dyDescent="0.25">
      <c r="AC1797" s="62">
        <v>45717</v>
      </c>
      <c r="AD1797" s="63" t="s">
        <v>98</v>
      </c>
      <c r="AE1797" s="62" t="s">
        <v>130</v>
      </c>
    </row>
    <row r="1798" spans="29:31" x14ac:dyDescent="0.25">
      <c r="AC1798" s="62">
        <v>45718</v>
      </c>
      <c r="AD1798" s="63" t="s">
        <v>98</v>
      </c>
      <c r="AE1798" s="62" t="s">
        <v>131</v>
      </c>
    </row>
    <row r="1799" spans="29:31" x14ac:dyDescent="0.25">
      <c r="AC1799" s="62">
        <v>45719</v>
      </c>
      <c r="AD1799" s="63" t="s">
        <v>98</v>
      </c>
      <c r="AE1799" s="62" t="s">
        <v>125</v>
      </c>
    </row>
    <row r="1800" spans="29:31" x14ac:dyDescent="0.25">
      <c r="AC1800" s="62">
        <v>45720</v>
      </c>
      <c r="AD1800" s="63" t="s">
        <v>98</v>
      </c>
      <c r="AE1800" s="62" t="s">
        <v>126</v>
      </c>
    </row>
    <row r="1801" spans="29:31" x14ac:dyDescent="0.25">
      <c r="AC1801" s="62">
        <v>45721</v>
      </c>
      <c r="AD1801" s="63" t="s">
        <v>98</v>
      </c>
      <c r="AE1801" s="62" t="s">
        <v>127</v>
      </c>
    </row>
    <row r="1802" spans="29:31" x14ac:dyDescent="0.25">
      <c r="AC1802" s="62">
        <v>45722</v>
      </c>
      <c r="AD1802" s="63" t="s">
        <v>98</v>
      </c>
      <c r="AE1802" s="62" t="s">
        <v>128</v>
      </c>
    </row>
    <row r="1803" spans="29:31" x14ac:dyDescent="0.25">
      <c r="AC1803" s="62">
        <v>45723</v>
      </c>
      <c r="AD1803" s="63" t="s">
        <v>98</v>
      </c>
      <c r="AE1803" s="62" t="s">
        <v>129</v>
      </c>
    </row>
    <row r="1804" spans="29:31" x14ac:dyDescent="0.25">
      <c r="AC1804" s="62">
        <v>45724</v>
      </c>
      <c r="AD1804" s="63" t="s">
        <v>98</v>
      </c>
      <c r="AE1804" s="62" t="s">
        <v>130</v>
      </c>
    </row>
    <row r="1805" spans="29:31" x14ac:dyDescent="0.25">
      <c r="AC1805" s="62">
        <v>45725</v>
      </c>
      <c r="AD1805" s="63" t="s">
        <v>98</v>
      </c>
      <c r="AE1805" s="62" t="s">
        <v>131</v>
      </c>
    </row>
    <row r="1806" spans="29:31" x14ac:dyDescent="0.25">
      <c r="AC1806" s="62">
        <v>45726</v>
      </c>
      <c r="AD1806" s="63" t="s">
        <v>98</v>
      </c>
      <c r="AE1806" s="62" t="s">
        <v>125</v>
      </c>
    </row>
    <row r="1807" spans="29:31" x14ac:dyDescent="0.25">
      <c r="AC1807" s="62">
        <v>45727</v>
      </c>
      <c r="AD1807" s="63" t="s">
        <v>98</v>
      </c>
      <c r="AE1807" s="62" t="s">
        <v>126</v>
      </c>
    </row>
    <row r="1808" spans="29:31" x14ac:dyDescent="0.25">
      <c r="AC1808" s="62">
        <v>45728</v>
      </c>
      <c r="AD1808" s="63" t="s">
        <v>98</v>
      </c>
      <c r="AE1808" s="62" t="s">
        <v>127</v>
      </c>
    </row>
    <row r="1809" spans="29:31" x14ac:dyDescent="0.25">
      <c r="AC1809" s="62">
        <v>45729</v>
      </c>
      <c r="AD1809" s="63" t="s">
        <v>98</v>
      </c>
      <c r="AE1809" s="62" t="s">
        <v>128</v>
      </c>
    </row>
    <row r="1810" spans="29:31" x14ac:dyDescent="0.25">
      <c r="AC1810" s="62">
        <v>45730</v>
      </c>
      <c r="AD1810" s="63" t="s">
        <v>98</v>
      </c>
      <c r="AE1810" s="62" t="s">
        <v>129</v>
      </c>
    </row>
    <row r="1811" spans="29:31" x14ac:dyDescent="0.25">
      <c r="AC1811" s="62">
        <v>45731</v>
      </c>
      <c r="AD1811" s="63" t="s">
        <v>98</v>
      </c>
      <c r="AE1811" s="62" t="s">
        <v>130</v>
      </c>
    </row>
    <row r="1812" spans="29:31" x14ac:dyDescent="0.25">
      <c r="AC1812" s="62">
        <v>45732</v>
      </c>
      <c r="AD1812" s="63" t="s">
        <v>98</v>
      </c>
      <c r="AE1812" s="62" t="s">
        <v>131</v>
      </c>
    </row>
    <row r="1813" spans="29:31" x14ac:dyDescent="0.25">
      <c r="AC1813" s="62">
        <v>45733</v>
      </c>
      <c r="AD1813" s="63" t="s">
        <v>98</v>
      </c>
      <c r="AE1813" s="62" t="s">
        <v>125</v>
      </c>
    </row>
    <row r="1814" spans="29:31" x14ac:dyDescent="0.25">
      <c r="AC1814" s="62">
        <v>45734</v>
      </c>
      <c r="AD1814" s="63" t="s">
        <v>98</v>
      </c>
      <c r="AE1814" s="62" t="s">
        <v>126</v>
      </c>
    </row>
    <row r="1815" spans="29:31" x14ac:dyDescent="0.25">
      <c r="AC1815" s="62">
        <v>45735</v>
      </c>
      <c r="AD1815" s="63" t="s">
        <v>98</v>
      </c>
      <c r="AE1815" s="62" t="s">
        <v>127</v>
      </c>
    </row>
    <row r="1816" spans="29:31" x14ac:dyDescent="0.25">
      <c r="AC1816" s="62">
        <v>45736</v>
      </c>
      <c r="AD1816" s="63" t="s">
        <v>98</v>
      </c>
      <c r="AE1816" s="62" t="s">
        <v>128</v>
      </c>
    </row>
    <row r="1817" spans="29:31" x14ac:dyDescent="0.25">
      <c r="AC1817" s="62">
        <v>45737</v>
      </c>
      <c r="AD1817" s="63" t="s">
        <v>98</v>
      </c>
      <c r="AE1817" s="62" t="s">
        <v>129</v>
      </c>
    </row>
    <row r="1818" spans="29:31" x14ac:dyDescent="0.25">
      <c r="AC1818" s="62">
        <v>45738</v>
      </c>
      <c r="AD1818" s="63" t="s">
        <v>98</v>
      </c>
      <c r="AE1818" s="62" t="s">
        <v>130</v>
      </c>
    </row>
    <row r="1819" spans="29:31" x14ac:dyDescent="0.25">
      <c r="AC1819" s="62">
        <v>45739</v>
      </c>
      <c r="AD1819" s="63" t="s">
        <v>98</v>
      </c>
      <c r="AE1819" s="62" t="s">
        <v>131</v>
      </c>
    </row>
    <row r="1820" spans="29:31" x14ac:dyDescent="0.25">
      <c r="AC1820" s="62">
        <v>45740</v>
      </c>
      <c r="AD1820" s="63" t="s">
        <v>98</v>
      </c>
      <c r="AE1820" s="62" t="s">
        <v>125</v>
      </c>
    </row>
    <row r="1821" spans="29:31" x14ac:dyDescent="0.25">
      <c r="AC1821" s="62">
        <v>45741</v>
      </c>
      <c r="AD1821" s="63" t="s">
        <v>98</v>
      </c>
      <c r="AE1821" s="62" t="s">
        <v>126</v>
      </c>
    </row>
    <row r="1822" spans="29:31" x14ac:dyDescent="0.25">
      <c r="AC1822" s="62">
        <v>45742</v>
      </c>
      <c r="AD1822" s="63" t="s">
        <v>98</v>
      </c>
      <c r="AE1822" s="62" t="s">
        <v>127</v>
      </c>
    </row>
    <row r="1823" spans="29:31" x14ac:dyDescent="0.25">
      <c r="AC1823" s="62">
        <v>45743</v>
      </c>
      <c r="AD1823" s="63" t="s">
        <v>98</v>
      </c>
      <c r="AE1823" s="62" t="s">
        <v>128</v>
      </c>
    </row>
    <row r="1824" spans="29:31" x14ac:dyDescent="0.25">
      <c r="AC1824" s="62">
        <v>45744</v>
      </c>
      <c r="AD1824" s="63" t="s">
        <v>98</v>
      </c>
      <c r="AE1824" s="62" t="s">
        <v>129</v>
      </c>
    </row>
    <row r="1825" spans="29:31" x14ac:dyDescent="0.25">
      <c r="AC1825" s="62">
        <v>45745</v>
      </c>
      <c r="AD1825" s="63" t="s">
        <v>98</v>
      </c>
      <c r="AE1825" s="62" t="s">
        <v>130</v>
      </c>
    </row>
    <row r="1826" spans="29:31" x14ac:dyDescent="0.25">
      <c r="AC1826" s="62">
        <v>45746</v>
      </c>
      <c r="AD1826" s="63" t="s">
        <v>98</v>
      </c>
      <c r="AE1826" s="62" t="s">
        <v>131</v>
      </c>
    </row>
    <row r="1827" spans="29:31" x14ac:dyDescent="0.25">
      <c r="AC1827" s="62">
        <v>45747</v>
      </c>
      <c r="AD1827" s="63" t="s">
        <v>98</v>
      </c>
      <c r="AE1827" s="62" t="s">
        <v>125</v>
      </c>
    </row>
  </sheetData>
  <mergeCells count="2">
    <mergeCell ref="K1:L1"/>
    <mergeCell ref="AG1:AK1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  <ignoredErrors>
    <ignoredError sqref="D2:G2 H2:H3 E10:I41 E3:G3 I1:I8 E4:H8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 tint="0.59999389629810485"/>
    <pageSetUpPr fitToPage="1"/>
  </sheetPr>
  <dimension ref="A1:I81"/>
  <sheetViews>
    <sheetView zoomScale="90" zoomScaleNormal="90" workbookViewId="0">
      <pane ySplit="5" topLeftCell="A37" activePane="bottomLeft" state="frozen"/>
      <selection pane="bottomLeft" activeCell="C42" sqref="C42"/>
    </sheetView>
  </sheetViews>
  <sheetFormatPr defaultRowHeight="15" x14ac:dyDescent="0.25"/>
  <cols>
    <col min="1" max="1" width="8.42578125" style="26" bestFit="1" customWidth="1"/>
    <col min="2" max="2" width="24.85546875" style="26" bestFit="1" customWidth="1"/>
    <col min="3" max="3" width="27.28515625" style="26" bestFit="1" customWidth="1"/>
    <col min="4" max="4" width="11.42578125" style="80" bestFit="1" customWidth="1"/>
    <col min="5" max="5" width="11" style="80" bestFit="1" customWidth="1"/>
    <col min="6" max="8" width="10.42578125" style="80" bestFit="1" customWidth="1"/>
    <col min="9" max="9" width="12" style="81" bestFit="1" customWidth="1"/>
    <col min="10" max="16384" width="9.140625" style="26"/>
  </cols>
  <sheetData>
    <row r="1" spans="1:9" ht="18.75" x14ac:dyDescent="0.3">
      <c r="A1" s="134" t="s">
        <v>157</v>
      </c>
    </row>
    <row r="3" spans="1:9" x14ac:dyDescent="0.25">
      <c r="A3" s="122"/>
      <c r="B3" s="122"/>
      <c r="C3" s="122"/>
      <c r="D3" s="123" t="s">
        <v>1</v>
      </c>
      <c r="E3" s="123" t="s">
        <v>2</v>
      </c>
      <c r="F3" s="123" t="s">
        <v>82</v>
      </c>
      <c r="G3" s="123" t="s">
        <v>75</v>
      </c>
      <c r="H3" s="123" t="s">
        <v>76</v>
      </c>
      <c r="I3" s="124" t="s">
        <v>85</v>
      </c>
    </row>
    <row r="4" spans="1:9" x14ac:dyDescent="0.25">
      <c r="A4" s="122"/>
      <c r="B4" s="122"/>
      <c r="C4" s="122"/>
      <c r="D4" s="125" t="str">
        <f>'Summary Sheet'!B13</f>
        <v>2020/21</v>
      </c>
      <c r="E4" s="125" t="str">
        <f>'Summary Sheet'!C13</f>
        <v>2021/22</v>
      </c>
      <c r="F4" s="125" t="str">
        <f>'Summary Sheet'!D13</f>
        <v>2022/23</v>
      </c>
      <c r="G4" s="125" t="str">
        <f>'Summary Sheet'!E13</f>
        <v>2023/24</v>
      </c>
      <c r="H4" s="125" t="str">
        <f>'Summary Sheet'!F13</f>
        <v>2024/25</v>
      </c>
      <c r="I4" s="124"/>
    </row>
    <row r="5" spans="1:9" s="34" customFormat="1" x14ac:dyDescent="0.25">
      <c r="A5" s="126" t="s">
        <v>79</v>
      </c>
      <c r="B5" s="126" t="s">
        <v>80</v>
      </c>
      <c r="C5" s="126" t="s">
        <v>0</v>
      </c>
      <c r="D5" s="164" t="s">
        <v>16</v>
      </c>
      <c r="E5" s="164" t="s">
        <v>16</v>
      </c>
      <c r="F5" s="165" t="s">
        <v>16</v>
      </c>
      <c r="G5" s="164" t="s">
        <v>16</v>
      </c>
      <c r="H5" s="164" t="s">
        <v>16</v>
      </c>
      <c r="I5" s="166" t="s">
        <v>16</v>
      </c>
    </row>
    <row r="6" spans="1:9" s="33" customFormat="1" x14ac:dyDescent="0.25">
      <c r="A6" s="130" t="s">
        <v>79</v>
      </c>
      <c r="B6" s="130" t="str">
        <f>'Staff Costs'!B6</f>
        <v>Agriculture - Farm</v>
      </c>
      <c r="C6" s="130" t="str">
        <f>'Staff Costs'!C6</f>
        <v>Accountant DP</v>
      </c>
      <c r="D6" s="167">
        <f>'Staff Costs'!$H6*VLOOKUP($B6,Lookup!$K$2:$L$15,2,FALSE)</f>
        <v>0</v>
      </c>
      <c r="E6" s="167">
        <f>'Staff Costs'!$J6*VLOOKUP(B6,Lookup!$K$2:$L$15,2,FALSE)</f>
        <v>0</v>
      </c>
      <c r="F6" s="167">
        <f>'Staff Costs'!$L6*VLOOKUP($B6,Lookup!$K$2:$L$15,2,FALSE)</f>
        <v>0</v>
      </c>
      <c r="G6" s="167">
        <f>'Staff Costs'!$N6*VLOOKUP($B6,Lookup!$K$2:$M$15,2,FALSE)</f>
        <v>0</v>
      </c>
      <c r="H6" s="167">
        <f>'Staff Costs'!$P6*VLOOKUP($B6,Lookup!$K$2:$L$15,2,FALSE)</f>
        <v>0</v>
      </c>
      <c r="I6" s="168">
        <f>SUM(D6:H6)</f>
        <v>0</v>
      </c>
    </row>
    <row r="7" spans="1:9" x14ac:dyDescent="0.25">
      <c r="A7" s="130" t="s">
        <v>79</v>
      </c>
      <c r="B7" s="130" t="str">
        <f>'Staff Costs'!B7</f>
        <v>Branch</v>
      </c>
      <c r="C7" s="130" t="str">
        <f>'Staff Costs'!C7</f>
        <v>Please select grade</v>
      </c>
      <c r="D7" s="167">
        <f>'Staff Costs'!$H7*VLOOKUP($B7,Lookup!$K$2:$L$15,2,FALSE)</f>
        <v>0</v>
      </c>
      <c r="E7" s="167">
        <f>'Staff Costs'!$J7*VLOOKUP(B7,Lookup!$K$2:$L$15,2,FALSE)</f>
        <v>0</v>
      </c>
      <c r="F7" s="167">
        <f>'Staff Costs'!$L7*VLOOKUP($B7,Lookup!$K$2:$L$15,2,FALSE)</f>
        <v>0</v>
      </c>
      <c r="G7" s="167">
        <f>'Staff Costs'!$N7*VLOOKUP($B7,Lookup!$K$2:$M$15,2,FALSE)</f>
        <v>0</v>
      </c>
      <c r="H7" s="167">
        <f>'Staff Costs'!$P7*VLOOKUP($B7,Lookup!$K$2:$L$15,2,FALSE)</f>
        <v>0</v>
      </c>
      <c r="I7" s="168">
        <f t="shared" ref="I7:I55" si="0">SUM(D7:H7)</f>
        <v>0</v>
      </c>
    </row>
    <row r="8" spans="1:9" x14ac:dyDescent="0.25">
      <c r="A8" s="130" t="s">
        <v>79</v>
      </c>
      <c r="B8" s="130" t="str">
        <f>'Staff Costs'!B8</f>
        <v>Branch</v>
      </c>
      <c r="C8" s="130" t="str">
        <f>'Staff Costs'!C8</f>
        <v>Please select grade</v>
      </c>
      <c r="D8" s="167">
        <f>'Staff Costs'!$H8*VLOOKUP($B8,Lookup!$K$2:$L$15,2,FALSE)</f>
        <v>0</v>
      </c>
      <c r="E8" s="167">
        <f>'Staff Costs'!$J8*VLOOKUP(B8,Lookup!$K$2:$L$15,2,FALSE)</f>
        <v>0</v>
      </c>
      <c r="F8" s="167">
        <f>'Staff Costs'!$L8*VLOOKUP($B8,Lookup!$K$2:$L$15,2,FALSE)</f>
        <v>0</v>
      </c>
      <c r="G8" s="167">
        <f>'Staff Costs'!$N8*VLOOKUP($B8,Lookup!$K$2:$M$15,2,FALSE)</f>
        <v>0</v>
      </c>
      <c r="H8" s="167">
        <f>'Staff Costs'!$P8*VLOOKUP($B8,Lookup!$K$2:$L$15,2,FALSE)</f>
        <v>0</v>
      </c>
      <c r="I8" s="168">
        <f t="shared" si="0"/>
        <v>0</v>
      </c>
    </row>
    <row r="9" spans="1:9" x14ac:dyDescent="0.25">
      <c r="A9" s="130" t="s">
        <v>79</v>
      </c>
      <c r="B9" s="130" t="str">
        <f>'Staff Costs'!B9</f>
        <v>Branch</v>
      </c>
      <c r="C9" s="130" t="str">
        <f>'Staff Costs'!C9</f>
        <v>Please select grade</v>
      </c>
      <c r="D9" s="167">
        <f>'Staff Costs'!$H9*VLOOKUP($B9,Lookup!$K$2:$L$15,2,FALSE)</f>
        <v>0</v>
      </c>
      <c r="E9" s="167">
        <f>'Staff Costs'!$J9*VLOOKUP(B9,Lookup!$K$2:$L$15,2,FALSE)</f>
        <v>0</v>
      </c>
      <c r="F9" s="167">
        <f>'Staff Costs'!$L9*VLOOKUP($B9,Lookup!$K$2:$L$15,2,FALSE)</f>
        <v>0</v>
      </c>
      <c r="G9" s="167">
        <f>'Staff Costs'!$N9*VLOOKUP($B9,Lookup!$K$2:$M$15,2,FALSE)</f>
        <v>0</v>
      </c>
      <c r="H9" s="167">
        <f>'Staff Costs'!$P9*VLOOKUP($B9,Lookup!$K$2:$L$15,2,FALSE)</f>
        <v>0</v>
      </c>
      <c r="I9" s="168">
        <f t="shared" si="0"/>
        <v>0</v>
      </c>
    </row>
    <row r="10" spans="1:9" x14ac:dyDescent="0.25">
      <c r="A10" s="130" t="s">
        <v>79</v>
      </c>
      <c r="B10" s="130" t="str">
        <f>'Staff Costs'!B10</f>
        <v>Branch</v>
      </c>
      <c r="C10" s="130" t="str">
        <f>'Staff Costs'!C10</f>
        <v>Please select grade</v>
      </c>
      <c r="D10" s="167">
        <f>'Staff Costs'!$H10*VLOOKUP($B10,Lookup!$K$2:$L$15,2,FALSE)</f>
        <v>0</v>
      </c>
      <c r="E10" s="167">
        <f>'Staff Costs'!$J10*VLOOKUP(B10,Lookup!$K$2:$L$15,2,FALSE)</f>
        <v>0</v>
      </c>
      <c r="F10" s="167">
        <f>'Staff Costs'!$L10*VLOOKUP($B10,Lookup!$K$2:$L$15,2,FALSE)</f>
        <v>0</v>
      </c>
      <c r="G10" s="167">
        <f>'Staff Costs'!$N10*VLOOKUP($B10,Lookup!$K$2:$M$15,2,FALSE)</f>
        <v>0</v>
      </c>
      <c r="H10" s="167">
        <f>'Staff Costs'!$P10*VLOOKUP($B10,Lookup!$K$2:$L$15,2,FALSE)</f>
        <v>0</v>
      </c>
      <c r="I10" s="168">
        <f t="shared" si="0"/>
        <v>0</v>
      </c>
    </row>
    <row r="11" spans="1:9" x14ac:dyDescent="0.25">
      <c r="A11" s="130" t="s">
        <v>79</v>
      </c>
      <c r="B11" s="130" t="str">
        <f>'Staff Costs'!B11</f>
        <v>Branch</v>
      </c>
      <c r="C11" s="130" t="str">
        <f>'Staff Costs'!C11</f>
        <v>Please select grade</v>
      </c>
      <c r="D11" s="167">
        <f>'Staff Costs'!$H11*VLOOKUP($B11,Lookup!$K$2:$L$15,2,FALSE)</f>
        <v>0</v>
      </c>
      <c r="E11" s="167">
        <f>'Staff Costs'!$J11*VLOOKUP(B11,Lookup!$K$2:$L$15,2,FALSE)</f>
        <v>0</v>
      </c>
      <c r="F11" s="167">
        <f>'Staff Costs'!$L11*VLOOKUP($B11,Lookup!$K$2:$L$15,2,FALSE)</f>
        <v>0</v>
      </c>
      <c r="G11" s="167">
        <f>'Staff Costs'!$N11*VLOOKUP($B11,Lookup!$K$2:$M$15,2,FALSE)</f>
        <v>0</v>
      </c>
      <c r="H11" s="167">
        <f>'Staff Costs'!$P11*VLOOKUP($B11,Lookup!$K$2:$L$15,2,FALSE)</f>
        <v>0</v>
      </c>
      <c r="I11" s="168">
        <f t="shared" si="0"/>
        <v>0</v>
      </c>
    </row>
    <row r="12" spans="1:9" x14ac:dyDescent="0.25">
      <c r="A12" s="130" t="s">
        <v>79</v>
      </c>
      <c r="B12" s="130" t="str">
        <f>'Staff Costs'!B12</f>
        <v>Branch</v>
      </c>
      <c r="C12" s="130" t="str">
        <f>'Staff Costs'!C12</f>
        <v>Please select grade</v>
      </c>
      <c r="D12" s="167">
        <f>'Staff Costs'!$H12*VLOOKUP($B12,Lookup!$K$2:$L$15,2,FALSE)</f>
        <v>0</v>
      </c>
      <c r="E12" s="167">
        <f>'Staff Costs'!$J12*VLOOKUP(B12,Lookup!$K$2:$L$15,2,FALSE)</f>
        <v>0</v>
      </c>
      <c r="F12" s="167">
        <f>'Staff Costs'!$L12*VLOOKUP($B12,Lookup!$K$2:$L$15,2,FALSE)</f>
        <v>0</v>
      </c>
      <c r="G12" s="167">
        <f>'Staff Costs'!$N12*VLOOKUP($B12,Lookup!$K$2:$M$15,2,FALSE)</f>
        <v>0</v>
      </c>
      <c r="H12" s="167">
        <f>'Staff Costs'!$P12*VLOOKUP($B12,Lookup!$K$2:$L$15,2,FALSE)</f>
        <v>0</v>
      </c>
      <c r="I12" s="168">
        <f t="shared" si="0"/>
        <v>0</v>
      </c>
    </row>
    <row r="13" spans="1:9" x14ac:dyDescent="0.25">
      <c r="A13" s="130" t="s">
        <v>79</v>
      </c>
      <c r="B13" s="130" t="str">
        <f>'Staff Costs'!B13</f>
        <v>Branch</v>
      </c>
      <c r="C13" s="130" t="str">
        <f>'Staff Costs'!C13</f>
        <v>Please select grade</v>
      </c>
      <c r="D13" s="167">
        <f>'Staff Costs'!$H13*VLOOKUP($B13,Lookup!$K$2:$L$15,2,FALSE)</f>
        <v>0</v>
      </c>
      <c r="E13" s="167">
        <f>'Staff Costs'!$J13*VLOOKUP(B13,Lookup!$K$2:$L$15,2,FALSE)</f>
        <v>0</v>
      </c>
      <c r="F13" s="167">
        <f>'Staff Costs'!$L13*VLOOKUP($B13,Lookup!$K$2:$L$15,2,FALSE)</f>
        <v>0</v>
      </c>
      <c r="G13" s="167">
        <f>'Staff Costs'!$N13*VLOOKUP($B13,Lookup!$K$2:$M$15,2,FALSE)</f>
        <v>0</v>
      </c>
      <c r="H13" s="167">
        <f>'Staff Costs'!$P13*VLOOKUP($B13,Lookup!$K$2:$L$15,2,FALSE)</f>
        <v>0</v>
      </c>
      <c r="I13" s="168">
        <f t="shared" si="0"/>
        <v>0</v>
      </c>
    </row>
    <row r="14" spans="1:9" x14ac:dyDescent="0.25">
      <c r="A14" s="130" t="s">
        <v>79</v>
      </c>
      <c r="B14" s="130" t="str">
        <f>'Staff Costs'!B14</f>
        <v>Branch</v>
      </c>
      <c r="C14" s="130" t="str">
        <f>'Staff Costs'!C14</f>
        <v>Please select grade</v>
      </c>
      <c r="D14" s="167">
        <f>'Staff Costs'!$H14*VLOOKUP($B14,Lookup!$K$2:$L$15,2,FALSE)</f>
        <v>0</v>
      </c>
      <c r="E14" s="167">
        <f>'Staff Costs'!$J14*VLOOKUP(B14,Lookup!$K$2:$L$15,2,FALSE)</f>
        <v>0</v>
      </c>
      <c r="F14" s="167">
        <f>'Staff Costs'!$L14*VLOOKUP($B14,Lookup!$K$2:$L$15,2,FALSE)</f>
        <v>0</v>
      </c>
      <c r="G14" s="167">
        <f>'Staff Costs'!$N14*VLOOKUP($B14,Lookup!$K$2:$M$15,2,FALSE)</f>
        <v>0</v>
      </c>
      <c r="H14" s="167">
        <f>'Staff Costs'!$P14*VLOOKUP($B14,Lookup!$K$2:$L$15,2,FALSE)</f>
        <v>0</v>
      </c>
      <c r="I14" s="168">
        <f t="shared" si="0"/>
        <v>0</v>
      </c>
    </row>
    <row r="15" spans="1:9" x14ac:dyDescent="0.25">
      <c r="A15" s="130" t="s">
        <v>79</v>
      </c>
      <c r="B15" s="130" t="str">
        <f>'Staff Costs'!B15</f>
        <v>Branch</v>
      </c>
      <c r="C15" s="130" t="str">
        <f>'Staff Costs'!C15</f>
        <v>Please select grade</v>
      </c>
      <c r="D15" s="167">
        <f>'Staff Costs'!$H15*VLOOKUP($B15,Lookup!$K$2:$L$15,2,FALSE)</f>
        <v>0</v>
      </c>
      <c r="E15" s="167">
        <f>'Staff Costs'!$J15*VLOOKUP(B15,Lookup!$K$2:$L$15,2,FALSE)</f>
        <v>0</v>
      </c>
      <c r="F15" s="167">
        <f>'Staff Costs'!$L15*VLOOKUP($B15,Lookup!$K$2:$L$15,2,FALSE)</f>
        <v>0</v>
      </c>
      <c r="G15" s="167">
        <f>'Staff Costs'!$N15*VLOOKUP($B15,Lookup!$K$2:$M$15,2,FALSE)</f>
        <v>0</v>
      </c>
      <c r="H15" s="167">
        <f>'Staff Costs'!$P15*VLOOKUP($B15,Lookup!$K$2:$L$15,2,FALSE)</f>
        <v>0</v>
      </c>
      <c r="I15" s="168">
        <f t="shared" si="0"/>
        <v>0</v>
      </c>
    </row>
    <row r="16" spans="1:9" x14ac:dyDescent="0.25">
      <c r="A16" s="130" t="s">
        <v>79</v>
      </c>
      <c r="B16" s="130" t="str">
        <f>'Staff Costs'!B16</f>
        <v>Agriculture - Farm</v>
      </c>
      <c r="C16" s="130" t="str">
        <f>'Staff Costs'!C16</f>
        <v>AA</v>
      </c>
      <c r="D16" s="167">
        <f>'Staff Costs'!$H16*VLOOKUP($B16,Lookup!$K$2:$L$15,2,FALSE)</f>
        <v>0</v>
      </c>
      <c r="E16" s="167">
        <f>'Staff Costs'!$J16*VLOOKUP(B16,Lookup!$K$2:$L$15,2,FALSE)</f>
        <v>0</v>
      </c>
      <c r="F16" s="167">
        <f>'Staff Costs'!$L16*VLOOKUP($B16,Lookup!$K$2:$L$15,2,FALSE)</f>
        <v>0</v>
      </c>
      <c r="G16" s="167">
        <f>'Staff Costs'!$N16*VLOOKUP($B16,Lookup!$K$2:$M$15,2,FALSE)</f>
        <v>0</v>
      </c>
      <c r="H16" s="167">
        <f>'Staff Costs'!$P16*VLOOKUP($B16,Lookup!$K$2:$L$15,2,FALSE)</f>
        <v>0</v>
      </c>
      <c r="I16" s="168">
        <f t="shared" si="0"/>
        <v>0</v>
      </c>
    </row>
    <row r="17" spans="1:9" x14ac:dyDescent="0.25">
      <c r="A17" s="130" t="s">
        <v>79</v>
      </c>
      <c r="B17" s="130" t="str">
        <f>'Staff Costs'!B17</f>
        <v>Branch</v>
      </c>
      <c r="C17" s="130" t="str">
        <f>'Staff Costs'!C17</f>
        <v>Please select grade</v>
      </c>
      <c r="D17" s="167">
        <f>'Staff Costs'!$H17*VLOOKUP($B17,Lookup!$K$2:$L$15,2,FALSE)</f>
        <v>0</v>
      </c>
      <c r="E17" s="167">
        <f>'Staff Costs'!$J17*VLOOKUP(B17,Lookup!$K$2:$L$15,2,FALSE)</f>
        <v>0</v>
      </c>
      <c r="F17" s="167">
        <f>'Staff Costs'!$L17*VLOOKUP($B17,Lookup!$K$2:$L$15,2,FALSE)</f>
        <v>0</v>
      </c>
      <c r="G17" s="167">
        <f>'Staff Costs'!$N17*VLOOKUP($B17,Lookup!$K$2:$M$15,2,FALSE)</f>
        <v>0</v>
      </c>
      <c r="H17" s="167">
        <f>'Staff Costs'!$P17*VLOOKUP($B17,Lookup!$K$2:$L$15,2,FALSE)</f>
        <v>0</v>
      </c>
      <c r="I17" s="168">
        <f t="shared" si="0"/>
        <v>0</v>
      </c>
    </row>
    <row r="18" spans="1:9" x14ac:dyDescent="0.25">
      <c r="A18" s="130" t="s">
        <v>79</v>
      </c>
      <c r="B18" s="130" t="str">
        <f>'Staff Costs'!B18</f>
        <v>Branch</v>
      </c>
      <c r="C18" s="130" t="str">
        <f>'Staff Costs'!C18</f>
        <v>Please select grade</v>
      </c>
      <c r="D18" s="167">
        <f>'Staff Costs'!$H18*VLOOKUP($B18,Lookup!$K$2:$L$15,2,FALSE)</f>
        <v>0</v>
      </c>
      <c r="E18" s="167">
        <f>'Staff Costs'!$J18*VLOOKUP(B18,Lookup!$K$2:$L$15,2,FALSE)</f>
        <v>0</v>
      </c>
      <c r="F18" s="167">
        <f>'Staff Costs'!$L18*VLOOKUP($B18,Lookup!$K$2:$L$15,2,FALSE)</f>
        <v>0</v>
      </c>
      <c r="G18" s="167">
        <f>'Staff Costs'!$N18*VLOOKUP($B18,Lookup!$K$2:$M$15,2,FALSE)</f>
        <v>0</v>
      </c>
      <c r="H18" s="167">
        <f>'Staff Costs'!$P18*VLOOKUP($B18,Lookup!$K$2:$L$15,2,FALSE)</f>
        <v>0</v>
      </c>
      <c r="I18" s="168">
        <f t="shared" si="0"/>
        <v>0</v>
      </c>
    </row>
    <row r="19" spans="1:9" x14ac:dyDescent="0.25">
      <c r="A19" s="130" t="s">
        <v>79</v>
      </c>
      <c r="B19" s="130" t="str">
        <f>'Staff Costs'!B19</f>
        <v>Branch</v>
      </c>
      <c r="C19" s="130" t="str">
        <f>'Staff Costs'!C19</f>
        <v>Please select grade</v>
      </c>
      <c r="D19" s="167">
        <f>'Staff Costs'!$H19*VLOOKUP($B19,Lookup!$K$2:$L$15,2,FALSE)</f>
        <v>0</v>
      </c>
      <c r="E19" s="167">
        <f>'Staff Costs'!$J19*VLOOKUP(B19,Lookup!$K$2:$L$15,2,FALSE)</f>
        <v>0</v>
      </c>
      <c r="F19" s="167">
        <f>'Staff Costs'!$L19*VLOOKUP($B19,Lookup!$K$2:$L$15,2,FALSE)</f>
        <v>0</v>
      </c>
      <c r="G19" s="167">
        <f>'Staff Costs'!$N19*VLOOKUP($B19,Lookup!$K$2:$M$15,2,FALSE)</f>
        <v>0</v>
      </c>
      <c r="H19" s="167">
        <f>'Staff Costs'!$P19*VLOOKUP($B19,Lookup!$K$2:$L$15,2,FALSE)</f>
        <v>0</v>
      </c>
      <c r="I19" s="168">
        <f t="shared" si="0"/>
        <v>0</v>
      </c>
    </row>
    <row r="20" spans="1:9" x14ac:dyDescent="0.25">
      <c r="A20" s="130" t="s">
        <v>79</v>
      </c>
      <c r="B20" s="130" t="str">
        <f>'Staff Costs'!B20</f>
        <v>Branch</v>
      </c>
      <c r="C20" s="130" t="str">
        <f>'Staff Costs'!C20</f>
        <v>Please select grade</v>
      </c>
      <c r="D20" s="167">
        <f>'Staff Costs'!$H20*VLOOKUP($B20,Lookup!$K$2:$L$15,2,FALSE)</f>
        <v>0</v>
      </c>
      <c r="E20" s="167">
        <f>'Staff Costs'!$J20*VLOOKUP(B20,Lookup!$K$2:$L$15,2,FALSE)</f>
        <v>0</v>
      </c>
      <c r="F20" s="167">
        <f>'Staff Costs'!$L20*VLOOKUP($B20,Lookup!$K$2:$L$15,2,FALSE)</f>
        <v>0</v>
      </c>
      <c r="G20" s="167">
        <f>'Staff Costs'!$N20*VLOOKUP($B20,Lookup!$K$2:$M$15,2,FALSE)</f>
        <v>0</v>
      </c>
      <c r="H20" s="167">
        <f>'Staff Costs'!$P20*VLOOKUP($B20,Lookup!$K$2:$L$15,2,FALSE)</f>
        <v>0</v>
      </c>
      <c r="I20" s="168">
        <f t="shared" si="0"/>
        <v>0</v>
      </c>
    </row>
    <row r="21" spans="1:9" x14ac:dyDescent="0.25">
      <c r="A21" s="130" t="s">
        <v>79</v>
      </c>
      <c r="B21" s="130" t="str">
        <f>'Staff Costs'!B21</f>
        <v>Branch</v>
      </c>
      <c r="C21" s="130" t="str">
        <f>'Staff Costs'!C21</f>
        <v>Please select grade</v>
      </c>
      <c r="D21" s="167">
        <f>'Staff Costs'!$H21*VLOOKUP($B21,Lookup!$K$2:$L$15,2,FALSE)</f>
        <v>0</v>
      </c>
      <c r="E21" s="167">
        <f>'Staff Costs'!$J21*VLOOKUP(B21,Lookup!$K$2:$L$15,2,FALSE)</f>
        <v>0</v>
      </c>
      <c r="F21" s="167">
        <f>'Staff Costs'!$L21*VLOOKUP($B21,Lookup!$K$2:$L$15,2,FALSE)</f>
        <v>0</v>
      </c>
      <c r="G21" s="167">
        <f>'Staff Costs'!$N21*VLOOKUP($B21,Lookup!$K$2:$M$15,2,FALSE)</f>
        <v>0</v>
      </c>
      <c r="H21" s="167">
        <f>'Staff Costs'!$P21*VLOOKUP($B21,Lookup!$K$2:$L$15,2,FALSE)</f>
        <v>0</v>
      </c>
      <c r="I21" s="168">
        <f t="shared" si="0"/>
        <v>0</v>
      </c>
    </row>
    <row r="22" spans="1:9" x14ac:dyDescent="0.25">
      <c r="A22" s="130" t="s">
        <v>79</v>
      </c>
      <c r="B22" s="130" t="str">
        <f>'Staff Costs'!B22</f>
        <v>Branch</v>
      </c>
      <c r="C22" s="130" t="str">
        <f>'Staff Costs'!C22</f>
        <v>Please select grade</v>
      </c>
      <c r="D22" s="167">
        <f>'Staff Costs'!$H22*VLOOKUP($B22,Lookup!$K$2:$L$15,2,FALSE)</f>
        <v>0</v>
      </c>
      <c r="E22" s="167">
        <f>'Staff Costs'!$J22*VLOOKUP(B22,Lookup!$K$2:$L$15,2,FALSE)</f>
        <v>0</v>
      </c>
      <c r="F22" s="167">
        <f>'Staff Costs'!$L22*VLOOKUP($B22,Lookup!$K$2:$L$15,2,FALSE)</f>
        <v>0</v>
      </c>
      <c r="G22" s="167">
        <f>'Staff Costs'!$N22*VLOOKUP($B22,Lookup!$K$2:$M$15,2,FALSE)</f>
        <v>0</v>
      </c>
      <c r="H22" s="167">
        <f>'Staff Costs'!$P22*VLOOKUP($B22,Lookup!$K$2:$L$15,2,FALSE)</f>
        <v>0</v>
      </c>
      <c r="I22" s="168">
        <f t="shared" si="0"/>
        <v>0</v>
      </c>
    </row>
    <row r="23" spans="1:9" x14ac:dyDescent="0.25">
      <c r="A23" s="130" t="s">
        <v>79</v>
      </c>
      <c r="B23" s="130" t="str">
        <f>'Staff Costs'!B23</f>
        <v>Branch</v>
      </c>
      <c r="C23" s="130" t="str">
        <f>'Staff Costs'!C23</f>
        <v>Please select grade</v>
      </c>
      <c r="D23" s="167">
        <f>'Staff Costs'!$H23*VLOOKUP($B23,Lookup!$K$2:$L$15,2,FALSE)</f>
        <v>0</v>
      </c>
      <c r="E23" s="167">
        <f>'Staff Costs'!$J23*VLOOKUP(B23,Lookup!$K$2:$L$15,2,FALSE)</f>
        <v>0</v>
      </c>
      <c r="F23" s="167">
        <f>'Staff Costs'!$L23*VLOOKUP($B23,Lookup!$K$2:$L$15,2,FALSE)</f>
        <v>0</v>
      </c>
      <c r="G23" s="167">
        <f>'Staff Costs'!$N23*VLOOKUP($B23,Lookup!$K$2:$M$15,2,FALSE)</f>
        <v>0</v>
      </c>
      <c r="H23" s="167">
        <f>'Staff Costs'!$P23*VLOOKUP($B23,Lookup!$K$2:$L$15,2,FALSE)</f>
        <v>0</v>
      </c>
      <c r="I23" s="168">
        <f t="shared" si="0"/>
        <v>0</v>
      </c>
    </row>
    <row r="24" spans="1:9" x14ac:dyDescent="0.25">
      <c r="A24" s="130" t="s">
        <v>79</v>
      </c>
      <c r="B24" s="130" t="str">
        <f>'Staff Costs'!B24</f>
        <v>Branch</v>
      </c>
      <c r="C24" s="130" t="str">
        <f>'Staff Costs'!C24</f>
        <v>Please select grade</v>
      </c>
      <c r="D24" s="167">
        <f>'Staff Costs'!$H24*VLOOKUP($B24,Lookup!$K$2:$L$15,2,FALSE)</f>
        <v>0</v>
      </c>
      <c r="E24" s="167">
        <f>'Staff Costs'!$J24*VLOOKUP(B24,Lookup!$K$2:$L$15,2,FALSE)</f>
        <v>0</v>
      </c>
      <c r="F24" s="167">
        <f>'Staff Costs'!$L24*VLOOKUP($B24,Lookup!$K$2:$L$15,2,FALSE)</f>
        <v>0</v>
      </c>
      <c r="G24" s="167">
        <f>'Staff Costs'!$N24*VLOOKUP($B24,Lookup!$K$2:$M$15,2,FALSE)</f>
        <v>0</v>
      </c>
      <c r="H24" s="167">
        <f>'Staff Costs'!$P24*VLOOKUP($B24,Lookup!$K$2:$L$15,2,FALSE)</f>
        <v>0</v>
      </c>
      <c r="I24" s="168">
        <f t="shared" si="0"/>
        <v>0</v>
      </c>
    </row>
    <row r="25" spans="1:9" x14ac:dyDescent="0.25">
      <c r="A25" s="130" t="s">
        <v>79</v>
      </c>
      <c r="B25" s="130" t="str">
        <f>'Staff Costs'!B25</f>
        <v>Branch</v>
      </c>
      <c r="C25" s="130" t="str">
        <f>'Staff Costs'!C25</f>
        <v>Please select grade</v>
      </c>
      <c r="D25" s="167">
        <f>'Staff Costs'!$H25*VLOOKUP($B25,Lookup!$K$2:$L$15,2,FALSE)</f>
        <v>0</v>
      </c>
      <c r="E25" s="167">
        <f>'Staff Costs'!$J25*VLOOKUP(B25,Lookup!$K$2:$L$15,2,FALSE)</f>
        <v>0</v>
      </c>
      <c r="F25" s="167">
        <f>'Staff Costs'!$L25*VLOOKUP($B25,Lookup!$K$2:$L$15,2,FALSE)</f>
        <v>0</v>
      </c>
      <c r="G25" s="167">
        <f>'Staff Costs'!$N25*VLOOKUP($B25,Lookup!$K$2:$M$15,2,FALSE)</f>
        <v>0</v>
      </c>
      <c r="H25" s="167">
        <f>'Staff Costs'!$P25*VLOOKUP($B25,Lookup!$K$2:$L$15,2,FALSE)</f>
        <v>0</v>
      </c>
      <c r="I25" s="168">
        <f t="shared" si="0"/>
        <v>0</v>
      </c>
    </row>
    <row r="26" spans="1:9" x14ac:dyDescent="0.25">
      <c r="A26" s="130" t="s">
        <v>79</v>
      </c>
      <c r="B26" s="130" t="str">
        <f>'Staff Costs'!B26</f>
        <v>Branch</v>
      </c>
      <c r="C26" s="130" t="str">
        <f>'Staff Costs'!C26</f>
        <v>Please select grade</v>
      </c>
      <c r="D26" s="167">
        <f>'Staff Costs'!$H26*VLOOKUP($B26,Lookup!$K$2:$L$15,2,FALSE)</f>
        <v>0</v>
      </c>
      <c r="E26" s="167">
        <f>'Staff Costs'!$J26*VLOOKUP(B26,Lookup!$K$2:$L$15,2,FALSE)</f>
        <v>0</v>
      </c>
      <c r="F26" s="167">
        <f>'Staff Costs'!$L26*VLOOKUP($B26,Lookup!$K$2:$L$15,2,FALSE)</f>
        <v>0</v>
      </c>
      <c r="G26" s="167">
        <f>'Staff Costs'!$N26*VLOOKUP($B26,Lookup!$K$2:$M$15,2,FALSE)</f>
        <v>0</v>
      </c>
      <c r="H26" s="167">
        <f>'Staff Costs'!$P26*VLOOKUP($B26,Lookup!$K$2:$L$15,2,FALSE)</f>
        <v>0</v>
      </c>
      <c r="I26" s="168">
        <f t="shared" si="0"/>
        <v>0</v>
      </c>
    </row>
    <row r="27" spans="1:9" x14ac:dyDescent="0.25">
      <c r="A27" s="130" t="s">
        <v>79</v>
      </c>
      <c r="B27" s="130" t="str">
        <f>'Staff Costs'!B27</f>
        <v>Branch</v>
      </c>
      <c r="C27" s="130" t="str">
        <f>'Staff Costs'!C27</f>
        <v>Please select grade</v>
      </c>
      <c r="D27" s="167">
        <f>'Staff Costs'!$H27*VLOOKUP($B27,Lookup!$K$2:$L$15,2,FALSE)</f>
        <v>0</v>
      </c>
      <c r="E27" s="167">
        <f>'Staff Costs'!$J27*VLOOKUP(B27,Lookup!$K$2:$L$15,2,FALSE)</f>
        <v>0</v>
      </c>
      <c r="F27" s="167">
        <f>'Staff Costs'!$L27*VLOOKUP($B27,Lookup!$K$2:$L$15,2,FALSE)</f>
        <v>0</v>
      </c>
      <c r="G27" s="167">
        <f>'Staff Costs'!$N27*VLOOKUP($B27,Lookup!$K$2:$M$15,2,FALSE)</f>
        <v>0</v>
      </c>
      <c r="H27" s="167">
        <f>'Staff Costs'!$P27*VLOOKUP($B27,Lookup!$K$2:$L$15,2,FALSE)</f>
        <v>0</v>
      </c>
      <c r="I27" s="168">
        <f t="shared" si="0"/>
        <v>0</v>
      </c>
    </row>
    <row r="28" spans="1:9" x14ac:dyDescent="0.25">
      <c r="A28" s="130" t="s">
        <v>79</v>
      </c>
      <c r="B28" s="130" t="str">
        <f>'Staff Costs'!B28</f>
        <v>Branch</v>
      </c>
      <c r="C28" s="130" t="str">
        <f>'Staff Costs'!C28</f>
        <v>Please select grade</v>
      </c>
      <c r="D28" s="167">
        <f>'Staff Costs'!$H28*VLOOKUP($B28,Lookup!$K$2:$L$15,2,FALSE)</f>
        <v>0</v>
      </c>
      <c r="E28" s="167">
        <f>'Staff Costs'!$J28*VLOOKUP(B28,Lookup!$K$2:$L$15,2,FALSE)</f>
        <v>0</v>
      </c>
      <c r="F28" s="167">
        <f>'Staff Costs'!$L28*VLOOKUP($B28,Lookup!$K$2:$L$15,2,FALSE)</f>
        <v>0</v>
      </c>
      <c r="G28" s="167">
        <f>'Staff Costs'!$N28*VLOOKUP($B28,Lookup!$K$2:$M$15,2,FALSE)</f>
        <v>0</v>
      </c>
      <c r="H28" s="167">
        <f>'Staff Costs'!$P28*VLOOKUP($B28,Lookup!$K$2:$L$15,2,FALSE)</f>
        <v>0</v>
      </c>
      <c r="I28" s="168">
        <f t="shared" si="0"/>
        <v>0</v>
      </c>
    </row>
    <row r="29" spans="1:9" x14ac:dyDescent="0.25">
      <c r="A29" s="130" t="s">
        <v>79</v>
      </c>
      <c r="B29" s="130" t="str">
        <f>'Staff Costs'!B29</f>
        <v>Branch</v>
      </c>
      <c r="C29" s="130" t="str">
        <f>'Staff Costs'!C29</f>
        <v>Please select grade</v>
      </c>
      <c r="D29" s="167">
        <f>'Staff Costs'!$H29*VLOOKUP($B29,Lookup!$K$2:$L$15,2,FALSE)</f>
        <v>0</v>
      </c>
      <c r="E29" s="167">
        <f>'Staff Costs'!$J29*VLOOKUP(B29,Lookup!$K$2:$L$15,2,FALSE)</f>
        <v>0</v>
      </c>
      <c r="F29" s="167">
        <f>'Staff Costs'!$L29*VLOOKUP($B29,Lookup!$K$2:$L$15,2,FALSE)</f>
        <v>0</v>
      </c>
      <c r="G29" s="167">
        <f>'Staff Costs'!$N29*VLOOKUP($B29,Lookup!$K$2:$M$15,2,FALSE)</f>
        <v>0</v>
      </c>
      <c r="H29" s="167">
        <f>'Staff Costs'!$P29*VLOOKUP($B29,Lookup!$K$2:$L$15,2,FALSE)</f>
        <v>0</v>
      </c>
      <c r="I29" s="168">
        <f t="shared" si="0"/>
        <v>0</v>
      </c>
    </row>
    <row r="30" spans="1:9" x14ac:dyDescent="0.25">
      <c r="A30" s="130" t="s">
        <v>79</v>
      </c>
      <c r="B30" s="130" t="str">
        <f>'Staff Costs'!B30</f>
        <v>Branch</v>
      </c>
      <c r="C30" s="130" t="str">
        <f>'Staff Costs'!C30</f>
        <v>Please select grade</v>
      </c>
      <c r="D30" s="167">
        <f>'Staff Costs'!$H30*VLOOKUP($B30,Lookup!$K$2:$L$15,2,FALSE)</f>
        <v>0</v>
      </c>
      <c r="E30" s="167">
        <f>'Staff Costs'!$J30*VLOOKUP(B30,Lookup!$K$2:$L$15,2,FALSE)</f>
        <v>0</v>
      </c>
      <c r="F30" s="167">
        <f>'Staff Costs'!$L30*VLOOKUP($B30,Lookup!$K$2:$L$15,2,FALSE)</f>
        <v>0</v>
      </c>
      <c r="G30" s="167">
        <f>'Staff Costs'!$N30*VLOOKUP($B30,Lookup!$K$2:$M$15,2,FALSE)</f>
        <v>0</v>
      </c>
      <c r="H30" s="167">
        <f>'Staff Costs'!$P30*VLOOKUP($B30,Lookup!$K$2:$L$15,2,FALSE)</f>
        <v>0</v>
      </c>
      <c r="I30" s="168">
        <f t="shared" si="0"/>
        <v>0</v>
      </c>
    </row>
    <row r="31" spans="1:9" x14ac:dyDescent="0.25">
      <c r="A31" s="130" t="s">
        <v>79</v>
      </c>
      <c r="B31" s="130" t="str">
        <f>'Staff Costs'!B31</f>
        <v>Branch</v>
      </c>
      <c r="C31" s="130" t="str">
        <f>'Staff Costs'!C31</f>
        <v>Please select grade</v>
      </c>
      <c r="D31" s="167">
        <f>'Staff Costs'!$H31*VLOOKUP($B31,Lookup!$K$2:$L$15,2,FALSE)</f>
        <v>0</v>
      </c>
      <c r="E31" s="167">
        <f>'Staff Costs'!$J31*VLOOKUP(B31,Lookup!$K$2:$L$15,2,FALSE)</f>
        <v>0</v>
      </c>
      <c r="F31" s="167">
        <f>'Staff Costs'!$L31*VLOOKUP($B31,Lookup!$K$2:$L$15,2,FALSE)</f>
        <v>0</v>
      </c>
      <c r="G31" s="167">
        <f>'Staff Costs'!$N31*VLOOKUP($B31,Lookup!$K$2:$M$15,2,FALSE)</f>
        <v>0</v>
      </c>
      <c r="H31" s="167">
        <f>'Staff Costs'!$P31*VLOOKUP($B31,Lookup!$K$2:$L$15,2,FALSE)</f>
        <v>0</v>
      </c>
      <c r="I31" s="168">
        <f t="shared" si="0"/>
        <v>0</v>
      </c>
    </row>
    <row r="32" spans="1:9" x14ac:dyDescent="0.25">
      <c r="A32" s="130" t="s">
        <v>79</v>
      </c>
      <c r="B32" s="130" t="str">
        <f>'Staff Costs'!B32</f>
        <v>Branch</v>
      </c>
      <c r="C32" s="130" t="str">
        <f>'Staff Costs'!C32</f>
        <v>Please select grade</v>
      </c>
      <c r="D32" s="167">
        <f>'Staff Costs'!$H32*VLOOKUP($B32,Lookup!$K$2:$L$15,2,FALSE)</f>
        <v>0</v>
      </c>
      <c r="E32" s="167">
        <f>'Staff Costs'!$J32*VLOOKUP(B32,Lookup!$K$2:$L$15,2,FALSE)</f>
        <v>0</v>
      </c>
      <c r="F32" s="167">
        <f>'Staff Costs'!$L32*VLOOKUP($B32,Lookup!$K$2:$L$15,2,FALSE)</f>
        <v>0</v>
      </c>
      <c r="G32" s="167">
        <f>'Staff Costs'!$N32*VLOOKUP($B32,Lookup!$K$2:$M$15,2,FALSE)</f>
        <v>0</v>
      </c>
      <c r="H32" s="167">
        <f>'Staff Costs'!$P32*VLOOKUP($B32,Lookup!$K$2:$L$15,2,FALSE)</f>
        <v>0</v>
      </c>
      <c r="I32" s="168">
        <f t="shared" si="0"/>
        <v>0</v>
      </c>
    </row>
    <row r="33" spans="1:9" x14ac:dyDescent="0.25">
      <c r="A33" s="130" t="s">
        <v>79</v>
      </c>
      <c r="B33" s="130" t="str">
        <f>'Staff Costs'!B33</f>
        <v>Branch</v>
      </c>
      <c r="C33" s="130" t="str">
        <f>'Staff Costs'!C33</f>
        <v>Please select grade</v>
      </c>
      <c r="D33" s="167">
        <f>'Staff Costs'!$H33*VLOOKUP($B33,Lookup!$K$2:$L$15,2,FALSE)</f>
        <v>0</v>
      </c>
      <c r="E33" s="167">
        <f>'Staff Costs'!$J33*VLOOKUP(B33,Lookup!$K$2:$L$15,2,FALSE)</f>
        <v>0</v>
      </c>
      <c r="F33" s="167">
        <f>'Staff Costs'!$L33*VLOOKUP($B33,Lookup!$K$2:$L$15,2,FALSE)</f>
        <v>0</v>
      </c>
      <c r="G33" s="167">
        <f>'Staff Costs'!$N33*VLOOKUP($B33,Lookup!$K$2:$M$15,2,FALSE)</f>
        <v>0</v>
      </c>
      <c r="H33" s="167">
        <f>'Staff Costs'!$P33*VLOOKUP($B33,Lookup!$K$2:$L$15,2,FALSE)</f>
        <v>0</v>
      </c>
      <c r="I33" s="168">
        <f t="shared" si="0"/>
        <v>0</v>
      </c>
    </row>
    <row r="34" spans="1:9" x14ac:dyDescent="0.25">
      <c r="A34" s="130" t="s">
        <v>79</v>
      </c>
      <c r="B34" s="130" t="str">
        <f>'Staff Costs'!B34</f>
        <v>Branch</v>
      </c>
      <c r="C34" s="130" t="str">
        <f>'Staff Costs'!C34</f>
        <v>Please select grade</v>
      </c>
      <c r="D34" s="167">
        <f>'Staff Costs'!$H34*VLOOKUP($B34,Lookup!$K$2:$L$15,2,FALSE)</f>
        <v>0</v>
      </c>
      <c r="E34" s="167">
        <f>'Staff Costs'!$J34*VLOOKUP(B34,Lookup!$K$2:$L$15,2,FALSE)</f>
        <v>0</v>
      </c>
      <c r="F34" s="167">
        <f>'Staff Costs'!$L34*VLOOKUP($B34,Lookup!$K$2:$L$15,2,FALSE)</f>
        <v>0</v>
      </c>
      <c r="G34" s="167">
        <f>'Staff Costs'!$N34*VLOOKUP($B34,Lookup!$K$2:$M$15,2,FALSE)</f>
        <v>0</v>
      </c>
      <c r="H34" s="167">
        <f>'Staff Costs'!$P34*VLOOKUP($B34,Lookup!$K$2:$L$15,2,FALSE)</f>
        <v>0</v>
      </c>
      <c r="I34" s="168">
        <f t="shared" si="0"/>
        <v>0</v>
      </c>
    </row>
    <row r="35" spans="1:9" x14ac:dyDescent="0.25">
      <c r="A35" s="130" t="s">
        <v>79</v>
      </c>
      <c r="B35" s="130" t="str">
        <f>'Staff Costs'!B35</f>
        <v>Branch</v>
      </c>
      <c r="C35" s="130" t="str">
        <f>'Staff Costs'!C35</f>
        <v>Please select grade</v>
      </c>
      <c r="D35" s="167">
        <f>'Staff Costs'!$H35*VLOOKUP($B35,Lookup!$K$2:$L$15,2,FALSE)</f>
        <v>0</v>
      </c>
      <c r="E35" s="167">
        <f>'Staff Costs'!$J35*VLOOKUP(B35,Lookup!$K$2:$L$15,2,FALSE)</f>
        <v>0</v>
      </c>
      <c r="F35" s="167">
        <f>'Staff Costs'!$L35*VLOOKUP($B35,Lookup!$K$2:$L$15,2,FALSE)</f>
        <v>0</v>
      </c>
      <c r="G35" s="167">
        <f>'Staff Costs'!$N35*VLOOKUP($B35,Lookup!$K$2:$M$15,2,FALSE)</f>
        <v>0</v>
      </c>
      <c r="H35" s="167">
        <f>'Staff Costs'!$P35*VLOOKUP($B35,Lookup!$K$2:$L$15,2,FALSE)</f>
        <v>0</v>
      </c>
      <c r="I35" s="168">
        <f t="shared" si="0"/>
        <v>0</v>
      </c>
    </row>
    <row r="36" spans="1:9" x14ac:dyDescent="0.25">
      <c r="A36" s="130" t="s">
        <v>79</v>
      </c>
      <c r="B36" s="130" t="str">
        <f>'Staff Costs'!B36</f>
        <v>Branch</v>
      </c>
      <c r="C36" s="130" t="str">
        <f>'Staff Costs'!C36</f>
        <v>Please select grade</v>
      </c>
      <c r="D36" s="167">
        <f>'Staff Costs'!$H36*VLOOKUP($B36,Lookup!$K$2:$L$15,2,FALSE)</f>
        <v>0</v>
      </c>
      <c r="E36" s="167">
        <f>'Staff Costs'!$J36*VLOOKUP(B36,Lookup!$K$2:$L$15,2,FALSE)</f>
        <v>0</v>
      </c>
      <c r="F36" s="167">
        <f>'Staff Costs'!$L36*VLOOKUP($B36,Lookup!$K$2:$L$15,2,FALSE)</f>
        <v>0</v>
      </c>
      <c r="G36" s="167">
        <f>'Staff Costs'!$N36*VLOOKUP($B36,Lookup!$K$2:$M$15,2,FALSE)</f>
        <v>0</v>
      </c>
      <c r="H36" s="167">
        <f>'Staff Costs'!$P36*VLOOKUP($B36,Lookup!$K$2:$L$15,2,FALSE)</f>
        <v>0</v>
      </c>
      <c r="I36" s="168">
        <f t="shared" si="0"/>
        <v>0</v>
      </c>
    </row>
    <row r="37" spans="1:9" x14ac:dyDescent="0.25">
      <c r="A37" s="130" t="s">
        <v>79</v>
      </c>
      <c r="B37" s="130" t="str">
        <f>'Staff Costs'!B37</f>
        <v>Branch</v>
      </c>
      <c r="C37" s="130" t="str">
        <f>'Staff Costs'!C37</f>
        <v>Please select grade</v>
      </c>
      <c r="D37" s="167">
        <f>'Staff Costs'!$H37*VLOOKUP($B37,Lookup!$K$2:$L$15,2,FALSE)</f>
        <v>0</v>
      </c>
      <c r="E37" s="167">
        <f>'Staff Costs'!$J37*VLOOKUP(B37,Lookup!$K$2:$L$15,2,FALSE)</f>
        <v>0</v>
      </c>
      <c r="F37" s="167">
        <f>'Staff Costs'!$L37*VLOOKUP($B37,Lookup!$K$2:$L$15,2,FALSE)</f>
        <v>0</v>
      </c>
      <c r="G37" s="167">
        <f>'Staff Costs'!$N37*VLOOKUP($B37,Lookup!$K$2:$M$15,2,FALSE)</f>
        <v>0</v>
      </c>
      <c r="H37" s="167">
        <f>'Staff Costs'!$P37*VLOOKUP($B37,Lookup!$K$2:$L$15,2,FALSE)</f>
        <v>0</v>
      </c>
      <c r="I37" s="168">
        <f t="shared" si="0"/>
        <v>0</v>
      </c>
    </row>
    <row r="38" spans="1:9" x14ac:dyDescent="0.25">
      <c r="A38" s="130" t="s">
        <v>79</v>
      </c>
      <c r="B38" s="130" t="str">
        <f>'Staff Costs'!B38</f>
        <v>Branch</v>
      </c>
      <c r="C38" s="130" t="str">
        <f>'Staff Costs'!C38</f>
        <v>Please select grade</v>
      </c>
      <c r="D38" s="167">
        <f>'Staff Costs'!$H38*VLOOKUP($B38,Lookup!$K$2:$L$15,2,FALSE)</f>
        <v>0</v>
      </c>
      <c r="E38" s="167">
        <f>'Staff Costs'!$J38*VLOOKUP(B38,Lookup!$K$2:$L$15,2,FALSE)</f>
        <v>0</v>
      </c>
      <c r="F38" s="167">
        <f>'Staff Costs'!$L38*VLOOKUP($B38,Lookup!$K$2:$L$15,2,FALSE)</f>
        <v>0</v>
      </c>
      <c r="G38" s="167">
        <f>'Staff Costs'!$N38*VLOOKUP($B38,Lookup!$K$2:$M$15,2,FALSE)</f>
        <v>0</v>
      </c>
      <c r="H38" s="167">
        <f>'Staff Costs'!$P38*VLOOKUP($B38,Lookup!$K$2:$L$15,2,FALSE)</f>
        <v>0</v>
      </c>
      <c r="I38" s="168">
        <f t="shared" si="0"/>
        <v>0</v>
      </c>
    </row>
    <row r="39" spans="1:9" x14ac:dyDescent="0.25">
      <c r="A39" s="130" t="s">
        <v>79</v>
      </c>
      <c r="B39" s="130" t="str">
        <f>'Staff Costs'!B39</f>
        <v>Branch</v>
      </c>
      <c r="C39" s="130" t="str">
        <f>'Staff Costs'!C39</f>
        <v>Please select grade</v>
      </c>
      <c r="D39" s="167">
        <f>'Staff Costs'!$H39*VLOOKUP($B39,Lookup!$K$2:$L$15,2,FALSE)</f>
        <v>0</v>
      </c>
      <c r="E39" s="167">
        <f>'Staff Costs'!$J39*VLOOKUP(B39,Lookup!$K$2:$L$15,2,FALSE)</f>
        <v>0</v>
      </c>
      <c r="F39" s="167">
        <f>'Staff Costs'!$L39*VLOOKUP($B39,Lookup!$K$2:$L$15,2,FALSE)</f>
        <v>0</v>
      </c>
      <c r="G39" s="167">
        <f>'Staff Costs'!$N39*VLOOKUP($B39,Lookup!$K$2:$M$15,2,FALSE)</f>
        <v>0</v>
      </c>
      <c r="H39" s="167">
        <f>'Staff Costs'!$P39*VLOOKUP($B39,Lookup!$K$2:$L$15,2,FALSE)</f>
        <v>0</v>
      </c>
      <c r="I39" s="168">
        <f t="shared" si="0"/>
        <v>0</v>
      </c>
    </row>
    <row r="40" spans="1:9" x14ac:dyDescent="0.25">
      <c r="A40" s="130" t="s">
        <v>79</v>
      </c>
      <c r="B40" s="130" t="str">
        <f>'Staff Costs'!B40</f>
        <v>Branch</v>
      </c>
      <c r="C40" s="130" t="str">
        <f>'Staff Costs'!C40</f>
        <v>Please select grade</v>
      </c>
      <c r="D40" s="167">
        <f>'Staff Costs'!$H40*VLOOKUP($B40,Lookup!$K$2:$L$15,2,FALSE)</f>
        <v>0</v>
      </c>
      <c r="E40" s="167">
        <f>'Staff Costs'!$J40*VLOOKUP(B40,Lookup!$K$2:$L$15,2,FALSE)</f>
        <v>0</v>
      </c>
      <c r="F40" s="167">
        <f>'Staff Costs'!$L40*VLOOKUP($B40,Lookup!$K$2:$L$15,2,FALSE)</f>
        <v>0</v>
      </c>
      <c r="G40" s="167">
        <f>'Staff Costs'!$N40*VLOOKUP($B40,Lookup!$K$2:$M$15,2,FALSE)</f>
        <v>0</v>
      </c>
      <c r="H40" s="167">
        <f>'Staff Costs'!$P40*VLOOKUP($B40,Lookup!$K$2:$L$15,2,FALSE)</f>
        <v>0</v>
      </c>
      <c r="I40" s="168">
        <f t="shared" si="0"/>
        <v>0</v>
      </c>
    </row>
    <row r="41" spans="1:9" x14ac:dyDescent="0.25">
      <c r="A41" s="130" t="s">
        <v>79</v>
      </c>
      <c r="B41" s="130" t="str">
        <f>'Staff Costs'!B41</f>
        <v>Branch</v>
      </c>
      <c r="C41" s="130" t="str">
        <f>'Staff Costs'!C41</f>
        <v>Please select grade</v>
      </c>
      <c r="D41" s="167">
        <f>'Staff Costs'!$H41*VLOOKUP($B41,Lookup!$K$2:$L$15,2,FALSE)</f>
        <v>0</v>
      </c>
      <c r="E41" s="167">
        <f>'Staff Costs'!$J41*VLOOKUP(B41,Lookup!$K$2:$L$15,2,FALSE)</f>
        <v>0</v>
      </c>
      <c r="F41" s="167">
        <f>'Staff Costs'!$L41*VLOOKUP($B41,Lookup!$K$2:$L$15,2,FALSE)</f>
        <v>0</v>
      </c>
      <c r="G41" s="167">
        <f>'Staff Costs'!$N41*VLOOKUP($B41,Lookup!$K$2:$M$15,2,FALSE)</f>
        <v>0</v>
      </c>
      <c r="H41" s="167">
        <f>'Staff Costs'!$P41*VLOOKUP($B41,Lookup!$K$2:$L$15,2,FALSE)</f>
        <v>0</v>
      </c>
      <c r="I41" s="168">
        <f t="shared" si="0"/>
        <v>0</v>
      </c>
    </row>
    <row r="42" spans="1:9" x14ac:dyDescent="0.25">
      <c r="A42" s="130" t="s">
        <v>79</v>
      </c>
      <c r="B42" s="130" t="str">
        <f>'Staff Costs'!B42</f>
        <v>Branch</v>
      </c>
      <c r="C42" s="130" t="str">
        <f>'Staff Costs'!C42</f>
        <v>Please select grade</v>
      </c>
      <c r="D42" s="167">
        <f>'Staff Costs'!$H42*VLOOKUP($B42,Lookup!$K$2:$L$15,2,FALSE)</f>
        <v>0</v>
      </c>
      <c r="E42" s="167">
        <f>'Staff Costs'!$J42*VLOOKUP(B42,Lookup!$K$2:$L$15,2,FALSE)</f>
        <v>0</v>
      </c>
      <c r="F42" s="167">
        <f>'Staff Costs'!$L42*VLOOKUP($B42,Lookup!$K$2:$L$15,2,FALSE)</f>
        <v>0</v>
      </c>
      <c r="G42" s="167">
        <f>'Staff Costs'!$N42*VLOOKUP($B42,Lookup!$K$2:$M$15,2,FALSE)</f>
        <v>0</v>
      </c>
      <c r="H42" s="167">
        <f>'Staff Costs'!$P42*VLOOKUP($B42,Lookup!$K$2:$L$15,2,FALSE)</f>
        <v>0</v>
      </c>
      <c r="I42" s="168">
        <f t="shared" si="0"/>
        <v>0</v>
      </c>
    </row>
    <row r="43" spans="1:9" x14ac:dyDescent="0.25">
      <c r="A43" s="130" t="s">
        <v>79</v>
      </c>
      <c r="B43" s="130" t="str">
        <f>'Staff Costs'!B43</f>
        <v>Branch</v>
      </c>
      <c r="C43" s="130" t="str">
        <f>'Staff Costs'!C43</f>
        <v>Please select grade</v>
      </c>
      <c r="D43" s="167">
        <f>'Staff Costs'!$H43*VLOOKUP($B43,Lookup!$K$2:$L$15,2,FALSE)</f>
        <v>0</v>
      </c>
      <c r="E43" s="167">
        <f>'Staff Costs'!$J43*VLOOKUP(B43,Lookup!$K$2:$L$15,2,FALSE)</f>
        <v>0</v>
      </c>
      <c r="F43" s="167">
        <f>'Staff Costs'!$L43*VLOOKUP($B43,Lookup!$K$2:$L$15,2,FALSE)</f>
        <v>0</v>
      </c>
      <c r="G43" s="167">
        <f>'Staff Costs'!$N43*VLOOKUP($B43,Lookup!$K$2:$M$15,2,FALSE)</f>
        <v>0</v>
      </c>
      <c r="H43" s="167">
        <f>'Staff Costs'!$P43*VLOOKUP($B43,Lookup!$K$2:$L$15,2,FALSE)</f>
        <v>0</v>
      </c>
      <c r="I43" s="168">
        <f t="shared" si="0"/>
        <v>0</v>
      </c>
    </row>
    <row r="44" spans="1:9" x14ac:dyDescent="0.25">
      <c r="A44" s="130" t="s">
        <v>79</v>
      </c>
      <c r="B44" s="130" t="str">
        <f>'Staff Costs'!B44</f>
        <v>Branch</v>
      </c>
      <c r="C44" s="130" t="str">
        <f>'Staff Costs'!C44</f>
        <v>Please select grade</v>
      </c>
      <c r="D44" s="167">
        <f>'Staff Costs'!$H44*VLOOKUP($B44,Lookup!$K$2:$L$15,2,FALSE)</f>
        <v>0</v>
      </c>
      <c r="E44" s="167">
        <f>'Staff Costs'!$J44*VLOOKUP(B44,Lookup!$K$2:$L$15,2,FALSE)</f>
        <v>0</v>
      </c>
      <c r="F44" s="167">
        <f>'Staff Costs'!$L44*VLOOKUP($B44,Lookup!$K$2:$L$15,2,FALSE)</f>
        <v>0</v>
      </c>
      <c r="G44" s="167">
        <f>'Staff Costs'!$N44*VLOOKUP($B44,Lookup!$K$2:$M$15,2,FALSE)</f>
        <v>0</v>
      </c>
      <c r="H44" s="167">
        <f>'Staff Costs'!$P44*VLOOKUP($B44,Lookup!$K$2:$L$15,2,FALSE)</f>
        <v>0</v>
      </c>
      <c r="I44" s="168">
        <f t="shared" si="0"/>
        <v>0</v>
      </c>
    </row>
    <row r="45" spans="1:9" x14ac:dyDescent="0.25">
      <c r="A45" s="130" t="s">
        <v>79</v>
      </c>
      <c r="B45" s="130" t="str">
        <f>'Staff Costs'!B45</f>
        <v>Branch</v>
      </c>
      <c r="C45" s="130" t="str">
        <f>'Staff Costs'!C45</f>
        <v>Please select grade</v>
      </c>
      <c r="D45" s="167">
        <f>'Staff Costs'!$H45*VLOOKUP($B45,Lookup!$K$2:$L$15,2,FALSE)</f>
        <v>0</v>
      </c>
      <c r="E45" s="167">
        <f>'Staff Costs'!$J45*VLOOKUP(B45,Lookup!$K$2:$L$15,2,FALSE)</f>
        <v>0</v>
      </c>
      <c r="F45" s="167">
        <f>'Staff Costs'!$L45*VLOOKUP($B45,Lookup!$K$2:$L$15,2,FALSE)</f>
        <v>0</v>
      </c>
      <c r="G45" s="167">
        <f>'Staff Costs'!$N45*VLOOKUP($B45,Lookup!$K$2:$M$15,2,FALSE)</f>
        <v>0</v>
      </c>
      <c r="H45" s="167">
        <f>'Staff Costs'!$P45*VLOOKUP($B45,Lookup!$K$2:$L$15,2,FALSE)</f>
        <v>0</v>
      </c>
      <c r="I45" s="168">
        <f t="shared" si="0"/>
        <v>0</v>
      </c>
    </row>
    <row r="46" spans="1:9" x14ac:dyDescent="0.25">
      <c r="A46" s="130" t="s">
        <v>79</v>
      </c>
      <c r="B46" s="130" t="str">
        <f>'Staff Costs'!B46</f>
        <v>Branch</v>
      </c>
      <c r="C46" s="130" t="str">
        <f>'Staff Costs'!C46</f>
        <v>Please select grade</v>
      </c>
      <c r="D46" s="167">
        <f>'Staff Costs'!$H46*VLOOKUP($B46,Lookup!$K$2:$L$15,2,FALSE)</f>
        <v>0</v>
      </c>
      <c r="E46" s="167">
        <f>'Staff Costs'!$J46*VLOOKUP(B46,Lookup!$K$2:$L$15,2,FALSE)</f>
        <v>0</v>
      </c>
      <c r="F46" s="167">
        <f>'Staff Costs'!$L46*VLOOKUP($B46,Lookup!$K$2:$L$15,2,FALSE)</f>
        <v>0</v>
      </c>
      <c r="G46" s="167">
        <f>'Staff Costs'!$N46*VLOOKUP($B46,Lookup!$K$2:$M$15,2,FALSE)</f>
        <v>0</v>
      </c>
      <c r="H46" s="167">
        <f>'Staff Costs'!$P46*VLOOKUP($B46,Lookup!$K$2:$L$15,2,FALSE)</f>
        <v>0</v>
      </c>
      <c r="I46" s="168">
        <f t="shared" si="0"/>
        <v>0</v>
      </c>
    </row>
    <row r="47" spans="1:9" x14ac:dyDescent="0.25">
      <c r="A47" s="130" t="s">
        <v>79</v>
      </c>
      <c r="B47" s="130" t="str">
        <f>'Staff Costs'!B47</f>
        <v>Branch</v>
      </c>
      <c r="C47" s="130" t="str">
        <f>'Staff Costs'!C47</f>
        <v>Please select grade</v>
      </c>
      <c r="D47" s="167">
        <f>'Staff Costs'!$H47*VLOOKUP($B47,Lookup!$K$2:$L$15,2,FALSE)</f>
        <v>0</v>
      </c>
      <c r="E47" s="167">
        <f>'Staff Costs'!$J47*VLOOKUP(B47,Lookup!$K$2:$L$15,2,FALSE)</f>
        <v>0</v>
      </c>
      <c r="F47" s="167">
        <f>'Staff Costs'!$L47*VLOOKUP($B47,Lookup!$K$2:$L$15,2,FALSE)</f>
        <v>0</v>
      </c>
      <c r="G47" s="167">
        <f>'Staff Costs'!$N47*VLOOKUP($B47,Lookup!$K$2:$M$15,2,FALSE)</f>
        <v>0</v>
      </c>
      <c r="H47" s="167">
        <f>'Staff Costs'!$P47*VLOOKUP($B47,Lookup!$K$2:$L$15,2,FALSE)</f>
        <v>0</v>
      </c>
      <c r="I47" s="168">
        <f t="shared" si="0"/>
        <v>0</v>
      </c>
    </row>
    <row r="48" spans="1:9" x14ac:dyDescent="0.25">
      <c r="A48" s="130" t="s">
        <v>79</v>
      </c>
      <c r="B48" s="130" t="str">
        <f>'Staff Costs'!B48</f>
        <v>Branch</v>
      </c>
      <c r="C48" s="130" t="str">
        <f>'Staff Costs'!C48</f>
        <v>Please select grade</v>
      </c>
      <c r="D48" s="167">
        <f>'Staff Costs'!$H48*VLOOKUP($B48,Lookup!$K$2:$L$15,2,FALSE)</f>
        <v>0</v>
      </c>
      <c r="E48" s="167">
        <f>'Staff Costs'!$J48*VLOOKUP(B48,Lookup!$K$2:$L$15,2,FALSE)</f>
        <v>0</v>
      </c>
      <c r="F48" s="167">
        <f>'Staff Costs'!$L48*VLOOKUP($B48,Lookup!$K$2:$L$15,2,FALSE)</f>
        <v>0</v>
      </c>
      <c r="G48" s="167">
        <f>'Staff Costs'!$N48*VLOOKUP($B48,Lookup!$K$2:$M$15,2,FALSE)</f>
        <v>0</v>
      </c>
      <c r="H48" s="167">
        <f>'Staff Costs'!$P48*VLOOKUP($B48,Lookup!$K$2:$L$15,2,FALSE)</f>
        <v>0</v>
      </c>
      <c r="I48" s="168">
        <f t="shared" si="0"/>
        <v>0</v>
      </c>
    </row>
    <row r="49" spans="1:9" x14ac:dyDescent="0.25">
      <c r="A49" s="130" t="s">
        <v>79</v>
      </c>
      <c r="B49" s="130" t="str">
        <f>'Staff Costs'!B49</f>
        <v>Branch</v>
      </c>
      <c r="C49" s="130" t="str">
        <f>'Staff Costs'!C49</f>
        <v>Please select grade</v>
      </c>
      <c r="D49" s="167">
        <f>'Staff Costs'!$H49*VLOOKUP($B49,Lookup!$K$2:$L$15,2,FALSE)</f>
        <v>0</v>
      </c>
      <c r="E49" s="167">
        <f>'Staff Costs'!$J49*VLOOKUP(B49,Lookup!$K$2:$L$15,2,FALSE)</f>
        <v>0</v>
      </c>
      <c r="F49" s="167">
        <f>'Staff Costs'!$L49*VLOOKUP($B49,Lookup!$K$2:$L$15,2,FALSE)</f>
        <v>0</v>
      </c>
      <c r="G49" s="167">
        <f>'Staff Costs'!$N49*VLOOKUP($B49,Lookup!$K$2:$M$15,2,FALSE)</f>
        <v>0</v>
      </c>
      <c r="H49" s="167">
        <f>'Staff Costs'!$P49*VLOOKUP($B49,Lookup!$K$2:$L$15,2,FALSE)</f>
        <v>0</v>
      </c>
      <c r="I49" s="168">
        <f t="shared" si="0"/>
        <v>0</v>
      </c>
    </row>
    <row r="50" spans="1:9" x14ac:dyDescent="0.25">
      <c r="A50" s="130" t="s">
        <v>79</v>
      </c>
      <c r="B50" s="130" t="str">
        <f>'Staff Costs'!B50</f>
        <v>Branch</v>
      </c>
      <c r="C50" s="130" t="str">
        <f>'Staff Costs'!C50</f>
        <v>Please select grade</v>
      </c>
      <c r="D50" s="167">
        <f>'Staff Costs'!$H50*VLOOKUP($B50,Lookup!$K$2:$L$15,2,FALSE)</f>
        <v>0</v>
      </c>
      <c r="E50" s="167">
        <f>'Staff Costs'!$J50*VLOOKUP(B50,Lookup!$K$2:$L$15,2,FALSE)</f>
        <v>0</v>
      </c>
      <c r="F50" s="167">
        <f>'Staff Costs'!$L50*VLOOKUP($B50,Lookup!$K$2:$L$15,2,FALSE)</f>
        <v>0</v>
      </c>
      <c r="G50" s="167">
        <f>'Staff Costs'!$N50*VLOOKUP($B50,Lookup!$K$2:$M$15,2,FALSE)</f>
        <v>0</v>
      </c>
      <c r="H50" s="167">
        <f>'Staff Costs'!$P50*VLOOKUP($B50,Lookup!$K$2:$L$15,2,FALSE)</f>
        <v>0</v>
      </c>
      <c r="I50" s="168">
        <f t="shared" si="0"/>
        <v>0</v>
      </c>
    </row>
    <row r="51" spans="1:9" x14ac:dyDescent="0.25">
      <c r="A51" s="130" t="s">
        <v>79</v>
      </c>
      <c r="B51" s="130" t="str">
        <f>'Staff Costs'!B51</f>
        <v>Branch</v>
      </c>
      <c r="C51" s="130" t="str">
        <f>'Staff Costs'!C51</f>
        <v>Please select grade</v>
      </c>
      <c r="D51" s="167">
        <f>'Staff Costs'!$H51*VLOOKUP($B51,Lookup!$K$2:$L$15,2,FALSE)</f>
        <v>0</v>
      </c>
      <c r="E51" s="167">
        <f>'Staff Costs'!$J51*VLOOKUP(B51,Lookup!$K$2:$L$15,2,FALSE)</f>
        <v>0</v>
      </c>
      <c r="F51" s="167">
        <f>'Staff Costs'!$L51*VLOOKUP($B51,Lookup!$K$2:$L$15,2,FALSE)</f>
        <v>0</v>
      </c>
      <c r="G51" s="167">
        <f>'Staff Costs'!$N51*VLOOKUP($B51,Lookup!$K$2:$M$15,2,FALSE)</f>
        <v>0</v>
      </c>
      <c r="H51" s="167">
        <f>'Staff Costs'!$P51*VLOOKUP($B51,Lookup!$K$2:$L$15,2,FALSE)</f>
        <v>0</v>
      </c>
      <c r="I51" s="168">
        <f t="shared" si="0"/>
        <v>0</v>
      </c>
    </row>
    <row r="52" spans="1:9" x14ac:dyDescent="0.25">
      <c r="A52" s="130" t="s">
        <v>79</v>
      </c>
      <c r="B52" s="130" t="str">
        <f>'Staff Costs'!B52</f>
        <v>Branch</v>
      </c>
      <c r="C52" s="130" t="str">
        <f>'Staff Costs'!C52</f>
        <v>Please select grade</v>
      </c>
      <c r="D52" s="167">
        <f>'Staff Costs'!$H52*VLOOKUP($B52,Lookup!$K$2:$L$15,2,FALSE)</f>
        <v>0</v>
      </c>
      <c r="E52" s="167">
        <f>'Staff Costs'!$J52*VLOOKUP(B52,Lookup!$K$2:$L$15,2,FALSE)</f>
        <v>0</v>
      </c>
      <c r="F52" s="167">
        <f>'Staff Costs'!$L52*VLOOKUP($B52,Lookup!$K$2:$L$15,2,FALSE)</f>
        <v>0</v>
      </c>
      <c r="G52" s="167">
        <f>'Staff Costs'!$N52*VLOOKUP($B52,Lookup!$K$2:$M$15,2,FALSE)</f>
        <v>0</v>
      </c>
      <c r="H52" s="167">
        <f>'Staff Costs'!$P52*VLOOKUP($B52,Lookup!$K$2:$L$15,2,FALSE)</f>
        <v>0</v>
      </c>
      <c r="I52" s="168">
        <f t="shared" si="0"/>
        <v>0</v>
      </c>
    </row>
    <row r="53" spans="1:9" x14ac:dyDescent="0.25">
      <c r="A53" s="130" t="s">
        <v>79</v>
      </c>
      <c r="B53" s="130" t="str">
        <f>'Staff Costs'!B53</f>
        <v>Branch</v>
      </c>
      <c r="C53" s="130" t="str">
        <f>'Staff Costs'!C53</f>
        <v>Please select grade</v>
      </c>
      <c r="D53" s="167">
        <f>'Staff Costs'!$H53*VLOOKUP($B53,Lookup!$K$2:$L$15,2,FALSE)</f>
        <v>0</v>
      </c>
      <c r="E53" s="167">
        <f>'Staff Costs'!$J53*VLOOKUP(B53,Lookup!$K$2:$L$15,2,FALSE)</f>
        <v>0</v>
      </c>
      <c r="F53" s="167">
        <f>'Staff Costs'!$L53*VLOOKUP($B53,Lookup!$K$2:$L$15,2,FALSE)</f>
        <v>0</v>
      </c>
      <c r="G53" s="167">
        <f>'Staff Costs'!$N53*VLOOKUP($B53,Lookup!$K$2:$M$15,2,FALSE)</f>
        <v>0</v>
      </c>
      <c r="H53" s="167">
        <f>'Staff Costs'!$P53*VLOOKUP($B53,Lookup!$K$2:$L$15,2,FALSE)</f>
        <v>0</v>
      </c>
      <c r="I53" s="168">
        <f t="shared" si="0"/>
        <v>0</v>
      </c>
    </row>
    <row r="54" spans="1:9" x14ac:dyDescent="0.25">
      <c r="A54" s="130" t="s">
        <v>79</v>
      </c>
      <c r="B54" s="130" t="str">
        <f>'Staff Costs'!B54</f>
        <v>Branch</v>
      </c>
      <c r="C54" s="130" t="str">
        <f>'Staff Costs'!C54</f>
        <v>Please select grade</v>
      </c>
      <c r="D54" s="167">
        <f>'Staff Costs'!$H54*VLOOKUP($B54,Lookup!$K$2:$L$15,2,FALSE)</f>
        <v>0</v>
      </c>
      <c r="E54" s="167">
        <f>'Staff Costs'!$J54*VLOOKUP(B54,Lookup!$K$2:$L$15,2,FALSE)</f>
        <v>0</v>
      </c>
      <c r="F54" s="167">
        <f>'Staff Costs'!$L54*VLOOKUP($B54,Lookup!$K$2:$L$15,2,FALSE)</f>
        <v>0</v>
      </c>
      <c r="G54" s="167">
        <f>'Staff Costs'!$N54*VLOOKUP($B54,Lookup!$K$2:$M$15,2,FALSE)</f>
        <v>0</v>
      </c>
      <c r="H54" s="167">
        <f>'Staff Costs'!$P54*VLOOKUP($B54,Lookup!$K$2:$L$15,2,FALSE)</f>
        <v>0</v>
      </c>
      <c r="I54" s="168">
        <f t="shared" si="0"/>
        <v>0</v>
      </c>
    </row>
    <row r="55" spans="1:9" x14ac:dyDescent="0.25">
      <c r="A55" s="130" t="s">
        <v>79</v>
      </c>
      <c r="B55" s="130" t="str">
        <f>'Staff Costs'!B55</f>
        <v>Branch</v>
      </c>
      <c r="C55" s="130" t="str">
        <f>'Staff Costs'!C55</f>
        <v>Please select grade</v>
      </c>
      <c r="D55" s="167">
        <f>'Staff Costs'!$H55*VLOOKUP($B55,Lookup!$K$2:$L$15,2,FALSE)</f>
        <v>0</v>
      </c>
      <c r="E55" s="167">
        <f>'Staff Costs'!$J55*VLOOKUP(B55,Lookup!$K$2:$L$15,2,FALSE)</f>
        <v>0</v>
      </c>
      <c r="F55" s="167">
        <f>'Staff Costs'!$L55*VLOOKUP($B55,Lookup!$K$2:$L$15,2,FALSE)</f>
        <v>0</v>
      </c>
      <c r="G55" s="167">
        <f>'Staff Costs'!$N55*VLOOKUP($B55,Lookup!$K$2:$M$15,2,FALSE)</f>
        <v>0</v>
      </c>
      <c r="H55" s="167">
        <f>'Staff Costs'!$P55*VLOOKUP($B55,Lookup!$K$2:$L$15,2,FALSE)</f>
        <v>0</v>
      </c>
      <c r="I55" s="168">
        <f t="shared" si="0"/>
        <v>0</v>
      </c>
    </row>
    <row r="56" spans="1:9" s="34" customFormat="1" x14ac:dyDescent="0.25">
      <c r="A56" s="126"/>
      <c r="B56" s="126"/>
      <c r="C56" s="126" t="s">
        <v>5</v>
      </c>
      <c r="D56" s="127">
        <f t="shared" ref="D56:I56" si="1">SUM(D6:D55)</f>
        <v>0</v>
      </c>
      <c r="E56" s="127">
        <f t="shared" si="1"/>
        <v>0</v>
      </c>
      <c r="F56" s="127">
        <f t="shared" si="1"/>
        <v>0</v>
      </c>
      <c r="G56" s="127">
        <f t="shared" si="1"/>
        <v>0</v>
      </c>
      <c r="H56" s="127">
        <f t="shared" si="1"/>
        <v>0</v>
      </c>
      <c r="I56" s="127">
        <f t="shared" si="1"/>
        <v>0</v>
      </c>
    </row>
    <row r="57" spans="1:9" x14ac:dyDescent="0.25">
      <c r="A57" s="122"/>
      <c r="B57" s="122"/>
      <c r="C57" s="122"/>
      <c r="D57" s="128"/>
      <c r="E57" s="128"/>
      <c r="F57" s="128"/>
      <c r="G57" s="128"/>
      <c r="H57" s="128"/>
      <c r="I57" s="129"/>
    </row>
    <row r="81" spans="1:1" x14ac:dyDescent="0.25">
      <c r="A81" s="27"/>
    </row>
  </sheetData>
  <sheetProtection algorithmName="SHA-512" hashValue="fS5eBHooRzcPW4ALSlnOOH3vS0qTF0eAOjmIinJjcGeRdJP+mJ4Z/aUm3iJgm1dwuTOB24FEfg0gxuw3lzIDMw==" saltValue="s3G+h/pIJbRCuVXtntqWLw==" spinCount="100000" sheet="1" objects="1" scenarios="1"/>
  <pageMargins left="0.7" right="0.7" top="0.75" bottom="0.75" header="0.3" footer="0.3"/>
  <pageSetup paperSize="9" scale="59" orientation="landscape" r:id="rId1"/>
  <headerFooter alignWithMargins="0">
    <oddFooter>&amp;L&amp;"Arial,Italic"&amp;8&amp;F &amp;A &amp;D&amp;R&amp;"Arial,Italic"&amp;8&amp;P/&amp;N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Lookup!$S$1:$S$3</xm:f>
          </x14:formula1>
          <xm:sqref>A6:A55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14999847407452621"/>
    <pageSetUpPr fitToPage="1"/>
  </sheetPr>
  <dimension ref="A1:G29"/>
  <sheetViews>
    <sheetView showGridLines="0" topLeftCell="A13" zoomScaleNormal="100" workbookViewId="0">
      <selection activeCell="N9" sqref="N9"/>
    </sheetView>
  </sheetViews>
  <sheetFormatPr defaultRowHeight="15" x14ac:dyDescent="0.25"/>
  <cols>
    <col min="1" max="1" width="26" style="60" bestFit="1" customWidth="1"/>
    <col min="2" max="6" width="6.85546875" style="60" bestFit="1" customWidth="1"/>
    <col min="7" max="7" width="4.85546875" style="60" bestFit="1" customWidth="1"/>
    <col min="8" max="16384" width="9.140625" style="60"/>
  </cols>
  <sheetData>
    <row r="1" spans="1:7" ht="15.75" thickBot="1" x14ac:dyDescent="0.3">
      <c r="A1" s="92"/>
      <c r="B1" s="92"/>
      <c r="C1" s="92"/>
      <c r="D1" s="92"/>
      <c r="E1" s="92"/>
      <c r="F1" s="92"/>
      <c r="G1" s="92"/>
    </row>
    <row r="2" spans="1:7" ht="15" customHeight="1" x14ac:dyDescent="0.25">
      <c r="A2" s="207">
        <f>'Summary Sheet'!$B$3</f>
        <v>0</v>
      </c>
      <c r="B2" s="107" t="s">
        <v>1</v>
      </c>
      <c r="C2" s="108" t="s">
        <v>2</v>
      </c>
      <c r="D2" s="107" t="s">
        <v>3</v>
      </c>
      <c r="E2" s="109" t="s">
        <v>147</v>
      </c>
      <c r="F2" s="109" t="s">
        <v>148</v>
      </c>
      <c r="G2" s="199" t="s">
        <v>5</v>
      </c>
    </row>
    <row r="3" spans="1:7" ht="17.25" customHeight="1" thickBot="1" x14ac:dyDescent="0.3">
      <c r="A3" s="208"/>
      <c r="B3" s="93" t="str">
        <f>'Summary Sheet'!B13</f>
        <v>2020/21</v>
      </c>
      <c r="C3" s="93" t="str">
        <f>'Summary Sheet'!C13</f>
        <v>2021/22</v>
      </c>
      <c r="D3" s="93" t="str">
        <f>'Summary Sheet'!D13</f>
        <v>2022/23</v>
      </c>
      <c r="E3" s="93" t="str">
        <f>'Summary Sheet'!E13</f>
        <v>2023/24</v>
      </c>
      <c r="F3" s="93" t="str">
        <f>'Summary Sheet'!F13</f>
        <v>2024/25</v>
      </c>
      <c r="G3" s="200"/>
    </row>
    <row r="4" spans="1:7" ht="12" customHeight="1" thickBot="1" x14ac:dyDescent="0.3">
      <c r="A4" s="94" t="s">
        <v>149</v>
      </c>
      <c r="B4" s="201"/>
      <c r="C4" s="202"/>
      <c r="D4" s="202"/>
      <c r="E4" s="202"/>
      <c r="F4" s="202"/>
      <c r="G4" s="203"/>
    </row>
    <row r="5" spans="1:7" ht="15" customHeight="1" thickBot="1" x14ac:dyDescent="0.3">
      <c r="A5" s="95" t="s">
        <v>111</v>
      </c>
      <c r="B5" s="204"/>
      <c r="C5" s="205"/>
      <c r="D5" s="205"/>
      <c r="E5" s="205"/>
      <c r="F5" s="205"/>
      <c r="G5" s="206"/>
    </row>
    <row r="6" spans="1:7" ht="15.75" thickBot="1" x14ac:dyDescent="0.3">
      <c r="A6" s="96" t="s">
        <v>7</v>
      </c>
      <c r="B6" s="97">
        <f>'Summary Sheet'!B15</f>
        <v>0</v>
      </c>
      <c r="C6" s="97">
        <f>'Summary Sheet'!C15</f>
        <v>0</v>
      </c>
      <c r="D6" s="97">
        <f>'Summary Sheet'!D15</f>
        <v>0</v>
      </c>
      <c r="E6" s="97">
        <f>'Summary Sheet'!E15</f>
        <v>0</v>
      </c>
      <c r="F6" s="97">
        <f>'Summary Sheet'!F15</f>
        <v>0</v>
      </c>
      <c r="G6" s="98">
        <f>'Summary Sheet'!G15</f>
        <v>0</v>
      </c>
    </row>
    <row r="7" spans="1:7" ht="15.75" thickBot="1" x14ac:dyDescent="0.3">
      <c r="A7" s="96" t="s">
        <v>9</v>
      </c>
      <c r="B7" s="97">
        <f>'Summary Sheet'!B16</f>
        <v>0</v>
      </c>
      <c r="C7" s="97">
        <f>'Summary Sheet'!C16</f>
        <v>0</v>
      </c>
      <c r="D7" s="97">
        <f>'Summary Sheet'!D16</f>
        <v>0</v>
      </c>
      <c r="E7" s="97">
        <f>'Summary Sheet'!E16</f>
        <v>0</v>
      </c>
      <c r="F7" s="97">
        <f>'Summary Sheet'!F16</f>
        <v>0</v>
      </c>
      <c r="G7" s="98">
        <f>'Summary Sheet'!G16</f>
        <v>0</v>
      </c>
    </row>
    <row r="8" spans="1:7" ht="15.75" thickBot="1" x14ac:dyDescent="0.3">
      <c r="A8" s="96" t="s">
        <v>10</v>
      </c>
      <c r="B8" s="97">
        <f>'Summary Sheet'!B17</f>
        <v>0</v>
      </c>
      <c r="C8" s="97">
        <f>'Summary Sheet'!C17</f>
        <v>0</v>
      </c>
      <c r="D8" s="97">
        <f>'Summary Sheet'!D17</f>
        <v>0</v>
      </c>
      <c r="E8" s="97">
        <f>'Summary Sheet'!E17</f>
        <v>0</v>
      </c>
      <c r="F8" s="97">
        <f>'Summary Sheet'!F17</f>
        <v>0</v>
      </c>
      <c r="G8" s="98">
        <f>'Summary Sheet'!G17</f>
        <v>0</v>
      </c>
    </row>
    <row r="9" spans="1:7" ht="15.75" thickBot="1" x14ac:dyDescent="0.3">
      <c r="A9" s="96" t="s">
        <v>11</v>
      </c>
      <c r="B9" s="97">
        <f>'Summary Sheet'!B18</f>
        <v>0</v>
      </c>
      <c r="C9" s="97">
        <f>'Summary Sheet'!C18</f>
        <v>0</v>
      </c>
      <c r="D9" s="97">
        <f>'Summary Sheet'!D18</f>
        <v>0</v>
      </c>
      <c r="E9" s="97">
        <f>'Summary Sheet'!E18</f>
        <v>0</v>
      </c>
      <c r="F9" s="97">
        <f>'Summary Sheet'!F18</f>
        <v>0</v>
      </c>
      <c r="G9" s="98">
        <f>'Summary Sheet'!G18</f>
        <v>0</v>
      </c>
    </row>
    <row r="10" spans="1:7" ht="15.75" thickBot="1" x14ac:dyDescent="0.3">
      <c r="A10" s="96" t="s">
        <v>12</v>
      </c>
      <c r="B10" s="97">
        <f>'Summary Sheet'!B19</f>
        <v>0</v>
      </c>
      <c r="C10" s="97">
        <f>'Summary Sheet'!C19</f>
        <v>0</v>
      </c>
      <c r="D10" s="97">
        <f>'Summary Sheet'!D19</f>
        <v>0</v>
      </c>
      <c r="E10" s="97">
        <f>'Summary Sheet'!E19</f>
        <v>0</v>
      </c>
      <c r="F10" s="97">
        <f>'Summary Sheet'!F19</f>
        <v>0</v>
      </c>
      <c r="G10" s="98">
        <f>'Summary Sheet'!G19</f>
        <v>0</v>
      </c>
    </row>
    <row r="11" spans="1:7" ht="15.75" thickBot="1" x14ac:dyDescent="0.3">
      <c r="A11" s="96" t="s">
        <v>144</v>
      </c>
      <c r="B11" s="97">
        <f>'Summary Sheet'!B20</f>
        <v>0</v>
      </c>
      <c r="C11" s="97">
        <f>'Summary Sheet'!C20</f>
        <v>0</v>
      </c>
      <c r="D11" s="97">
        <f>'Summary Sheet'!D20</f>
        <v>0</v>
      </c>
      <c r="E11" s="97">
        <f>'Summary Sheet'!E20</f>
        <v>0</v>
      </c>
      <c r="F11" s="97">
        <f>'Summary Sheet'!F20</f>
        <v>0</v>
      </c>
      <c r="G11" s="98">
        <f>'Summary Sheet'!G20</f>
        <v>0</v>
      </c>
    </row>
    <row r="12" spans="1:7" ht="15.75" thickBot="1" x14ac:dyDescent="0.3">
      <c r="A12" s="96" t="s">
        <v>6</v>
      </c>
      <c r="B12" s="97">
        <f>'Summary Sheet'!B21</f>
        <v>0</v>
      </c>
      <c r="C12" s="97">
        <f>'Summary Sheet'!C21</f>
        <v>0</v>
      </c>
      <c r="D12" s="97">
        <f>'Summary Sheet'!D21</f>
        <v>0</v>
      </c>
      <c r="E12" s="97">
        <f>'Summary Sheet'!E21</f>
        <v>0</v>
      </c>
      <c r="F12" s="97">
        <f>'Summary Sheet'!F21</f>
        <v>0</v>
      </c>
      <c r="G12" s="98">
        <f>'Summary Sheet'!G21</f>
        <v>0</v>
      </c>
    </row>
    <row r="13" spans="1:7" ht="15.75" thickBot="1" x14ac:dyDescent="0.3">
      <c r="A13" s="95" t="s">
        <v>112</v>
      </c>
      <c r="B13" s="196"/>
      <c r="C13" s="197"/>
      <c r="D13" s="197"/>
      <c r="E13" s="197"/>
      <c r="F13" s="197"/>
      <c r="G13" s="198"/>
    </row>
    <row r="14" spans="1:7" ht="15.75" thickBot="1" x14ac:dyDescent="0.3">
      <c r="A14" s="96" t="s">
        <v>8</v>
      </c>
      <c r="B14" s="97">
        <f>'Summary Sheet'!B23</f>
        <v>0</v>
      </c>
      <c r="C14" s="97">
        <f>'Summary Sheet'!C23</f>
        <v>0</v>
      </c>
      <c r="D14" s="97">
        <f>'Summary Sheet'!D23</f>
        <v>0</v>
      </c>
      <c r="E14" s="97">
        <f>'Summary Sheet'!E23</f>
        <v>0</v>
      </c>
      <c r="F14" s="97">
        <f>'Summary Sheet'!F23</f>
        <v>0</v>
      </c>
      <c r="G14" s="98">
        <f>'Summary Sheet'!G23</f>
        <v>0</v>
      </c>
    </row>
    <row r="15" spans="1:7" ht="15.75" thickBot="1" x14ac:dyDescent="0.3">
      <c r="A15" s="96" t="s">
        <v>77</v>
      </c>
      <c r="B15" s="97">
        <f>'Summary Sheet'!B24</f>
        <v>0</v>
      </c>
      <c r="C15" s="97">
        <f>'Summary Sheet'!C24</f>
        <v>0</v>
      </c>
      <c r="D15" s="97">
        <f>'Summary Sheet'!D24</f>
        <v>0</v>
      </c>
      <c r="E15" s="97">
        <f>'Summary Sheet'!E24</f>
        <v>0</v>
      </c>
      <c r="F15" s="97">
        <f>'Summary Sheet'!F24</f>
        <v>0</v>
      </c>
      <c r="G15" s="98">
        <f>'Summary Sheet'!G24</f>
        <v>0</v>
      </c>
    </row>
    <row r="16" spans="1:7" ht="15.75" thickBot="1" x14ac:dyDescent="0.3">
      <c r="A16" s="94" t="s">
        <v>4</v>
      </c>
      <c r="B16" s="97">
        <f>'Summary Sheet'!B25</f>
        <v>0</v>
      </c>
      <c r="C16" s="97">
        <f>'Summary Sheet'!C25</f>
        <v>0</v>
      </c>
      <c r="D16" s="97">
        <f>'Summary Sheet'!D25</f>
        <v>0</v>
      </c>
      <c r="E16" s="97">
        <f>'Summary Sheet'!E25</f>
        <v>0</v>
      </c>
      <c r="F16" s="97">
        <f>'Summary Sheet'!F25</f>
        <v>0</v>
      </c>
      <c r="G16" s="99">
        <f>'Summary Sheet'!G25</f>
        <v>0</v>
      </c>
    </row>
    <row r="17" spans="1:7" ht="15.75" thickBot="1" x14ac:dyDescent="0.3">
      <c r="A17" s="92"/>
      <c r="B17" s="92"/>
      <c r="C17" s="92"/>
      <c r="D17" s="92"/>
      <c r="E17" s="92"/>
      <c r="F17" s="92"/>
      <c r="G17" s="92"/>
    </row>
    <row r="18" spans="1:7" ht="15.75" thickBot="1" x14ac:dyDescent="0.3">
      <c r="A18" s="101" t="s">
        <v>74</v>
      </c>
      <c r="B18" s="196"/>
      <c r="C18" s="197"/>
      <c r="D18" s="197"/>
      <c r="E18" s="197"/>
      <c r="F18" s="197"/>
      <c r="G18" s="198"/>
    </row>
    <row r="19" spans="1:7" ht="15.75" thickBot="1" x14ac:dyDescent="0.3">
      <c r="A19" s="96" t="s">
        <v>13</v>
      </c>
      <c r="B19" s="97">
        <f>'Summary Sheet'!B28</f>
        <v>0</v>
      </c>
      <c r="C19" s="97">
        <f>'Summary Sheet'!C28</f>
        <v>0</v>
      </c>
      <c r="D19" s="97">
        <f>'Summary Sheet'!D28</f>
        <v>0</v>
      </c>
      <c r="E19" s="97">
        <f>'Summary Sheet'!E28</f>
        <v>0</v>
      </c>
      <c r="F19" s="97">
        <f>'Summary Sheet'!F28</f>
        <v>0</v>
      </c>
      <c r="G19" s="97">
        <f>'Summary Sheet'!G28</f>
        <v>0</v>
      </c>
    </row>
    <row r="20" spans="1:7" ht="15.75" thickBot="1" x14ac:dyDescent="0.3">
      <c r="A20" s="96" t="s">
        <v>11</v>
      </c>
      <c r="B20" s="97">
        <f>'Summary Sheet'!B29</f>
        <v>0</v>
      </c>
      <c r="C20" s="97">
        <f>'Summary Sheet'!C29</f>
        <v>0</v>
      </c>
      <c r="D20" s="97">
        <f>'Summary Sheet'!D29</f>
        <v>0</v>
      </c>
      <c r="E20" s="97">
        <f>'Summary Sheet'!E29</f>
        <v>0</v>
      </c>
      <c r="F20" s="97">
        <f>'Summary Sheet'!F29</f>
        <v>0</v>
      </c>
      <c r="G20" s="97">
        <f>'Summary Sheet'!G29</f>
        <v>0</v>
      </c>
    </row>
    <row r="21" spans="1:7" ht="17.25" customHeight="1" thickBot="1" x14ac:dyDescent="0.3">
      <c r="A21" s="96" t="s">
        <v>6</v>
      </c>
      <c r="B21" s="97">
        <f>'Summary Sheet'!B30</f>
        <v>0</v>
      </c>
      <c r="C21" s="97">
        <f>'Summary Sheet'!C30</f>
        <v>0</v>
      </c>
      <c r="D21" s="97">
        <f>'Summary Sheet'!D30</f>
        <v>0</v>
      </c>
      <c r="E21" s="97">
        <f>'Summary Sheet'!E30</f>
        <v>0</v>
      </c>
      <c r="F21" s="97">
        <f>'Summary Sheet'!F30</f>
        <v>0</v>
      </c>
      <c r="G21" s="97">
        <f>'Summary Sheet'!G30</f>
        <v>0</v>
      </c>
    </row>
    <row r="22" spans="1:7" ht="15.75" thickBot="1" x14ac:dyDescent="0.3">
      <c r="A22" s="94" t="s">
        <v>4</v>
      </c>
      <c r="B22" s="97">
        <f>'Summary Sheet'!B31</f>
        <v>0</v>
      </c>
      <c r="C22" s="97">
        <f>'Summary Sheet'!C31</f>
        <v>0</v>
      </c>
      <c r="D22" s="97">
        <f>'Summary Sheet'!D31</f>
        <v>0</v>
      </c>
      <c r="E22" s="97">
        <f>'Summary Sheet'!E31</f>
        <v>0</v>
      </c>
      <c r="F22" s="97">
        <f>'Summary Sheet'!F31</f>
        <v>0</v>
      </c>
      <c r="G22" s="97">
        <f>'Summary Sheet'!G31</f>
        <v>0</v>
      </c>
    </row>
    <row r="23" spans="1:7" ht="15.75" thickBot="1" x14ac:dyDescent="0.3">
      <c r="A23" s="100"/>
      <c r="B23" s="102"/>
      <c r="C23" s="102"/>
      <c r="D23" s="102"/>
      <c r="E23" s="102"/>
      <c r="F23" s="102"/>
      <c r="G23" s="102"/>
    </row>
    <row r="24" spans="1:7" ht="15.75" thickBot="1" x14ac:dyDescent="0.3">
      <c r="A24" s="101" t="s">
        <v>164</v>
      </c>
      <c r="B24" s="106">
        <f>'Summary Sheet'!B39</f>
        <v>0</v>
      </c>
      <c r="C24" s="106">
        <f>'Summary Sheet'!C39</f>
        <v>0</v>
      </c>
      <c r="D24" s="106">
        <f>'Summary Sheet'!D39</f>
        <v>0</v>
      </c>
      <c r="E24" s="106">
        <f>'Summary Sheet'!E39</f>
        <v>0</v>
      </c>
      <c r="F24" s="106">
        <f>'Summary Sheet'!F39</f>
        <v>0</v>
      </c>
      <c r="G24" s="106">
        <f>'Summary Sheet'!G39</f>
        <v>0</v>
      </c>
    </row>
    <row r="25" spans="1:7" ht="15.75" thickBot="1" x14ac:dyDescent="0.3">
      <c r="A25" s="101" t="s">
        <v>165</v>
      </c>
      <c r="B25" s="106">
        <f>'Summary Sheet'!B42</f>
        <v>0</v>
      </c>
      <c r="C25" s="106">
        <f>'Summary Sheet'!C42</f>
        <v>0</v>
      </c>
      <c r="D25" s="106">
        <f>'Summary Sheet'!D42</f>
        <v>0</v>
      </c>
      <c r="E25" s="106">
        <f>'Summary Sheet'!E42</f>
        <v>0</v>
      </c>
      <c r="F25" s="106">
        <f>'Summary Sheet'!F42</f>
        <v>0</v>
      </c>
      <c r="G25" s="106">
        <f>'Summary Sheet'!G42</f>
        <v>0</v>
      </c>
    </row>
    <row r="26" spans="1:7" ht="15.75" thickBot="1" x14ac:dyDescent="0.3">
      <c r="A26" s="92"/>
      <c r="B26" s="92"/>
      <c r="C26" s="92"/>
      <c r="D26" s="92"/>
      <c r="E26" s="92"/>
      <c r="F26" s="92"/>
      <c r="G26" s="92"/>
    </row>
    <row r="27" spans="1:7" ht="15.75" thickBot="1" x14ac:dyDescent="0.3">
      <c r="A27" s="103" t="s">
        <v>159</v>
      </c>
      <c r="B27" s="104">
        <f>'Summary Sheet'!B41</f>
        <v>0</v>
      </c>
      <c r="C27" s="104">
        <f>'Summary Sheet'!C41</f>
        <v>0</v>
      </c>
      <c r="D27" s="104">
        <f>'Summary Sheet'!D41</f>
        <v>0</v>
      </c>
      <c r="E27" s="104">
        <f>'Summary Sheet'!E41</f>
        <v>0</v>
      </c>
      <c r="F27" s="104">
        <f>'Summary Sheet'!F41</f>
        <v>0</v>
      </c>
      <c r="G27" s="105">
        <f>'Summary Sheet'!G41</f>
        <v>0</v>
      </c>
    </row>
    <row r="28" spans="1:7" ht="15.75" thickBot="1" x14ac:dyDescent="0.3">
      <c r="A28" s="92"/>
      <c r="B28" s="92"/>
      <c r="C28" s="92"/>
      <c r="D28" s="92"/>
      <c r="E28" s="92"/>
      <c r="F28" s="92"/>
      <c r="G28" s="92"/>
    </row>
    <row r="29" spans="1:7" ht="15.75" thickBot="1" x14ac:dyDescent="0.3">
      <c r="A29" s="101" t="s">
        <v>173</v>
      </c>
      <c r="B29" s="148">
        <f ca="1">IF(ISERROR(OFFSET(B24,0,-8)),0,B24-OFFSET(B24,0,-8))</f>
        <v>0</v>
      </c>
      <c r="C29" s="148">
        <f t="shared" ref="C29:G29" ca="1" si="0">IF(ISERROR(OFFSET(C24,0,-8)),0,C24-OFFSET(C24,0,-8))</f>
        <v>0</v>
      </c>
      <c r="D29" s="148">
        <f t="shared" ca="1" si="0"/>
        <v>0</v>
      </c>
      <c r="E29" s="148">
        <f t="shared" ca="1" si="0"/>
        <v>0</v>
      </c>
      <c r="F29" s="148">
        <f t="shared" ca="1" si="0"/>
        <v>0</v>
      </c>
      <c r="G29" s="148">
        <f t="shared" ca="1" si="0"/>
        <v>0</v>
      </c>
    </row>
  </sheetData>
  <mergeCells count="5">
    <mergeCell ref="B13:G13"/>
    <mergeCell ref="B18:G18"/>
    <mergeCell ref="G2:G3"/>
    <mergeCell ref="B4:G5"/>
    <mergeCell ref="A2:A3"/>
  </mergeCells>
  <pageMargins left="0.7" right="0.7" top="0.75" bottom="0.75" header="0.3" footer="0.3"/>
  <pageSetup paperSize="9" orientation="landscape" r:id="rId1"/>
  <headerFooter alignWithMargins="0">
    <oddFooter>&amp;L&amp;"Arial,Italic"&amp;8&amp;F &amp;A &amp;D&amp;R&amp;"Arial,Italic"&amp;8&amp;P/&amp;N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Guidance Notes</vt:lpstr>
      <vt:lpstr>Summary Sheet</vt:lpstr>
      <vt:lpstr>Staff Costs</vt:lpstr>
      <vt:lpstr>Expenditure</vt:lpstr>
      <vt:lpstr>Animal Days</vt:lpstr>
      <vt:lpstr>Income</vt:lpstr>
      <vt:lpstr>Lookup</vt:lpstr>
      <vt:lpstr>Overheads</vt:lpstr>
      <vt:lpstr>Word Template</vt:lpstr>
      <vt:lpstr>'Summary Sheet'!_ftn2</vt:lpstr>
      <vt:lpstr>'Summary Sheet'!_ftnref2</vt:lpstr>
      <vt:lpstr>'Summary Sheet'!_ftnref3</vt:lpstr>
      <vt:lpstr>'Summary Sheet'!_ftnref4</vt:lpstr>
      <vt:lpstr>'Summary Sheet'!_ftnref6</vt:lpstr>
      <vt:lpstr>'Summary Sheet'!_ftnref7</vt:lpstr>
      <vt:lpstr>'Summary Sheet'!Print_Area</vt:lpstr>
      <vt:lpstr>range</vt:lpstr>
    </vt:vector>
  </TitlesOfParts>
  <Company>DFP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Quinn</dc:creator>
  <cp:lastModifiedBy>Michael Archer</cp:lastModifiedBy>
  <cp:lastPrinted>2019-09-06T09:46:38Z</cp:lastPrinted>
  <dcterms:created xsi:type="dcterms:W3CDTF">2010-11-26T16:48:25Z</dcterms:created>
  <dcterms:modified xsi:type="dcterms:W3CDTF">2019-10-03T08:16:26Z</dcterms:modified>
</cp:coreProperties>
</file>