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nvironment Statistics\GHG Inventory data\"/>
    </mc:Choice>
  </mc:AlternateContent>
  <bookViews>
    <workbookView xWindow="0" yWindow="0" windowWidth="28800" windowHeight="11840" tabRatio="781"/>
  </bookViews>
  <sheets>
    <sheet name="Cover" sheetId="1" r:id="rId1"/>
    <sheet name="Contents" sheetId="2" r:id="rId2"/>
    <sheet name="Figure1" sheetId="5" r:id="rId3"/>
    <sheet name="Table1" sheetId="3" r:id="rId4"/>
    <sheet name="Figure2" sheetId="4" r:id="rId5"/>
    <sheet name="Figure3" sheetId="15" r:id="rId6"/>
    <sheet name="Figure4" sheetId="6" r:id="rId7"/>
    <sheet name="Table2" sheetId="17" r:id="rId8"/>
    <sheet name="Figure5" sheetId="20" r:id="rId9"/>
    <sheet name="Table3" sheetId="13" r:id="rId10"/>
    <sheet name="Figure6" sheetId="14" r:id="rId11"/>
    <sheet name="Table4 " sheetId="12" r:id="rId12"/>
    <sheet name="Table5" sheetId="10" r:id="rId13"/>
  </sheets>
  <calcPr calcId="152511"/>
</workbook>
</file>

<file path=xl/calcChain.xml><?xml version="1.0" encoding="utf-8"?>
<calcChain xmlns="http://schemas.openxmlformats.org/spreadsheetml/2006/main">
  <c r="G15" i="10" l="1"/>
  <c r="H15" i="3" l="1"/>
  <c r="Z38" i="14" l="1"/>
  <c r="C11" i="13"/>
  <c r="C10" i="13"/>
  <c r="E7" i="3" l="1"/>
  <c r="E8" i="3"/>
  <c r="E9" i="3"/>
  <c r="E10" i="3"/>
  <c r="C32" i="15" s="1"/>
  <c r="E11" i="3"/>
  <c r="E12" i="3"/>
  <c r="E13" i="3"/>
  <c r="E14" i="3"/>
  <c r="E15" i="3"/>
  <c r="E6" i="3"/>
  <c r="D15" i="3"/>
  <c r="D7" i="3"/>
  <c r="D8" i="3"/>
  <c r="D9" i="3"/>
  <c r="D10" i="3"/>
  <c r="D11" i="3"/>
  <c r="D12" i="3"/>
  <c r="D13" i="3"/>
  <c r="D14" i="3"/>
  <c r="D6" i="3"/>
  <c r="C34" i="15" l="1"/>
  <c r="AE39" i="5"/>
  <c r="AF39" i="5"/>
  <c r="AE40" i="5"/>
  <c r="AF40" i="5"/>
  <c r="AE41" i="5"/>
  <c r="AF41" i="5"/>
  <c r="AE42" i="5"/>
  <c r="AF42" i="5"/>
  <c r="AE43" i="5"/>
  <c r="AF43" i="5"/>
  <c r="AE44" i="5"/>
  <c r="AF44" i="5"/>
  <c r="AE45" i="5"/>
  <c r="AF45" i="5"/>
  <c r="AE46" i="5"/>
  <c r="AF46" i="5"/>
  <c r="AE47" i="5"/>
  <c r="AF47" i="5"/>
  <c r="AF38" i="5"/>
  <c r="E15" i="10" l="1"/>
  <c r="E14" i="10"/>
  <c r="E13" i="10"/>
  <c r="E12" i="10"/>
  <c r="E11" i="10"/>
  <c r="E10" i="10"/>
  <c r="E9" i="10"/>
  <c r="E8" i="10"/>
  <c r="E7" i="10"/>
  <c r="E6" i="10"/>
  <c r="D15" i="10"/>
  <c r="D14" i="10"/>
  <c r="D13" i="10"/>
  <c r="D12" i="10"/>
  <c r="D11" i="10"/>
  <c r="D10" i="10"/>
  <c r="D9" i="10"/>
  <c r="D8" i="10"/>
  <c r="D7" i="10"/>
  <c r="D6" i="10"/>
  <c r="C7" i="17" l="1"/>
  <c r="D7" i="17"/>
  <c r="E7" i="17"/>
  <c r="F7" i="17"/>
  <c r="G7" i="17"/>
  <c r="H7" i="17"/>
  <c r="I7" i="17"/>
  <c r="J7" i="17"/>
  <c r="C8" i="17"/>
  <c r="D8" i="17"/>
  <c r="E8" i="17"/>
  <c r="F8" i="17"/>
  <c r="G8" i="17"/>
  <c r="H8" i="17"/>
  <c r="I8" i="17"/>
  <c r="J8" i="17"/>
  <c r="C9" i="17"/>
  <c r="D9" i="17"/>
  <c r="E9" i="17"/>
  <c r="F9" i="17"/>
  <c r="G9" i="17"/>
  <c r="H9" i="17"/>
  <c r="I9" i="17"/>
  <c r="J9" i="17"/>
  <c r="C10" i="17"/>
  <c r="D10" i="17"/>
  <c r="E10" i="17"/>
  <c r="F10" i="17"/>
  <c r="G10" i="17"/>
  <c r="H10" i="17"/>
  <c r="I10" i="17"/>
  <c r="J10" i="17"/>
  <c r="C11" i="17"/>
  <c r="D11" i="17"/>
  <c r="E11" i="17"/>
  <c r="F11" i="17"/>
  <c r="G11" i="17"/>
  <c r="H11" i="17"/>
  <c r="I11" i="17"/>
  <c r="J11" i="17"/>
  <c r="C12" i="17"/>
  <c r="D12" i="17"/>
  <c r="E12" i="17"/>
  <c r="F12" i="17"/>
  <c r="G12" i="17"/>
  <c r="H12" i="17"/>
  <c r="I12" i="17"/>
  <c r="J12" i="17"/>
  <c r="C13" i="17"/>
  <c r="D13" i="17"/>
  <c r="E13" i="17"/>
  <c r="F13" i="17"/>
  <c r="G13" i="17"/>
  <c r="H13" i="17"/>
  <c r="I13" i="17"/>
  <c r="J13" i="17"/>
  <c r="C14" i="17"/>
  <c r="D14" i="17"/>
  <c r="E14" i="17"/>
  <c r="F14" i="17"/>
  <c r="G14" i="17"/>
  <c r="H14" i="17"/>
  <c r="I14" i="17"/>
  <c r="J14" i="17"/>
  <c r="C15" i="17"/>
  <c r="D15" i="17"/>
  <c r="E15" i="17"/>
  <c r="F15" i="17"/>
  <c r="G15" i="17"/>
  <c r="H15" i="17"/>
  <c r="I15" i="17"/>
  <c r="J15" i="17"/>
  <c r="D6" i="17"/>
  <c r="E6" i="17"/>
  <c r="F6" i="17"/>
  <c r="G6" i="17"/>
  <c r="H6" i="17"/>
  <c r="I6" i="17"/>
  <c r="J6" i="17"/>
  <c r="C6" i="17"/>
  <c r="F6" i="10" l="1"/>
  <c r="Y38" i="14"/>
  <c r="C38" i="14"/>
  <c r="C9" i="13"/>
  <c r="C6" i="13"/>
  <c r="AE38" i="5"/>
  <c r="H6" i="3"/>
  <c r="C38" i="4"/>
  <c r="D11" i="13" l="1"/>
  <c r="D10" i="13"/>
  <c r="F6" i="3"/>
  <c r="D9" i="13"/>
  <c r="C6" i="3"/>
  <c r="G6" i="3" s="1"/>
  <c r="H6" i="10"/>
  <c r="C6" i="10"/>
  <c r="G6" i="10" l="1"/>
  <c r="C28" i="15"/>
  <c r="X38" i="14" l="1"/>
  <c r="C8" i="13" l="1"/>
  <c r="D8" i="13" s="1"/>
  <c r="AC38" i="5"/>
  <c r="AD38" i="5"/>
  <c r="AD39" i="5"/>
  <c r="AD40" i="5"/>
  <c r="AD41" i="5"/>
  <c r="AD42" i="5"/>
  <c r="AD43" i="5"/>
  <c r="AD44" i="5"/>
  <c r="AD45" i="5"/>
  <c r="AD46" i="5"/>
  <c r="AD47" i="5"/>
  <c r="C33" i="15" l="1"/>
  <c r="C31" i="15"/>
  <c r="C30" i="15"/>
  <c r="C29" i="15"/>
  <c r="C15" i="3"/>
  <c r="C35" i="15" l="1"/>
  <c r="D28" i="15" s="1"/>
  <c r="G15" i="3"/>
  <c r="C7" i="13"/>
  <c r="D7" i="13" s="1"/>
  <c r="D33" i="15" l="1"/>
  <c r="D31" i="15"/>
  <c r="D29" i="15"/>
  <c r="D30" i="15"/>
  <c r="D32" i="15"/>
  <c r="D34" i="15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D35" i="15" l="1"/>
  <c r="F7" i="10"/>
  <c r="F12" i="10"/>
  <c r="F14" i="10"/>
  <c r="AB38" i="5"/>
  <c r="AC39" i="5"/>
  <c r="AC40" i="5"/>
  <c r="AC41" i="5"/>
  <c r="AC42" i="5"/>
  <c r="AC43" i="5"/>
  <c r="AC44" i="5"/>
  <c r="AC45" i="5"/>
  <c r="AC46" i="5"/>
  <c r="AC47" i="5"/>
  <c r="C38" i="5"/>
  <c r="J17" i="12"/>
  <c r="I17" i="12"/>
  <c r="H17" i="12"/>
  <c r="G17" i="12"/>
  <c r="F17" i="12"/>
  <c r="E17" i="12"/>
  <c r="D17" i="12"/>
  <c r="C17" i="12"/>
  <c r="C15" i="10"/>
  <c r="C14" i="10"/>
  <c r="C13" i="10"/>
  <c r="C12" i="10"/>
  <c r="F11" i="10"/>
  <c r="C11" i="10"/>
  <c r="C10" i="10"/>
  <c r="C9" i="10"/>
  <c r="C8" i="10"/>
  <c r="C7" i="10"/>
  <c r="F8" i="10" l="1"/>
  <c r="G13" i="10"/>
  <c r="F13" i="10"/>
  <c r="F9" i="10"/>
  <c r="H10" i="10"/>
  <c r="F10" i="10"/>
  <c r="G7" i="10"/>
  <c r="H13" i="10"/>
  <c r="H11" i="10"/>
  <c r="H12" i="10"/>
  <c r="H8" i="10"/>
  <c r="H9" i="10"/>
  <c r="G9" i="10"/>
  <c r="H7" i="10"/>
  <c r="G11" i="10"/>
  <c r="H15" i="10"/>
  <c r="H14" i="10"/>
  <c r="G8" i="10"/>
  <c r="G10" i="10"/>
  <c r="G12" i="10"/>
  <c r="G14" i="10"/>
  <c r="F15" i="10" l="1"/>
  <c r="AA38" i="5"/>
  <c r="H38" i="5"/>
  <c r="F9" i="3"/>
  <c r="F13" i="3"/>
  <c r="H8" i="3"/>
  <c r="AB39" i="5"/>
  <c r="AB40" i="5"/>
  <c r="AB41" i="5"/>
  <c r="AB42" i="5"/>
  <c r="AB43" i="5"/>
  <c r="AB44" i="5"/>
  <c r="AB45" i="5"/>
  <c r="AB46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H47" i="5"/>
  <c r="C47" i="5"/>
  <c r="C39" i="5"/>
  <c r="H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C40" i="5"/>
  <c r="H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C41" i="5"/>
  <c r="H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C42" i="5"/>
  <c r="H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C43" i="5"/>
  <c r="H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C44" i="5"/>
  <c r="H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C45" i="5"/>
  <c r="H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C46" i="5"/>
  <c r="H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C7" i="3"/>
  <c r="G7" i="3" s="1"/>
  <c r="C8" i="3"/>
  <c r="G8" i="3" s="1"/>
  <c r="C9" i="3"/>
  <c r="G9" i="3" s="1"/>
  <c r="C10" i="3"/>
  <c r="C11" i="3"/>
  <c r="C12" i="3"/>
  <c r="H12" i="3"/>
  <c r="C13" i="3"/>
  <c r="C14" i="3"/>
  <c r="G13" i="3" l="1"/>
  <c r="H9" i="3"/>
  <c r="G10" i="3"/>
  <c r="F10" i="3"/>
  <c r="H10" i="3"/>
  <c r="G14" i="3"/>
  <c r="F14" i="3"/>
  <c r="F12" i="3"/>
  <c r="F8" i="3"/>
  <c r="F11" i="3"/>
  <c r="F7" i="3"/>
  <c r="H11" i="3"/>
  <c r="H7" i="3"/>
  <c r="G11" i="3"/>
  <c r="G12" i="3"/>
  <c r="H14" i="3"/>
  <c r="H13" i="3"/>
  <c r="F15" i="3" l="1"/>
  <c r="D38" i="4" l="1"/>
  <c r="F38" i="4"/>
  <c r="E38" i="4"/>
  <c r="G38" i="4"/>
  <c r="H38" i="4"/>
  <c r="I38" i="4"/>
  <c r="J38" i="4"/>
</calcChain>
</file>

<file path=xl/sharedStrings.xml><?xml version="1.0" encoding="utf-8"?>
<sst xmlns="http://schemas.openxmlformats.org/spreadsheetml/2006/main" count="278" uniqueCount="126">
  <si>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</si>
  <si>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</si>
  <si>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</si>
  <si>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</si>
  <si>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</si>
  <si>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</si>
  <si>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</si>
  <si>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</si>
  <si>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</si>
  <si>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statistical bulletin - data and charts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</si>
  <si>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</si>
  <si>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</si>
  <si>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</si>
  <si>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</si>
  <si>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</si>
  <si>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</si>
  <si>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</si>
  <si>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</si>
  <si>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</si>
  <si>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</si>
  <si>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</si>
  <si>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Table 1: Greenhouse gas emissions by sector</t>
  </si>
  <si>
    <t>Contents</t>
  </si>
  <si>
    <t>Data table</t>
  </si>
  <si>
    <t>Multiple line charts</t>
  </si>
  <si>
    <t>Type</t>
  </si>
  <si>
    <t>Title</t>
  </si>
  <si>
    <t>back to contents</t>
  </si>
  <si>
    <t>HFCs</t>
  </si>
  <si>
    <t>PFCs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</si>
  <si>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</si>
  <si>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</si>
  <si>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</si>
  <si>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</si>
  <si>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</si>
  <si>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</si>
  <si>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</si>
  <si>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</si>
  <si>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</si>
  <si>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</si>
  <si>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</si>
  <si>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All gases</t>
  </si>
  <si>
    <t>% of all gases</t>
  </si>
  <si>
    <r>
      <t>CO</t>
    </r>
    <r>
      <rPr>
        <b/>
        <vertAlign val="subscript"/>
        <sz val="12"/>
        <color theme="1"/>
        <rFont val="Arial"/>
        <family val="2"/>
      </rPr>
      <t>2</t>
    </r>
  </si>
  <si>
    <r>
      <t>CH</t>
    </r>
    <r>
      <rPr>
        <b/>
        <vertAlign val="subscript"/>
        <sz val="12"/>
        <color theme="1"/>
        <rFont val="Arial"/>
        <family val="2"/>
      </rPr>
      <t>4</t>
    </r>
  </si>
  <si>
    <r>
      <t>N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</si>
  <si>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r>
      <t>SF</t>
    </r>
    <r>
      <rPr>
        <b/>
        <vertAlign val="subscript"/>
        <sz val="12"/>
        <color theme="1"/>
        <rFont val="Arial"/>
        <family val="2"/>
      </rPr>
      <t>6</t>
    </r>
  </si>
  <si>
    <r>
      <t>NF</t>
    </r>
    <r>
      <rPr>
        <b/>
        <vertAlign val="subscript"/>
        <sz val="12"/>
        <color theme="1"/>
        <rFont val="Arial"/>
        <family val="2"/>
      </rPr>
      <t>3</t>
    </r>
  </si>
  <si>
    <t>BaseYear</t>
  </si>
  <si>
    <t>base year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</si>
  <si>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</si>
  <si>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</si>
  <si>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</si>
  <si>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</si>
  <si>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</si>
  <si>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table was based on the following table from the National Atmospheric Emissions Inventory.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</si>
  <si>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</si>
  <si>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</si>
  <si>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This doughnut chart was based on the following data table.</t>
  </si>
  <si>
    <t>028 9054 0916</t>
  </si>
  <si>
    <t>Statistics and Analytical Services Branch</t>
  </si>
  <si>
    <t>Doughnut chart and table</t>
  </si>
  <si>
    <t>Line chart and table</t>
  </si>
  <si>
    <t>2014 (base year for PfG reporting)</t>
  </si>
  <si>
    <t>% change since base year</t>
  </si>
  <si>
    <t>This line chart was based on the data below (calculated from table 1).</t>
  </si>
  <si>
    <t>env.stats@daera-ni.gov.uk</t>
  </si>
  <si>
    <t>Other</t>
  </si>
  <si>
    <t>Figure 4: Greenhouse gas emissions by sector</t>
  </si>
  <si>
    <t>% change from 2014 
(base year for PfG reporting)</t>
  </si>
  <si>
    <t>Figure 1: Greenhouse gas emissions</t>
  </si>
  <si>
    <t>MtCO2e</t>
  </si>
  <si>
    <t>Figure 2: Greenhouse gas emissions by gas type</t>
  </si>
  <si>
    <t>Figure 3: Greenhouse gas emissions by sector</t>
  </si>
  <si>
    <t>Table 2: Greenhouse gas emissions by gas within sector</t>
  </si>
  <si>
    <t>Table 4: Greenhouse gas emissions by gas</t>
  </si>
  <si>
    <t>Table 5: Greenhouse gas emissions by sector</t>
  </si>
  <si>
    <t>Figure 6: Greenhouse gas emissions, % reduction from base year</t>
  </si>
  <si>
    <t>Table 3: Greenhouse gas emissions - progress against Programme for Government measure</t>
  </si>
  <si>
    <t>Bar Chart</t>
  </si>
  <si>
    <t xml:space="preserve">Line Chart  </t>
  </si>
  <si>
    <t>Table 4: Greenhouse gas emissions by gas, UK</t>
  </si>
  <si>
    <t>Table 5: Greenhouse gas emissions by sector, UK</t>
  </si>
  <si>
    <t>Figure 6: Greenhouse gas emissions, % reduction from base year, NI</t>
  </si>
  <si>
    <t>Table 3: Greenhouse gas emissions - progress against Programme for Government measure, NI</t>
  </si>
  <si>
    <t>Figure 5: Individual greenhouse gas emissions within sector* (MtCO2e), NI</t>
  </si>
  <si>
    <t>Table 2: Greenhouse gas emissions by gas within sector, NI</t>
  </si>
  <si>
    <t>Figure 4: Greenhouse gas emissions by sector, NI</t>
  </si>
  <si>
    <t>Figure 3: Greenhouse gas emissions by sector, NI</t>
  </si>
  <si>
    <t>Figure 2: Greenhouse gas emissions by gas type, NI</t>
  </si>
  <si>
    <t>Table 1: Greenhouse gas emissions by sector, NI</t>
  </si>
  <si>
    <t>Figure 1: Greenhouse gas emissions, NI</t>
  </si>
  <si>
    <t>-</t>
  </si>
  <si>
    <r>
      <t>CO</t>
    </r>
    <r>
      <rPr>
        <b/>
        <sz val="9"/>
        <color theme="1"/>
        <rFont val="Arial"/>
        <family val="2"/>
      </rPr>
      <t>2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</si>
  <si>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</t>
    </r>
  </si>
  <si>
    <r>
      <t>hydrofluorocarbons (HFCs), 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</si>
  <si>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Year</t>
  </si>
  <si>
    <r>
      <t>NI GHG emissions 
(in MtCO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e)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</si>
  <si>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hydrofluorocarbons (HFCs), </t>
    </r>
  </si>
  <si>
    <r>
      <t>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</si>
  <si>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Northern Ireland greenhouse gas inventory 1990-2019</t>
  </si>
  <si>
    <t>inventory statistical bulletin 1990-2019.</t>
  </si>
  <si>
    <t>15 June 2021</t>
  </si>
  <si>
    <t>1990-2019</t>
  </si>
  <si>
    <t>Hugh McNickle, Carol Murphy, Katie Barbour</t>
  </si>
  <si>
    <t>Statisticians:</t>
  </si>
  <si>
    <t>Northern Ireland, 1990, 1995, 1998 to 2019</t>
  </si>
  <si>
    <t>Source: Greenhouse Gas Inventories for England, Scotland, Wales and Northern Ireland: 1990 - 2019</t>
  </si>
  <si>
    <t>Northern Ireland; base year, 2018, 2019</t>
  </si>
  <si>
    <t>% of total emissions 2019</t>
  </si>
  <si>
    <t>% change base year to 2019</t>
  </si>
  <si>
    <t>% change 2018 to 2019</t>
  </si>
  <si>
    <t>Northern Ireland, 2019</t>
  </si>
  <si>
    <r>
      <t>2019
(in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</si>
  <si>
    <t>Northern Ireland; 2019</t>
  </si>
  <si>
    <t>Northern Ireland; base year, 2014-2019</t>
  </si>
  <si>
    <t>Northern Ireland, 1990 to 2019, % change</t>
  </si>
  <si>
    <t>United Kingdom, 2019</t>
  </si>
  <si>
    <t>United Kingdom; base year, 2018, 2019</t>
  </si>
  <si>
    <t>Northern Ireland Greenhouse Gas Inventory</t>
  </si>
  <si>
    <t>These line charts were based on the same data table as Figure 1.</t>
  </si>
  <si>
    <t>This table was based on the same data table as Figure1.</t>
  </si>
  <si>
    <t>The cumulative decrease of 2.1% since the baseline year for PfG reporting (2014) is considered as ‘no change’ for PfG reporting purposes.</t>
  </si>
  <si>
    <t>Northern Ireland, 2019, MtCO2e</t>
  </si>
  <si>
    <t xml:space="preserve">Figure 5: Individual greenhouse gas emissions within sector* </t>
  </si>
  <si>
    <t xml:space="preserve">Northern Ireland, 1990, 1995, 1998 - 2019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</si>
</sst>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  <font>
      <sz val="8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bscript"/>
      <sz val="12"/>
      <name val="Arial"/>
      <family val="2"/>
    </font>
    <font>
      <sz val="12"/>
      <color rgb="FFFF0000"/>
      <name val="Arial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4" fillId="0" borderId="1" xfId="0" applyFont="1" applyBorder="1"/>
    <xf numFmtId="3" fontId="3" fillId="0" borderId="0" xfId="0" applyNumberFormat="1" applyFont="1"/>
    <xf numFmtId="9" fontId="3" fillId="0" borderId="0" xfId="2" applyFont="1"/>
    <xf numFmtId="10" fontId="3" fillId="0" borderId="0" xfId="2" applyNumberFormat="1" applyFont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5" fontId="3" fillId="0" borderId="0" xfId="0" applyNumberFormat="1" applyFont="1"/>
    <xf numFmtId="166" fontId="3" fillId="0" borderId="0" xfId="2" applyNumberFormat="1" applyFont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166" fontId="3" fillId="0" borderId="1" xfId="2" applyNumberFormat="1" applyFont="1" applyBorder="1"/>
    <xf numFmtId="166" fontId="3" fillId="0" borderId="0" xfId="0" applyNumberFormat="1" applyFont="1"/>
    <xf numFmtId="1" fontId="3" fillId="0" borderId="0" xfId="2" applyNumberFormat="1" applyFont="1"/>
    <xf numFmtId="1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12" fillId="0" borderId="0" xfId="5" applyNumberFormat="1"/>
    <xf numFmtId="164" fontId="12" fillId="0" borderId="0" xfId="5" applyNumberFormat="1"/>
    <xf numFmtId="167" fontId="3" fillId="0" borderId="0" xfId="2" applyNumberFormat="1" applyFont="1"/>
    <xf numFmtId="167" fontId="3" fillId="0" borderId="0" xfId="0" applyNumberFormat="1" applyFont="1"/>
    <xf numFmtId="49" fontId="3" fillId="0" borderId="0" xfId="0" applyNumberFormat="1" applyFont="1" applyFill="1"/>
    <xf numFmtId="9" fontId="0" fillId="0" borderId="0" xfId="2" applyFont="1"/>
    <xf numFmtId="9" fontId="14" fillId="0" borderId="0" xfId="2" applyFont="1"/>
    <xf numFmtId="0" fontId="15" fillId="0" borderId="0" xfId="0" applyFont="1" applyFill="1" applyAlignment="1">
      <alignment horizontal="left"/>
    </xf>
    <xf numFmtId="0" fontId="8" fillId="0" borderId="0" xfId="0" applyFont="1"/>
    <xf numFmtId="0" fontId="16" fillId="0" borderId="0" xfId="1" applyFont="1" applyAlignment="1" applyProtection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4" fontId="8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6" fillId="2" borderId="0" xfId="1" applyFont="1" applyFill="1" applyAlignment="1" applyProtection="1">
      <alignment horizontal="right"/>
    </xf>
    <xf numFmtId="0" fontId="8" fillId="2" borderId="0" xfId="0" applyFont="1" applyFill="1"/>
    <xf numFmtId="0" fontId="4" fillId="2" borderId="1" xfId="0" applyNumberFormat="1" applyFont="1" applyFill="1" applyBorder="1" applyAlignment="1">
      <alignment horizontal="right"/>
    </xf>
    <xf numFmtId="9" fontId="3" fillId="2" borderId="0" xfId="2" applyFont="1" applyFill="1"/>
    <xf numFmtId="9" fontId="8" fillId="0" borderId="0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right" wrapText="1"/>
    </xf>
    <xf numFmtId="168" fontId="17" fillId="0" borderId="0" xfId="0" applyNumberFormat="1" applyFont="1"/>
    <xf numFmtId="3" fontId="3" fillId="0" borderId="0" xfId="0" applyNumberFormat="1" applyFont="1" applyAlignment="1">
      <alignment horizontal="right"/>
    </xf>
    <xf numFmtId="166" fontId="8" fillId="0" borderId="0" xfId="0" applyNumberFormat="1" applyFont="1" applyFill="1" applyBorder="1"/>
    <xf numFmtId="2" fontId="8" fillId="0" borderId="0" xfId="0" applyNumberFormat="1" applyFont="1"/>
    <xf numFmtId="9" fontId="3" fillId="0" borderId="0" xfId="2" applyNumberFormat="1" applyFont="1"/>
    <xf numFmtId="167" fontId="8" fillId="0" borderId="0" xfId="0" applyNumberFormat="1" applyFont="1"/>
    <xf numFmtId="0" fontId="3" fillId="2" borderId="0" xfId="0" applyFont="1" applyFill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/>
    <xf numFmtId="166" fontId="3" fillId="2" borderId="0" xfId="0" applyNumberFormat="1" applyFont="1" applyFill="1"/>
    <xf numFmtId="167" fontId="3" fillId="2" borderId="0" xfId="2" applyNumberFormat="1" applyFont="1" applyFill="1"/>
    <xf numFmtId="0" fontId="6" fillId="2" borderId="0" xfId="1" applyFont="1" applyFill="1" applyAlignment="1" applyProtection="1"/>
    <xf numFmtId="0" fontId="0" fillId="2" borderId="0" xfId="0" applyFill="1"/>
    <xf numFmtId="165" fontId="3" fillId="2" borderId="0" xfId="0" applyNumberFormat="1" applyFont="1" applyFill="1"/>
    <xf numFmtId="0" fontId="4" fillId="2" borderId="1" xfId="0" applyFont="1" applyFill="1" applyBorder="1" applyAlignment="1">
      <alignment horizontal="right" vertical="center" wrapText="1"/>
    </xf>
    <xf numFmtId="165" fontId="3" fillId="2" borderId="1" xfId="0" applyNumberFormat="1" applyFont="1" applyFill="1" applyBorder="1"/>
    <xf numFmtId="9" fontId="3" fillId="2" borderId="0" xfId="2" applyFont="1" applyFill="1" applyBorder="1"/>
    <xf numFmtId="9" fontId="3" fillId="2" borderId="1" xfId="2" applyFont="1" applyFill="1" applyBorder="1"/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6" fillId="0" borderId="0" xfId="1" applyFont="1" applyFill="1" applyAlignment="1" applyProtection="1"/>
    <xf numFmtId="0" fontId="3" fillId="2" borderId="0" xfId="0" applyFont="1" applyFill="1" applyBorder="1"/>
    <xf numFmtId="165" fontId="3" fillId="2" borderId="0" xfId="0" applyNumberFormat="1" applyFont="1" applyFill="1" applyBorder="1"/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/>
    <xf numFmtId="0" fontId="18" fillId="0" borderId="1" xfId="0" applyFont="1" applyBorder="1" applyAlignment="1">
      <alignment horizontal="right" vertical="center" wrapText="1"/>
    </xf>
    <xf numFmtId="166" fontId="19" fillId="0" borderId="0" xfId="2" applyNumberFormat="1" applyFont="1"/>
    <xf numFmtId="166" fontId="18" fillId="0" borderId="1" xfId="2" applyNumberFormat="1" applyFont="1" applyBorder="1"/>
    <xf numFmtId="1" fontId="19" fillId="0" borderId="0" xfId="2" applyNumberFormat="1" applyFont="1"/>
    <xf numFmtId="1" fontId="18" fillId="0" borderId="1" xfId="0" applyNumberFormat="1" applyFont="1" applyBorder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165" fontId="4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0" fontId="3" fillId="0" borderId="0" xfId="0" applyFont="1" applyBorder="1"/>
    <xf numFmtId="0" fontId="3" fillId="0" borderId="2" xfId="0" applyFont="1" applyBorder="1"/>
    <xf numFmtId="0" fontId="6" fillId="0" borderId="0" xfId="1" applyFont="1" applyBorder="1" applyAlignment="1" applyProtection="1"/>
    <xf numFmtId="0" fontId="6" fillId="0" borderId="3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2" xfId="1" applyFont="1" applyBorder="1" applyAlignment="1" applyProtection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/>
    <xf numFmtId="165" fontId="8" fillId="0" borderId="0" xfId="0" applyNumberFormat="1" applyFont="1" applyFill="1" applyBorder="1"/>
    <xf numFmtId="0" fontId="15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166" fontId="8" fillId="0" borderId="0" xfId="2" applyNumberFormat="1" applyFont="1"/>
    <xf numFmtId="166" fontId="15" fillId="0" borderId="1" xfId="2" applyNumberFormat="1" applyFont="1" applyBorder="1"/>
    <xf numFmtId="0" fontId="1" fillId="0" borderId="0" xfId="1" applyFill="1" applyAlignment="1" applyProtection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3" fontId="22" fillId="0" borderId="0" xfId="0" applyNumberFormat="1" applyFont="1" applyFill="1" applyAlignment="1">
      <alignment horizontal="right"/>
    </xf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1" xfId="0" applyNumberFormat="1" applyFont="1" applyFill="1" applyBorder="1"/>
    <xf numFmtId="0" fontId="15" fillId="2" borderId="1" xfId="0" applyFont="1" applyFill="1" applyBorder="1"/>
    <xf numFmtId="165" fontId="8" fillId="0" borderId="1" xfId="0" applyNumberFormat="1" applyFont="1" applyFill="1" applyBorder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/>
    <xf numFmtId="1" fontId="3" fillId="0" borderId="0" xfId="2" applyNumberFormat="1" applyFont="1" applyFill="1"/>
    <xf numFmtId="166" fontId="3" fillId="0" borderId="0" xfId="2" applyNumberFormat="1" applyFont="1" applyFill="1"/>
    <xf numFmtId="0" fontId="1" fillId="0" borderId="0" xfId="1" applyAlignment="1" applyProtection="1"/>
    <xf numFmtId="9" fontId="3" fillId="0" borderId="0" xfId="0" applyNumberFormat="1" applyFont="1"/>
    <xf numFmtId="0" fontId="4" fillId="0" borderId="1" xfId="0" applyNumberFormat="1" applyFont="1" applyFill="1" applyBorder="1" applyAlignment="1">
      <alignment horizontal="right"/>
    </xf>
    <xf numFmtId="0" fontId="23" fillId="0" borderId="0" xfId="1" applyFont="1" applyAlignment="1" applyProtection="1"/>
    <xf numFmtId="0" fontId="23" fillId="0" borderId="0" xfId="1" applyFont="1" applyFill="1" applyAlignment="1" applyProtection="1"/>
    <xf numFmtId="0" fontId="23" fillId="2" borderId="0" xfId="1" applyFont="1" applyFill="1" applyAlignment="1" applyProtection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</cellXfs>
  <cellStyles count="21"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0"/>
  <tableStyles count="0" defaultTableStyle="TableStyleMedium9" defaultPivotStyle="PivotStyleLight16"/>
  <colors>
    <mruColors>
      <color rgb="FF385623"/>
      <color rgb="FF7030A0"/>
      <color rgb="FFC00000"/>
      <color rgb="FF4472C4"/>
      <color rgb="FFC55A11"/>
      <color rgb="FFAC901B"/>
      <color rgb="FF7F7F7F"/>
      <color rgb="FFFFC000"/>
      <color rgb="FF548235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654087063744529E-2"/>
          <c:y val="1.7776804044770646E-2"/>
          <c:w val="0.94659403099485562"/>
          <c:h val="0.87968475030560866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D1-4A0A-9F64-F9D68049618F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AD1-4A0A-9F64-F9D68049618F}"/>
              </c:ext>
            </c:extLst>
          </c:dPt>
          <c:dPt>
            <c:idx val="2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AD1-4A0A-9F64-F9D68049618F}"/>
              </c:ext>
            </c:extLst>
          </c:dPt>
          <c:dPt>
            <c:idx val="29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6F0-4FD1-9DD0-62D1FB86338F}"/>
              </c:ext>
            </c:extLst>
          </c:dPt>
          <c:dLbls>
            <c:dLbl>
              <c:idx val="0"/>
              <c:layout>
                <c:manualLayout>
                  <c:x val="-2.3535317460317461E-2"/>
                  <c:y val="-4.133174603174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D1-4A0A-9F64-F9D6804961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9.0535914746115744E-4"/>
                  <c:y val="-4.2143834305573148E-2"/>
                </c:manualLayout>
              </c:layout>
              <c:tx>
                <c:rich>
                  <a:bodyPr/>
                  <a:lstStyle/>
                  <a:p>
                    <a:fld id="{0E11638E-97A3-42AF-9FCA-DA0C71790EAE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D1-4A0A-9F64-F9D68049618F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{0E11638E-97A3-42AF-9FCA-DA0C71790EAE}</c15:txfldGUID>
                      <c15:f>Figure1!$AF$47</c15:f>
                      <c15:dlblFieldTableCache>
                        <c:ptCount val="1"/>
                        <c:pt idx="0">
                          <c:v>21.4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Figure1!$C$37:$AF$37</c:f>
              <c:numCache>
                <c:formatCode>General</c:formatCode>
                <c:ptCount val="30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Figure1!$C$47:$AF$47</c:f>
              <c:numCache>
                <c:formatCode>#,##0.0</c:formatCode>
                <c:ptCount val="30"/>
                <c:pt idx="0">
                  <c:v>26.054333417257808</c:v>
                </c:pt>
                <c:pt idx="5">
                  <c:v>26.054333417257808</c:v>
                </c:pt>
                <c:pt idx="8">
                  <c:v>26.606848592879221</c:v>
                </c:pt>
                <c:pt idx="9">
                  <c:v>27.133893259341161</c:v>
                </c:pt>
                <c:pt idx="10">
                  <c:v>26.821714492001163</c:v>
                </c:pt>
                <c:pt idx="11">
                  <c:v>27.182534046819637</c:v>
                </c:pt>
                <c:pt idx="12">
                  <c:v>24.816328267455972</c:v>
                </c:pt>
                <c:pt idx="13">
                  <c:v>25.016461602503043</c:v>
                </c:pt>
                <c:pt idx="14">
                  <c:v>24.877345841174741</c:v>
                </c:pt>
                <c:pt idx="15">
                  <c:v>25.675693879713087</c:v>
                </c:pt>
                <c:pt idx="16">
                  <c:v>26.037902426934757</c:v>
                </c:pt>
                <c:pt idx="17">
                  <c:v>24.91414454468028</c:v>
                </c:pt>
                <c:pt idx="18">
                  <c:v>24.519546517474215</c:v>
                </c:pt>
                <c:pt idx="19">
                  <c:v>22.805031924529043</c:v>
                </c:pt>
                <c:pt idx="20">
                  <c:v>23.408710729315501</c:v>
                </c:pt>
                <c:pt idx="21">
                  <c:v>22.227260124358665</c:v>
                </c:pt>
                <c:pt idx="22">
                  <c:v>22.47088933724589</c:v>
                </c:pt>
                <c:pt idx="23">
                  <c:v>22.611808133029296</c:v>
                </c:pt>
                <c:pt idx="24">
                  <c:v>21.873853438270764</c:v>
                </c:pt>
                <c:pt idx="25">
                  <c:v>22.345726082305884</c:v>
                </c:pt>
                <c:pt idx="26">
                  <c:v>22.724189231770623</c:v>
                </c:pt>
                <c:pt idx="27">
                  <c:v>21.884032795043197</c:v>
                </c:pt>
                <c:pt idx="28">
                  <c:v>21.719501493920067</c:v>
                </c:pt>
                <c:pt idx="29">
                  <c:v>21.414085414505994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D1-4A0A-9F64-F9D68049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37744"/>
        <c:axId val="411031864"/>
      </c:lineChart>
      <c:catAx>
        <c:axId val="41103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1864"/>
        <c:crosses val="autoZero"/>
        <c:auto val="1"/>
        <c:lblAlgn val="ctr"/>
        <c:lblOffset val="100"/>
        <c:noMultiLvlLbl val="0"/>
      </c:catAx>
      <c:valAx>
        <c:axId val="4110318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74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839609762296296"/>
          <c:y val="8.7006627648578042E-2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Figure1!$B$44</c:f>
              <c:strCache>
                <c:ptCount val="1"/>
                <c:pt idx="0">
                  <c:v>Residential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D53-48E2-BD2E-8A164543909A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D53-48E2-BD2E-8A164543909A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53-48E2-BD2E-8A164543909A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21B-4326-985B-FDF4C9BCF075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Figure1!$C$44:$AF$44</c15:sqref>
                  </c15:fullRef>
                </c:ext>
              </c:extLst>
              <c:f>(Figure1!$C$44:$J$44,Figure1!$L$44,Figure1!$N$44,Figure1!$P$44,Figure1!$R$44,Figure1!$T$44,Figure1!$V$44,Figure1!$X$44,Figure1!$Z$44,Figure1!$AB$44,Figure1!$AD$44,Figure1!$AF$44)</c:f>
              <c:numCache>
                <c:formatCode>#,##0.0</c:formatCode>
                <c:ptCount val="19"/>
                <c:pt idx="0">
                  <c:v>3.6791623638789677</c:v>
                </c:pt>
                <c:pt idx="5">
                  <c:v>3.6791623638789677</c:v>
                </c:pt>
                <c:pt idx="8">
                  <c:v>2.9273781522728286</c:v>
                </c:pt>
                <c:pt idx="9">
                  <c:v>2.8512790718559096</c:v>
                </c:pt>
                <c:pt idx="10">
                  <c:v>2.9509393949264058</c:v>
                </c:pt>
                <c:pt idx="11">
                  <c:v>2.6072195483971687</c:v>
                </c:pt>
                <c:pt idx="12">
                  <c:v>2.5959716620454851</c:v>
                </c:pt>
                <c:pt idx="13">
                  <c:v>2.784804222469548</c:v>
                </c:pt>
                <c:pt idx="14">
                  <c:v>2.580828549239143</c:v>
                </c:pt>
                <c:pt idx="15">
                  <c:v>2.8363489784916682</c:v>
                </c:pt>
                <c:pt idx="16">
                  <c:v>2.5821620712656541</c:v>
                </c:pt>
                <c:pt idx="17">
                  <c:v>2.4616563667075559</c:v>
                </c:pt>
                <c:pt idx="18">
                  <c:v>2.9015308483579627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53-48E2-BD2E-8A164543909A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Figure1!$K$44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Figure1!$M$44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Figure1!$O$44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Figure1!$Q$44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Figure1!$S$44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Figure1!$U$44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Figure1!$W$44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0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Figure1!$Y$44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4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Figure1!$AA$44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Figure1!$AC$44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7-221B-4326-985B-FDF4C9BCF07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Figure1!$AE$44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0D53-48E2-BD2E-8A164543909A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70864"/>
        <c:axId val="667964592"/>
      </c:lineChart>
      <c:catAx>
        <c:axId val="66797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592"/>
        <c:crosses val="autoZero"/>
        <c:auto val="1"/>
        <c:lblAlgn val="ctr"/>
        <c:lblOffset val="100"/>
        <c:noMultiLvlLbl val="0"/>
      </c:catAx>
      <c:valAx>
        <c:axId val="66796459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86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Transport</a:t>
            </a:r>
          </a:p>
        </c:rich>
      </c:tx>
      <c:layout>
        <c:manualLayout>
          <c:xMode val="edge"/>
          <c:yMode val="edge"/>
          <c:x val="0.74801100827753209"/>
          <c:y val="0.11288888482825385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Figure1!$B$45</c:f>
              <c:strCache>
                <c:ptCount val="1"/>
                <c:pt idx="0">
                  <c:v>Transport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EB6-4D68-92FD-15D1164533A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B6-4D68-92FD-15D1164533A5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EB6-4D68-92FD-15D1164533A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0BC-47F6-BACB-AB757F4C6B36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0BC-47F6-BACB-AB757F4C6B3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Figure1!$C$45:$AF$45</c15:sqref>
                  </c15:fullRef>
                </c:ext>
              </c:extLst>
              <c:f>(Figure1!$C$45:$J$45,Figure1!$L$45,Figure1!$N$45,Figure1!$P$45,Figure1!$R$45,Figure1!$T$45,Figure1!$V$45,Figure1!$X$45,Figure1!$Z$45,Figure1!$AB$45,Figure1!$AD$45,Figure1!$AF$45)</c:f>
              <c:numCache>
                <c:formatCode>#,##0.0</c:formatCode>
                <c:ptCount val="19"/>
                <c:pt idx="0">
                  <c:v>3.4649796450958394</c:v>
                </c:pt>
                <c:pt idx="5">
                  <c:v>3.4649796450958394</c:v>
                </c:pt>
                <c:pt idx="8">
                  <c:v>4.0546645838650051</c:v>
                </c:pt>
                <c:pt idx="9">
                  <c:v>4.2502650808735982</c:v>
                </c:pt>
                <c:pt idx="10">
                  <c:v>4.5819455598660781</c:v>
                </c:pt>
                <c:pt idx="11">
                  <c:v>4.7197317481815411</c:v>
                </c:pt>
                <c:pt idx="12">
                  <c:v>4.8776169644606107</c:v>
                </c:pt>
                <c:pt idx="13">
                  <c:v>4.6965604503642941</c:v>
                </c:pt>
                <c:pt idx="14">
                  <c:v>4.3960613467040028</c:v>
                </c:pt>
                <c:pt idx="15">
                  <c:v>4.3362842299268278</c:v>
                </c:pt>
                <c:pt idx="16">
                  <c:v>4.2919179742564628</c:v>
                </c:pt>
                <c:pt idx="17">
                  <c:v>4.4044092985616583</c:v>
                </c:pt>
                <c:pt idx="18">
                  <c:v>4.2103603557112592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B6-4D68-92FD-15D1164533A5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Figure1!$K$45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Figure1!$M$45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A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Figure1!$O$45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Figure1!$Q$45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8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Figure1!$S$45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0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Figure1!$U$45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F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Figure1!$W$45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1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Figure1!$Y$45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Figure1!$AA$45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4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Figure1!$AC$45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5-F0BC-47F6-BACB-AB757F4C6B36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Figure1!$AE$45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CEB6-4D68-92FD-15D1164533A5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1036960"/>
        <c:axId val="411037352"/>
      </c:lineChart>
      <c:catAx>
        <c:axId val="4110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352"/>
        <c:crosses val="autoZero"/>
        <c:auto val="1"/>
        <c:lblAlgn val="ctr"/>
        <c:lblOffset val="100"/>
        <c:noMultiLvlLbl val="0"/>
      </c:catAx>
      <c:valAx>
        <c:axId val="41103735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696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Waste Management</a:t>
            </a:r>
          </a:p>
        </c:rich>
      </c:tx>
      <c:layout>
        <c:manualLayout>
          <c:xMode val="edge"/>
          <c:yMode val="edge"/>
          <c:x val="0.60404544230514601"/>
          <c:y val="0.1205028524346299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Figure1!$B$46</c:f>
              <c:strCache>
                <c:ptCount val="1"/>
                <c:pt idx="0">
                  <c:v>Waste Management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C07-4F74-A78A-094D1A58D27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C07-4F74-A78A-094D1A58D27F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07-4F74-A78A-094D1A58D27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518-438D-AC16-5C1A3AC1214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Figure1!$C$46:$AF$46</c15:sqref>
                  </c15:fullRef>
                </c:ext>
              </c:extLst>
              <c:f>(Figure1!$C$46:$J$46,Figure1!$L$46,Figure1!$N$46,Figure1!$P$46,Figure1!$R$46,Figure1!$T$46,Figure1!$V$46,Figure1!$X$46,Figure1!$Z$46,Figure1!$AB$46,Figure1!$AD$46,Figure1!$AF$46)</c:f>
              <c:numCache>
                <c:formatCode>#,##0.0</c:formatCode>
                <c:ptCount val="19"/>
                <c:pt idx="0">
                  <c:v>1.8107270331264709</c:v>
                </c:pt>
                <c:pt idx="5">
                  <c:v>1.8107270331264709</c:v>
                </c:pt>
                <c:pt idx="8">
                  <c:v>2.0630518932092059</c:v>
                </c:pt>
                <c:pt idx="9">
                  <c:v>2.0509401648593033</c:v>
                </c:pt>
                <c:pt idx="10">
                  <c:v>2.0208706111831098</c:v>
                </c:pt>
                <c:pt idx="11">
                  <c:v>1.9607121997703525</c:v>
                </c:pt>
                <c:pt idx="12">
                  <c:v>1.8902288051689426</c:v>
                </c:pt>
                <c:pt idx="13">
                  <c:v>1.568260338067095</c:v>
                </c:pt>
                <c:pt idx="14">
                  <c:v>1.2204184502754771</c:v>
                </c:pt>
                <c:pt idx="15">
                  <c:v>1.0302155878090185</c:v>
                </c:pt>
                <c:pt idx="16">
                  <c:v>0.79167754861622774</c:v>
                </c:pt>
                <c:pt idx="17">
                  <c:v>0.67726054157550908</c:v>
                </c:pt>
                <c:pt idx="18">
                  <c:v>0.72835285244347214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07-4F74-A78A-094D1A58D27F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Figure1!$K$46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Figure1!$M$46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Figure1!$O$46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Figure1!$Q$46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Figure1!$S$46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Figure1!$U$46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D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Figure1!$W$46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E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Figure1!$Y$46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Figure1!$AA$46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F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Figure1!$AC$46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7-9518-438D-AC16-5C1A3AC1214B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Figure1!$AE$46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CC07-4F74-A78A-094D1A58D27F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8909800"/>
        <c:axId val="668911760"/>
      </c:lineChart>
      <c:catAx>
        <c:axId val="66890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11760"/>
        <c:crosses val="autoZero"/>
        <c:auto val="1"/>
        <c:lblAlgn val="ctr"/>
        <c:lblOffset val="100"/>
        <c:noMultiLvlLbl val="0"/>
      </c:catAx>
      <c:valAx>
        <c:axId val="6689117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98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52373530840987E-2"/>
          <c:y val="2.300123090338034E-2"/>
          <c:w val="0.95707755128041239"/>
          <c:h val="0.8061080335215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Table2!$C$5</c:f>
              <c:strCache>
                <c:ptCount val="1"/>
                <c:pt idx="0">
                  <c:v>CO2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Table2!$C$6:$C$15</c15:sqref>
                  </c15:fullRef>
                </c:ext>
              </c:extLst>
              <c:f>Table2!$C$6:$C$14</c:f>
              <c:numCache>
                <c:formatCode>#,##0.0</c:formatCode>
                <c:ptCount val="9"/>
                <c:pt idx="0">
                  <c:v>0.58425946232494386</c:v>
                </c:pt>
                <c:pt idx="1">
                  <c:v>1.9682505926985183</c:v>
                </c:pt>
                <c:pt idx="2">
                  <c:v>2.7709624238570161</c:v>
                </c:pt>
                <c:pt idx="3">
                  <c:v>0.22987458770803318</c:v>
                </c:pt>
                <c:pt idx="4">
                  <c:v>1.9706338290248444</c:v>
                </c:pt>
                <c:pt idx="5">
                  <c:v>0.14346720522519274</c:v>
                </c:pt>
                <c:pt idx="6">
                  <c:v>2.7796810426481007</c:v>
                </c:pt>
                <c:pt idx="7">
                  <c:v>4.1629932419364977</c:v>
                </c:pt>
                <c:pt idx="8">
                  <c:v>2.3866362397604699E-3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D-44EC-A247-A62D95B13786}"/>
            </c:ext>
          </c:extLst>
        </c:ser>
        <c:ser>
          <c:idx val="1"/>
          <c:order val="1"/>
          <c:tx>
            <c:strRef>
              <c:f>Table2!$D$5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Table2!$D$6:$D$15</c15:sqref>
                  </c15:fullRef>
                </c:ext>
              </c:extLst>
              <c:f>Table2!$D$6:$D$14</c:f>
              <c:numCache>
                <c:formatCode>#,##0.0</c:formatCode>
                <c:ptCount val="9"/>
                <c:pt idx="0">
                  <c:v>3.7034144396592388</c:v>
                </c:pt>
                <c:pt idx="1">
                  <c:v>9.0806689750111674E-3</c:v>
                </c:pt>
                <c:pt idx="2">
                  <c:v>5.4538192407319209E-3</c:v>
                </c:pt>
                <c:pt idx="3">
                  <c:v>0</c:v>
                </c:pt>
                <c:pt idx="4">
                  <c:v>0.34800771707138484</c:v>
                </c:pt>
                <c:pt idx="5">
                  <c:v>3.2129200112386748E-4</c:v>
                </c:pt>
                <c:pt idx="6">
                  <c:v>7.0093966176760808E-2</c:v>
                </c:pt>
                <c:pt idx="7">
                  <c:v>2.7626424389658442E-3</c:v>
                </c:pt>
                <c:pt idx="8">
                  <c:v>0.6773856573957685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3D-44EC-A247-A62D95B13786}"/>
            </c:ext>
          </c:extLst>
        </c:ser>
        <c:ser>
          <c:idx val="2"/>
          <c:order val="2"/>
          <c:tx>
            <c:strRef>
              <c:f>Table2!$E$5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Table2!$E$6:$E$15</c15:sqref>
                  </c15:fullRef>
                </c:ext>
              </c:extLst>
              <c:f>Table2!$E$6:$E$14</c:f>
              <c:numCache>
                <c:formatCode>#,##0.0</c:formatCode>
                <c:ptCount val="9"/>
                <c:pt idx="0">
                  <c:v>1.3063275980612274</c:v>
                </c:pt>
                <c:pt idx="1">
                  <c:v>3.3583529156496504E-2</c:v>
                </c:pt>
                <c:pt idx="2">
                  <c:v>8.7164664522525297E-3</c:v>
                </c:pt>
                <c:pt idx="3">
                  <c:v>1.2518948578265801E-3</c:v>
                </c:pt>
                <c:pt idx="4">
                  <c:v>0.20394274698631268</c:v>
                </c:pt>
                <c:pt idx="5">
                  <c:v>8.0285837399759243E-5</c:v>
                </c:pt>
                <c:pt idx="6">
                  <c:v>1.6137897563425534E-2</c:v>
                </c:pt>
                <c:pt idx="7">
                  <c:v>4.4604471335792976E-2</c:v>
                </c:pt>
                <c:pt idx="8">
                  <c:v>4.8580558807943118E-2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3D-44EC-A247-A62D95B13786}"/>
            </c:ext>
          </c:extLst>
        </c:ser>
        <c:ser>
          <c:idx val="3"/>
          <c:order val="3"/>
          <c:tx>
            <c:strRef>
              <c:f>Table2!$F$5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38562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Table2!$F$6:$F$15</c15:sqref>
                  </c15:fullRef>
                </c:ext>
              </c:extLst>
              <c:f>Table2!$F$6:$F$14</c:f>
              <c:numCache>
                <c:formatCode>#,##0.0</c:formatCode>
                <c:ptCount val="9"/>
                <c:pt idx="0">
                  <c:v>0</c:v>
                </c:pt>
                <c:pt idx="1">
                  <c:v>0.28025648775413942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3.5617941969675812E-2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3D-44EC-A247-A62D95B1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8911368"/>
        <c:axId val="6689121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Table2!$G$5</c15:sqref>
                        </c15:formulaRef>
                      </c:ext>
                    </c:extLst>
                    <c:strCache>
                      <c:ptCount val="1"/>
                      <c:pt idx="0">
                        <c:v>PFCs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Table2!$G$6:$G$15</c15:sqref>
                        </c15:fullRef>
                        <c15:formulaRef>
                          <c15:sqref>Table2!$G$6:$G$14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D73D-44EC-A247-A62D95B1378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Table2!$H$5</c15:sqref>
                        </c15:formulaRef>
                      </c:ext>
                    </c:extLst>
                    <c:strCache>
                      <c:ptCount val="1"/>
                      <c:pt idx="0">
                        <c:v>SF6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Table2!$H$6:$H$15</c15:sqref>
                        </c15:fullRef>
                        <c15:formulaRef>
                          <c15:sqref>Table2!$H$6:$H$14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5.9563111016060436E-3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D73D-44EC-A247-A62D95B1378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Table2!$I$5</c15:sqref>
                        </c15:formulaRef>
                      </c:ext>
                    </c:extLst>
                    <c:strCache>
                      <c:ptCount val="1"/>
                      <c:pt idx="0">
                        <c:v>NF3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Table2!$I$6:$I$15</c15:sqref>
                        </c15:fullRef>
                        <c15:formulaRef>
                          <c15:sqref>Table2!$I$6:$I$14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D73D-44EC-A247-A62D95B1378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Table2!$J$5</c15:sqref>
                        </c15:formulaRef>
                      </c:ext>
                    </c:extLst>
                    <c:strCache>
                      <c:ptCount val="1"/>
                      <c:pt idx="0">
                        <c:v>All gases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Table2!$J$6:$J$15</c15:sqref>
                        </c15:fullRef>
                        <c15:formulaRef>
                          <c15:sqref>Table2!$J$6:$J$14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5.5940015000454073</c:v>
                      </c:pt>
                      <c:pt idx="1">
                        <c:v>2.297127589685771</c:v>
                      </c:pt>
                      <c:pt idx="2">
                        <c:v>2.78513270955</c:v>
                      </c:pt>
                      <c:pt idx="3">
                        <c:v>0.23112648256585977</c:v>
                      </c:pt>
                      <c:pt idx="4">
                        <c:v>2.522584293082542</c:v>
                      </c:pt>
                      <c:pt idx="5">
                        <c:v>0.14386878306371639</c:v>
                      </c:pt>
                      <c:pt idx="6">
                        <c:v>2.9015308483579623</c:v>
                      </c:pt>
                      <c:pt idx="7">
                        <c:v>4.2103603557112574</c:v>
                      </c:pt>
                      <c:pt idx="8">
                        <c:v>0.72835285244347225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D73D-44EC-A247-A62D95B13786}"/>
                  </c:ext>
                </c:extLst>
              </c15:ser>
            </c15:filteredBarSeries>
          </c:ext>
        </c:extLst>
      </c:barChart>
      <c:catAx>
        <c:axId val="66891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2152"/>
        <c:crosses val="autoZero"/>
        <c:auto val="1"/>
        <c:lblAlgn val="ctr"/>
        <c:lblOffset val="100"/>
        <c:noMultiLvlLbl val="0"/>
      </c:catAx>
      <c:valAx>
        <c:axId val="6689121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48048324375149"/>
          <c:y val="0.22909155348343943"/>
          <c:w val="0.26855727131661966"/>
          <c:h val="0.36458442694663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16964285714284E-2"/>
          <c:y val="2.9494841269841268E-2"/>
          <c:w val="0.92964374999999999"/>
          <c:h val="0.94101031746031749"/>
        </c:manualLayout>
      </c:layout>
      <c:lineChart>
        <c:grouping val="standard"/>
        <c:varyColors val="0"/>
        <c:ser>
          <c:idx val="1"/>
          <c:order val="0"/>
          <c:tx>
            <c:strRef>
              <c:f>Figure6!$A$38</c:f>
              <c:strCache>
                <c:ptCount val="1"/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681-4FF6-9D39-DCA9DC29C8A9}"/>
              </c:ext>
            </c:extLst>
          </c:dPt>
          <c:dPt>
            <c:idx val="5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681-4FF6-9D39-DCA9DC29C8A9}"/>
              </c:ext>
            </c:extLst>
          </c:dPt>
          <c:dPt>
            <c:idx val="2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681-4FF6-9D39-DCA9DC29C8A9}"/>
              </c:ext>
            </c:extLst>
          </c:dPt>
          <c:dPt>
            <c:idx val="23"/>
            <c:marker>
              <c:symbol val="circle"/>
              <c:size val="10"/>
              <c:spPr>
                <a:solidFill>
                  <a:schemeClr val="bg1">
                    <a:alpha val="96000"/>
                  </a:schemeClr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C1E-450F-BA34-722479542A95}"/>
              </c:ext>
            </c:extLst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81-4FF6-9D39-DCA9DC29C8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4.2137111038211828E-5"/>
                  <c:y val="3.6746462313393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Figure6!$C$37:$Z$37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Figure6!$C$38:$Z$38</c:f>
              <c:numCache>
                <c:formatCode>0%</c:formatCode>
                <c:ptCount val="24"/>
                <c:pt idx="0">
                  <c:v>-6.3171301205267245E-4</c:v>
                </c:pt>
                <c:pt idx="1">
                  <c:v>-6.3171301205267245E-4</c:v>
                </c:pt>
                <c:pt idx="2">
                  <c:v>2.0561158659339829E-2</c:v>
                </c:pt>
                <c:pt idx="3">
                  <c:v>4.0777055840548027E-2</c:v>
                </c:pt>
                <c:pt idx="4">
                  <c:v>2.8802788260785996E-2</c:v>
                </c:pt>
                <c:pt idx="5">
                  <c:v>4.2642774670564737E-2</c:v>
                </c:pt>
                <c:pt idx="6">
                  <c:v>-4.811798203401145E-2</c:v>
                </c:pt>
                <c:pt idx="7">
                  <c:v>-4.0441450648154083E-2</c:v>
                </c:pt>
                <c:pt idx="8">
                  <c:v>-4.5777525759544101E-2</c:v>
                </c:pt>
                <c:pt idx="9">
                  <c:v>-1.5155222017711302E-2</c:v>
                </c:pt>
                <c:pt idx="10">
                  <c:v>-1.2619579079664171E-3</c:v>
                </c:pt>
                <c:pt idx="11">
                  <c:v>-4.4366034753547105E-2</c:v>
                </c:pt>
                <c:pt idx="12">
                  <c:v>-5.9501664906976469E-2</c:v>
                </c:pt>
                <c:pt idx="13">
                  <c:v>-0.12526544724318131</c:v>
                </c:pt>
                <c:pt idx="14">
                  <c:v>-0.10211008788822799</c:v>
                </c:pt>
                <c:pt idx="15">
                  <c:v>-0.14742708941452751</c:v>
                </c:pt>
                <c:pt idx="16">
                  <c:v>-0.13808218293605076</c:v>
                </c:pt>
                <c:pt idx="17">
                  <c:v>-0.13267694867842875</c:v>
                </c:pt>
                <c:pt idx="18">
                  <c:v>-0.16098273978675351</c:v>
                </c:pt>
                <c:pt idx="19">
                  <c:v>-0.14288308057100527</c:v>
                </c:pt>
                <c:pt idx="20">
                  <c:v>-0.12836633729796057</c:v>
                </c:pt>
                <c:pt idx="21">
                  <c:v>-0.16059228933164554</c:v>
                </c:pt>
                <c:pt idx="22">
                  <c:v>-0.16690323046861616</c:v>
                </c:pt>
                <c:pt idx="23">
                  <c:v>-0.1786181010513517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1-4FF6-9D39-DCA9DC29C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905488"/>
        <c:axId val="668907840"/>
      </c:lineChart>
      <c:catAx>
        <c:axId val="66890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7840"/>
        <c:crosses val="autoZero"/>
        <c:auto val="0"/>
        <c:lblAlgn val="ctr"/>
        <c:lblOffset val="100"/>
        <c:noMultiLvlLbl val="0"/>
      </c:catAx>
      <c:valAx>
        <c:axId val="6689078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54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MainGases</c:v>
          </c:tx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E7-4200-A5D2-34366EE3998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E7-4200-A5D2-34366EE39984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E7-4200-A5D2-34366EE39984}"/>
              </c:ext>
            </c:extLst>
          </c:dPt>
          <c:dPt>
            <c:idx val="3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E7-4200-A5D2-34366EE39984}"/>
              </c:ext>
            </c:extLst>
          </c:dPt>
          <c:cat>
            <c:strRef>
              <c:f>Figure2!$C$27:$F$27</c:f>
              <c:strCache>
                <c:ptCount val="4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</c:strCache>
            </c:strRef>
          </c:cat>
          <c:val>
            <c:numRef>
              <c:f>Figure2!$C$38:$F$38</c:f>
              <c:numCache>
                <c:formatCode>0%</c:formatCode>
                <c:ptCount val="4"/>
                <c:pt idx="0">
                  <c:v>0.68237838501215331</c:v>
                </c:pt>
                <c:pt idx="1">
                  <c:v>0.22492299389523582</c:v>
                </c:pt>
                <c:pt idx="2">
                  <c:v>7.766969342206885E-2</c:v>
                </c:pt>
                <c:pt idx="3">
                  <c:v>1.4750778453038228E-2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DE7-4200-A5D2-34366EE3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1A-4B46-9E7F-D881868DBACE}"/>
              </c:ext>
            </c:extLst>
          </c:dPt>
          <c:dPt>
            <c:idx val="1"/>
            <c:bubble3D val="0"/>
            <c:spPr>
              <a:solidFill>
                <a:srgbClr val="C55A11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1A-4B46-9E7F-D881868DBACE}"/>
              </c:ext>
            </c:extLst>
          </c:dPt>
          <c:dPt>
            <c:idx val="2"/>
            <c:bubble3D val="0"/>
            <c:spPr>
              <a:solidFill>
                <a:srgbClr val="AC901B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1A-4B46-9E7F-D881868DBACE}"/>
              </c:ext>
            </c:extLst>
          </c:dPt>
          <c:dPt>
            <c:idx val="3"/>
            <c:bubble3D val="0"/>
            <c:spPr>
              <a:solidFill>
                <a:srgbClr val="7F7F7F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1A-4B46-9E7F-D881868DBACE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1A-4B46-9E7F-D881868DBACE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1A-4B46-9E7F-D881868DBACE}"/>
              </c:ext>
            </c:extLst>
          </c:dPt>
          <c:dPt>
            <c:idx val="6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41A-4B46-9E7F-D881868DBACE}"/>
              </c:ext>
            </c:extLst>
          </c:dPt>
          <c:dLbls>
            <c:dLbl>
              <c:idx val="0"/>
              <c:layout>
                <c:manualLayout>
                  <c:x val="9.2154071831291984E-2"/>
                  <c:y val="-2.8222222222222256E-2"/>
                </c:manualLayout>
              </c:layout>
              <c:tx>
                <c:rich>
                  <a:bodyPr/>
                  <a:lstStyle/>
                  <a:p>
                    <a:fld id="{7A34BD7E-4BEC-473F-96BC-6D2371E18C01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D50D630A-568E-4927-B09C-0FF8C29877BA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1776823356898243"/>
                  <c:y val="2.4786190663005098E-2"/>
                </c:manualLayout>
              </c:layout>
              <c:tx>
                <c:rich>
                  <a:bodyPr/>
                  <a:lstStyle/>
                  <a:p>
                    <a:fld id="{4D7F47D0-0A54-4D9D-AC16-D4C596222780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A7A44DE9-89D7-477B-B328-A2F59A4FB1A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3623888260926327E-2"/>
                  <c:y val="0.11589345382232383"/>
                </c:manualLayout>
              </c:layout>
              <c:tx>
                <c:rich>
                  <a:bodyPr/>
                  <a:lstStyle/>
                  <a:p>
                    <a:fld id="{14687123-8E1E-45DF-9AAA-2EB234E99D65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81B2CF31-BE9B-4241-A5E5-8FE8666F32B9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502830759473402"/>
                  <c:y val="6.4276219004236038E-2"/>
                </c:manualLayout>
              </c:layout>
              <c:tx>
                <c:rich>
                  <a:bodyPr/>
                  <a:lstStyle/>
                  <a:p>
                    <a:fld id="{6285046F-DC51-4958-977F-6CF8ACD3289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38FFBE7F-A4EF-41BA-8DBA-87B269CE4E2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2522558124217878"/>
                  <c:y val="7.0555555555555554E-3"/>
                </c:manualLayout>
              </c:layout>
              <c:tx>
                <c:rich>
                  <a:bodyPr/>
                  <a:lstStyle/>
                  <a:p>
                    <a:fld id="{DE572CD3-7852-410E-B4EE-B22C0653E9A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7CBDDEB3-0B27-4997-8AB0-8ABCF3302837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7.4377519375423834E-2"/>
                  <c:y val="-5.5781171791507163E-2"/>
                </c:manualLayout>
              </c:layout>
              <c:tx>
                <c:rich>
                  <a:bodyPr/>
                  <a:lstStyle/>
                  <a:p>
                    <a:fld id="{7C465846-F16A-4B5C-8130-B9BBC29584A4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218EE331-A3A8-4925-A8CD-34D6053F5AF3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1.5091859370161347E-2"/>
                  <c:y val="-0.11619242163931764"/>
                </c:manualLayout>
              </c:layout>
              <c:tx>
                <c:rich>
                  <a:bodyPr/>
                  <a:lstStyle/>
                  <a:p>
                    <a:fld id="{E8D3C302-31F6-4887-B3D5-A95729427D39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671B6D54-70ED-4F0C-996D-1499804297A0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41A-4B46-9E7F-D881868DBAC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6000" tIns="19050" rIns="38100" bIns="1905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Figure3!$B$28:$B$34</c:f>
              <c:strCache>
                <c:ptCount val="7"/>
                <c:pt idx="0">
                  <c:v>Agriculture</c:v>
                </c:pt>
                <c:pt idx="1">
                  <c:v>Transport</c:v>
                </c:pt>
                <c:pt idx="2">
                  <c:v>Residential</c:v>
                </c:pt>
                <c:pt idx="3">
                  <c:v>Energy Supply</c:v>
                </c:pt>
                <c:pt idx="4">
                  <c:v>Land Use Change</c:v>
                </c:pt>
                <c:pt idx="5">
                  <c:v>Business</c:v>
                </c:pt>
                <c:pt idx="6">
                  <c:v>Other</c:v>
                </c:pt>
              </c:strCache>
            </c:strRef>
          </c:cat>
          <c:val>
            <c:numRef>
              <c:f>Figure3!$D$28:$D$34</c:f>
              <c:numCache>
                <c:formatCode>0%</c:formatCode>
                <c:ptCount val="7"/>
                <c:pt idx="0">
                  <c:v>0.26122999846895206</c:v>
                </c:pt>
                <c:pt idx="1">
                  <c:v>0.19661639870265685</c:v>
                </c:pt>
                <c:pt idx="2">
                  <c:v>0.13549637036529485</c:v>
                </c:pt>
                <c:pt idx="3">
                  <c:v>0.13006078268761079</c:v>
                </c:pt>
                <c:pt idx="4">
                  <c:v>0.11780023495067099</c:v>
                </c:pt>
                <c:pt idx="5">
                  <c:v>0.1072718047593892</c:v>
                </c:pt>
                <c:pt idx="6">
                  <c:v>5.1524410065425227E-2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41A-4B46-9E7F-D881868DBA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7178249757765351"/>
          <c:y val="0.10253192530504648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Figure1!$B$38</c:f>
              <c:strCache>
                <c:ptCount val="1"/>
                <c:pt idx="0">
                  <c:v>Agriculture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6A8-4776-B08A-104058EC904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6A8-4776-B08A-104058EC9042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spPr>
              <a:ln>
                <a:solidFill>
                  <a:schemeClr val="accent3">
                    <a:lumMod val="50000"/>
                    <a:alpha val="97000"/>
                  </a:schemeClr>
                </a:solidFill>
              </a:ln>
            </c:spPr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A8-4776-B08A-104058EC904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1F49-4EA3-A531-1447B72265B4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F49-4EA3-A531-1447B72265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Figure1!$C$38:$AF$38</c15:sqref>
                  </c15:fullRef>
                </c:ext>
              </c:extLst>
              <c:f>(Figure1!$C$38:$J$38,Figure1!$L$38,Figure1!$N$38,Figure1!$P$38,Figure1!$R$38,Figure1!$T$38,Figure1!$V$38,Figure1!$X$38,Figure1!$Z$38,Figure1!$AB$38,Figure1!$AD$38,Figure1!$AF$38)</c:f>
              <c:numCache>
                <c:formatCode>#,##0.0</c:formatCode>
                <c:ptCount val="19"/>
                <c:pt idx="0">
                  <c:v>5.1923281973296405</c:v>
                </c:pt>
                <c:pt idx="5">
                  <c:v>5.6575175378913531</c:v>
                </c:pt>
                <c:pt idx="8">
                  <c:v>5.7010607220769698</c:v>
                </c:pt>
                <c:pt idx="9">
                  <c:v>5.4752637538737208</c:v>
                </c:pt>
                <c:pt idx="10">
                  <c:v>5.5215035672791579</c:v>
                </c:pt>
                <c:pt idx="11">
                  <c:v>5.5103580490830693</c:v>
                </c:pt>
                <c:pt idx="12">
                  <c:v>5.2671538395285147</c:v>
                </c:pt>
                <c:pt idx="13">
                  <c:v>5.0977057505168757</c:v>
                </c:pt>
                <c:pt idx="14">
                  <c:v>5.2192112119529428</c:v>
                </c:pt>
                <c:pt idx="15">
                  <c:v>5.2767735797465214</c:v>
                </c:pt>
                <c:pt idx="16">
                  <c:v>5.4338593686274059</c:v>
                </c:pt>
                <c:pt idx="17">
                  <c:v>5.6074535938324663</c:v>
                </c:pt>
                <c:pt idx="18">
                  <c:v>5.59400150004541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A8-4776-B08A-104058EC9042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Figure1!$K$38</c15:sqref>
                  <c15:dLbl>
                    <c:idx val="7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E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Figure1!$M$38</c15:sqref>
                  <c15:dLbl>
                    <c:idx val="8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7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Figure1!$O$38</c15:sqref>
                  <c15:dLbl>
                    <c:idx val="9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A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Figure1!$Q$38</c15:sqref>
                  <c15:dLbl>
                    <c:idx val="10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8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Figure1!$S$38</c15:sqref>
                  <c15:dLbl>
                    <c:idx val="11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5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Figure1!$U$38</c15:sqref>
                  <c15:dLbl>
                    <c:idx val="12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F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Figure1!$W$38</c15:sqref>
                  <c15:dLbl>
                    <c:idx val="13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1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Figure1!$Y$38</c15:sqref>
                  <c15:dLbl>
                    <c:idx val="14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B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Figure1!$AA$38</c15:sqref>
                  <c15:dLbl>
                    <c:idx val="15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C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Figure1!$AC$38</c15:sqref>
                  <c15:dLbl>
                    <c:idx val="16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1E-1F49-4EA3-A531-1447B72265B4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Figure1!$AE$38</c15:sqref>
                  <c15:bubble3D val="0"/>
                  <c15:dLbl>
                    <c:idx val="17"/>
                    <c:delete val="1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2-76A8-4776-B08A-104058EC9042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8120"/>
        <c:axId val="667968904"/>
      </c:lineChart>
      <c:catAx>
        <c:axId val="66796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904"/>
        <c:crosses val="autoZero"/>
        <c:auto val="1"/>
        <c:lblAlgn val="ctr"/>
        <c:lblOffset val="100"/>
        <c:noMultiLvlLbl val="0"/>
      </c:catAx>
      <c:valAx>
        <c:axId val="667968904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12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844675899369702"/>
          <c:y val="0.11921445594836261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Figure1!$B$39</c:f>
              <c:strCache>
                <c:ptCount val="1"/>
                <c:pt idx="0">
                  <c:v>Business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AE-45EE-BEDE-5228AE6B211D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5EE-BEDE-5228AE6B211D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AE-45EE-BEDE-5228AE6B211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0C1-4B9D-8590-1DDA00877F95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Figure1!$C$39:$AF$39</c15:sqref>
                  </c15:fullRef>
                </c:ext>
              </c:extLst>
              <c:f>(Figure1!$C$39:$J$39,Figure1!$L$39,Figure1!$N$39,Figure1!$P$39,Figure1!$R$39,Figure1!$T$39,Figure1!$V$39,Figure1!$X$39,Figure1!$Z$39,Figure1!$AB$39,Figure1!$AD$39,Figure1!$AF$39)</c:f>
              <c:numCache>
                <c:formatCode>#,##0.0</c:formatCode>
                <c:ptCount val="19"/>
                <c:pt idx="0">
                  <c:v>3.0419529500666145</c:v>
                </c:pt>
                <c:pt idx="5">
                  <c:v>3.0457657539214504</c:v>
                </c:pt>
                <c:pt idx="8">
                  <c:v>2.8196700090593483</c:v>
                </c:pt>
                <c:pt idx="9">
                  <c:v>2.9107315611626454</c:v>
                </c:pt>
                <c:pt idx="10">
                  <c:v>2.3731466615444132</c:v>
                </c:pt>
                <c:pt idx="11">
                  <c:v>2.6873933383112076</c:v>
                </c:pt>
                <c:pt idx="12">
                  <c:v>2.6467959194490502</c:v>
                </c:pt>
                <c:pt idx="13">
                  <c:v>2.2353355217083339</c:v>
                </c:pt>
                <c:pt idx="14">
                  <c:v>2.316884493850818</c:v>
                </c:pt>
                <c:pt idx="15">
                  <c:v>2.3060084892154342</c:v>
                </c:pt>
                <c:pt idx="16">
                  <c:v>2.5654549401319477</c:v>
                </c:pt>
                <c:pt idx="17">
                  <c:v>2.4404113554270817</c:v>
                </c:pt>
                <c:pt idx="18">
                  <c:v>2.297127589685771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AE-45EE-BEDE-5228AE6B211D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Figure1!$K$39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E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Figure1!$M$39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D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Figure1!$O$39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6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Figure1!$Q$39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4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Figure1!$S$39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Figure1!$U$39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Figure1!$W$39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Figure1!$Y$39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Figure1!$AA$39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Figure1!$AC$39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60C1-4B9D-8590-1DDA00877F9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Figure1!$AE$39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5FAE-45EE-BEDE-5228AE6B211D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984"/>
        <c:axId val="667967728"/>
      </c:lineChart>
      <c:catAx>
        <c:axId val="66796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728"/>
        <c:crosses val="autoZero"/>
        <c:auto val="1"/>
        <c:lblAlgn val="ctr"/>
        <c:lblOffset val="100"/>
        <c:noMultiLvlLbl val="0"/>
      </c:catAx>
      <c:valAx>
        <c:axId val="66796772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98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106586492049894"/>
          <c:y val="9.8907143692116617E-2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Figure1!$B$40</c:f>
              <c:strCache>
                <c:ptCount val="1"/>
                <c:pt idx="0">
                  <c:v>Energy Supply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BE4-48EA-9C83-F3009EE00EF9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BE4-48EA-9C83-F3009EE00EF9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E4-48EA-9C83-F3009EE00EF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BE5D-449F-B7E8-AACD2C726419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BE5D-449F-B7E8-AACD2C7264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Figure1!$C$40:$AF$40</c15:sqref>
                  </c15:fullRef>
                </c:ext>
              </c:extLst>
              <c:f>(Figure1!$C$40:$J$40,Figure1!$L$40,Figure1!$N$40,Figure1!$P$40,Figure1!$R$40,Figure1!$T$40,Figure1!$V$40,Figure1!$X$40,Figure1!$Z$40,Figure1!$AB$40,Figure1!$AD$40,Figure1!$AF$40)</c:f>
              <c:numCache>
                <c:formatCode>#,##0.0</c:formatCode>
                <c:ptCount val="19"/>
                <c:pt idx="0">
                  <c:v>5.3090428371895708</c:v>
                </c:pt>
                <c:pt idx="5">
                  <c:v>6.5315320917884101</c:v>
                </c:pt>
                <c:pt idx="8">
                  <c:v>6.2827236995326308</c:v>
                </c:pt>
                <c:pt idx="9">
                  <c:v>6.6511010650704607</c:v>
                </c:pt>
                <c:pt idx="10">
                  <c:v>5.0275639636101408</c:v>
                </c:pt>
                <c:pt idx="11">
                  <c:v>5.3401320124300753</c:v>
                </c:pt>
                <c:pt idx="12">
                  <c:v>4.6510048093939531</c:v>
                </c:pt>
                <c:pt idx="13">
                  <c:v>3.6852501649306748</c:v>
                </c:pt>
                <c:pt idx="14">
                  <c:v>3.7438435397707597</c:v>
                </c:pt>
                <c:pt idx="15">
                  <c:v>4.0666579140894887</c:v>
                </c:pt>
                <c:pt idx="16">
                  <c:v>3.8365256747379224</c:v>
                </c:pt>
                <c:pt idx="17">
                  <c:v>3.442281997316794</c:v>
                </c:pt>
                <c:pt idx="18">
                  <c:v>2.78513270955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BE4-48EA-9C83-F3009EE00EF9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Figure1!$K$40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8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Figure1!$M$40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Figure1!$O$40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Figure1!$Q$40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Figure1!$S$40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Figure1!$U$40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0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Figure1!$W$40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E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Figure1!$Y$40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Figure1!$AA$40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Figure1!$AC$40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6-BE5D-449F-B7E8-AACD2C726419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Figure1!$AE$40</c15:sqref>
                  <c15:spPr xmlns:c15="http://schemas.microsoft.com/office/drawing/2012/chart">
                    <a:ln>
                      <a:solidFill>
                        <a:schemeClr val="accent3">
                          <a:lumMod val="50000"/>
                          <a:alpha val="99000"/>
                        </a:schemeClr>
                      </a:solidFill>
                    </a:ln>
                  </c15:spPr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BBE4-48EA-9C83-F3009EE00EF9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5376"/>
        <c:axId val="667966160"/>
      </c:lineChart>
      <c:catAx>
        <c:axId val="6679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6160"/>
        <c:crosses val="autoZero"/>
        <c:auto val="1"/>
        <c:lblAlgn val="ctr"/>
        <c:lblOffset val="100"/>
        <c:noMultiLvlLbl val="0"/>
      </c:catAx>
      <c:valAx>
        <c:axId val="6679661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37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205034490243094"/>
          <c:y val="0.12797769714648558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Figure1!$B$41</c:f>
              <c:strCache>
                <c:ptCount val="1"/>
                <c:pt idx="0">
                  <c:v>Industrial Process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948-49ED-9491-20750E4093E0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948-49ED-9491-20750E4093E0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948-49ED-9491-20750E4093E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25F-40F6-BAEC-7BC151C3570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Figure1!$C$41:$AF$41</c15:sqref>
                  </c15:fullRef>
                </c:ext>
              </c:extLst>
              <c:f>(Figure1!$C$41:$J$41,Figure1!$L$41,Figure1!$N$41,Figure1!$P$41,Figure1!$R$41,Figure1!$T$41,Figure1!$V$41,Figure1!$X$41,Figure1!$Z$41,Figure1!$AB$41,Figure1!$AD$41,Figure1!$AF$41)</c:f>
              <c:numCache>
                <c:formatCode>#,##0.0</c:formatCode>
                <c:ptCount val="19"/>
                <c:pt idx="0">
                  <c:v>0.75980047038948029</c:v>
                </c:pt>
                <c:pt idx="5">
                  <c:v>0.75980047038948029</c:v>
                </c:pt>
                <c:pt idx="8">
                  <c:v>0.92384199269062306</c:v>
                </c:pt>
                <c:pt idx="9">
                  <c:v>0.63503492896951474</c:v>
                </c:pt>
                <c:pt idx="10">
                  <c:v>0.22036299141090085</c:v>
                </c:pt>
                <c:pt idx="11">
                  <c:v>0.42244638857740641</c:v>
                </c:pt>
                <c:pt idx="12">
                  <c:v>0.49085277558248902</c:v>
                </c:pt>
                <c:pt idx="13">
                  <c:v>0.18076959528870953</c:v>
                </c:pt>
                <c:pt idx="14">
                  <c:v>0.16507885588575924</c:v>
                </c:pt>
                <c:pt idx="15">
                  <c:v>0.15048005441275333</c:v>
                </c:pt>
                <c:pt idx="16">
                  <c:v>0.23098809978245197</c:v>
                </c:pt>
                <c:pt idx="17">
                  <c:v>0.22489302214224546</c:v>
                </c:pt>
                <c:pt idx="18">
                  <c:v>0.23112648256585977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948-49ED-9491-20750E4093E0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Figure1!$K$41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Figure1!$M$41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Figure1!$O$41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4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Figure1!$Q$41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Figure1!$S$41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Figure1!$U$41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E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Figure1!$W$41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1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Figure1!$Y$41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Figure1!$AA$41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Figure1!$AC$41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5-425F-40F6-BAEC-7BC151C3570D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Figure1!$AE$41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8948-49ED-9491-20750E4093E0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200"/>
        <c:axId val="667965768"/>
      </c:lineChart>
      <c:catAx>
        <c:axId val="66796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768"/>
        <c:crosses val="autoZero"/>
        <c:auto val="1"/>
        <c:lblAlgn val="ctr"/>
        <c:lblOffset val="100"/>
        <c:noMultiLvlLbl val="0"/>
      </c:catAx>
      <c:valAx>
        <c:axId val="66796576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2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9768844083946437"/>
          <c:y val="0.13895459061558188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Figure1!$B$42</c:f>
              <c:strCache>
                <c:ptCount val="1"/>
                <c:pt idx="0">
                  <c:v>Land Use Change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4FE-44E6-87DD-99B73CE63D2E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4FE-44E6-87DD-99B73CE63D2E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FE-44E6-87DD-99B73CE63D2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6CF-4268-B10A-2E9DEE23F638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B6CF-4268-B10A-2E9DEE23F6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Figure1!$C$42:$AF$42</c15:sqref>
                  </c15:fullRef>
                </c:ext>
              </c:extLst>
              <c:f>(Figure1!$C$42:$J$42,Figure1!$L$42,Figure1!$N$42,Figure1!$P$42,Figure1!$R$42,Figure1!$T$42,Figure1!$V$42,Figure1!$X$42,Figure1!$Z$42,Figure1!$AB$42,Figure1!$AD$42,Figure1!$AF$42)</c:f>
              <c:numCache>
                <c:formatCode>#,##0.0</c:formatCode>
                <c:ptCount val="19"/>
                <c:pt idx="0">
                  <c:v>2.3128595997603854</c:v>
                </c:pt>
                <c:pt idx="5">
                  <c:v>2.3128595997603854</c:v>
                </c:pt>
                <c:pt idx="8">
                  <c:v>2.1315679796616323</c:v>
                </c:pt>
                <c:pt idx="9">
                  <c:v>2.1686640658017766</c:v>
                </c:pt>
                <c:pt idx="10">
                  <c:v>2.1895174134823101</c:v>
                </c:pt>
                <c:pt idx="11">
                  <c:v>2.2466618577179771</c:v>
                </c:pt>
                <c:pt idx="12">
                  <c:v>2.2977782259291644</c:v>
                </c:pt>
                <c:pt idx="13">
                  <c:v>2.3535537842042689</c:v>
                </c:pt>
                <c:pt idx="14">
                  <c:v>2.3910614417565852</c:v>
                </c:pt>
                <c:pt idx="15">
                  <c:v>2.4095992638777077</c:v>
                </c:pt>
                <c:pt idx="16">
                  <c:v>2.4317696180304935</c:v>
                </c:pt>
                <c:pt idx="17">
                  <c:v>2.4866780151684185</c:v>
                </c:pt>
                <c:pt idx="18">
                  <c:v>2.5225842930825428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FE-44E6-87DD-99B73CE63D2E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Figure1!$K$42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A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Figure1!$M$42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Figure1!$O$42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Figure1!$Q$42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B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Figure1!$S$42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F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Figure1!$U$42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2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Figure1!$W$42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1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Figure1!$Y$42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Figure1!$AA$42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5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Figure1!$AC$42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7-B6CF-4268-B10A-2E9DEE23F638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Figure1!$AE$42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A4FE-44E6-87DD-99B73CE63D2E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9296"/>
        <c:axId val="667969688"/>
      </c:lineChart>
      <c:catAx>
        <c:axId val="66796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688"/>
        <c:crosses val="autoZero"/>
        <c:auto val="1"/>
        <c:lblAlgn val="ctr"/>
        <c:lblOffset val="100"/>
        <c:noMultiLvlLbl val="0"/>
      </c:catAx>
      <c:valAx>
        <c:axId val="66796968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29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1256530950816885"/>
          <c:y val="0.14558151916386725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Figure1!$B$43</c:f>
              <c:strCache>
                <c:ptCount val="1"/>
                <c:pt idx="0">
                  <c:v>Public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AB0-4146-B320-3F2AFEB80A6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AB0-4146-B320-3F2AFEB80A6F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B0-4146-B320-3F2AFEB80A6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D05-434C-A656-4F2804C7E3C5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D05-434C-A656-4F2804C7E3C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Figure1!$C$37:$AF$37</c15:sqref>
                  </c15:fullRef>
                </c:ext>
              </c:extLst>
              <c:f>(Figure1!$C$37:$J$37,Figure1!$L$37,Figure1!$N$37,Figure1!$P$37,Figure1!$R$37,Figure1!$T$37,Figure1!$V$37,Figure1!$X$37,Figure1!$Z$37,Figure1!$AB$37,Figure1!$AD$37,Figure1!$AF$37)</c:f>
              <c:numCache>
                <c:formatCode>General</c:formatCode>
                <c:ptCount val="19"/>
                <c:pt idx="0">
                  <c:v>1990</c:v>
                </c:pt>
                <c:pt idx="5">
                  <c:v>1995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  <c:pt idx="14">
                  <c:v>2011</c:v>
                </c:pt>
                <c:pt idx="15">
                  <c:v>2013</c:v>
                </c:pt>
                <c:pt idx="16">
                  <c:v>2015</c:v>
                </c:pt>
                <c:pt idx="17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Figure1!$C$43:$AF$43</c15:sqref>
                  </c15:fullRef>
                </c:ext>
              </c:extLst>
              <c:f>(Figure1!$C$43:$J$43,Figure1!$L$43,Figure1!$N$43,Figure1!$P$43,Figure1!$R$43,Figure1!$T$43,Figure1!$V$43,Figure1!$X$43,Figure1!$Z$43,Figure1!$AB$43,Figure1!$AD$43,Figure1!$AF$43)</c:f>
              <c:numCache>
                <c:formatCode>#,##0.0</c:formatCode>
                <c:ptCount val="19"/>
                <c:pt idx="0">
                  <c:v>0.48348032042083972</c:v>
                </c:pt>
                <c:pt idx="5">
                  <c:v>0.48348032042083972</c:v>
                </c:pt>
                <c:pt idx="8">
                  <c:v>0.22993422697291724</c:v>
                </c:pt>
                <c:pt idx="9">
                  <c:v>0.18925435435270926</c:v>
                </c:pt>
                <c:pt idx="10">
                  <c:v>0.13061143920051674</c:v>
                </c:pt>
                <c:pt idx="11">
                  <c:v>0.18103873724428832</c:v>
                </c:pt>
                <c:pt idx="12">
                  <c:v>0.19674154312207087</c:v>
                </c:pt>
                <c:pt idx="13">
                  <c:v>0.20279209697924458</c:v>
                </c:pt>
                <c:pt idx="14">
                  <c:v>0.19387223492318073</c:v>
                </c:pt>
                <c:pt idx="15">
                  <c:v>0.19944003545987493</c:v>
                </c:pt>
                <c:pt idx="16">
                  <c:v>0.18137078685731356</c:v>
                </c:pt>
                <c:pt idx="17">
                  <c:v>0.13898860431146698</c:v>
                </c:pt>
                <c:pt idx="18">
                  <c:v>0.14386878306371637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B0-4146-B320-3F2AFEB80A6F}"/>
            </c:ext>
            <c:ext xmlns:c15="http://schemas.microsoft.com/office/drawing/2012/chart" uri="{02D57815-91ED-43cb-92C2-25804820EDAC}">
              <c15:categoryFilterExceptions>
                <c15:categoryFilterException>
                  <c15:sqref>Figure1!$K$43</c15:sqref>
                  <c15:dLbl>
                    <c:idx val="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8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Figure1!$M$43</c15:sqref>
                  <c15:dLbl>
                    <c:idx val="8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9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Figure1!$O$43</c15:sqref>
                  <c15:dLbl>
                    <c:idx val="9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C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Figure1!$Q$43</c15:sqref>
                  <c15:dLbl>
                    <c:idx val="10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6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Figure1!$S$43</c15:sqref>
                  <c15:dLbl>
                    <c:idx val="11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0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Figure1!$U$43</c15:sqref>
                  <c15:dLbl>
                    <c:idx val="12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E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Figure1!$W$43</c15:sqref>
                  <c15:dLbl>
                    <c:idx val="13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1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Figure1!$Y$43</c15:sqref>
                  <c15:dLbl>
                    <c:idx val="14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3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Figure1!$AA$43</c15:sqref>
                  <c15:dLbl>
                    <c:idx val="15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5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Figure1!$AC$43</c15:sqref>
                  <c15:dLbl>
                    <c:idx val="16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16-DD05-434C-A656-4F2804C7E3C5}"/>
                      </c:ext>
                      <c:ext uri="{CE6537A1-D6FC-4f65-9D91-7224C49458BB}"/>
                    </c:extLst>
                  </c15:dLbl>
                </c15:categoryFilterException>
                <c15:categoryFilterException>
                  <c15:sqref>Figure1!$AE$43</c15:sqref>
                  <c15:bubble3D val="0"/>
                  <c15:dLbl>
                    <c:idx val="17"/>
                    <c:delete val="1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2-6AB0-4146-B320-3F2AFEB80A6F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7336"/>
        <c:axId val="667970080"/>
      </c:lineChart>
      <c:catAx>
        <c:axId val="66796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080"/>
        <c:crosses val="autoZero"/>
        <c:auto val="1"/>
        <c:lblAlgn val="ctr"/>
        <c:lblOffset val="100"/>
        <c:noMultiLvlLbl val="0"/>
      </c:catAx>
      <c:valAx>
        <c:axId val="66797008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33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537883</xdr:colOff>
      <xdr:row>28</xdr:row>
      <xdr:rowOff>130591</xdr:rowOff>
    </xdr:from>
    <xdr:to>
      <xdr:col>3</xdr:col>
      <xdr:colOff>323493</xdr:colOff>
      <xdr:row>32</xdr:row>
      <xdr:rowOff>160161</xdr:rowOff>
    </xdr:to>
    <xdr:pic>
      <xdr:nvPicPr>
        <xdr:cNvPr id="3" name="Picture 2" descr="DAERA Acronym Logo" title="DAERA Logo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883" y="5688709"/>
          <a:ext cx="3229551" cy="806511"/>
        </a:xfrm>
        <a:prstGeom prst="rect">
          <a:avLst/>
        </a:prstGeom>
      </xdr:spPr>
    </xdr:pic>
    <xdr:clientData/>
  </xdr:twoCellAnchor>
  <xdr:twoCellAnchor editAs="oneCell">
    <xdr:from>
      <xdr:col>5</xdr:col>
      <xdr:colOff>620059</xdr:colOff>
      <xdr:row>28</xdr:row>
      <xdr:rowOff>67234</xdr:rowOff>
    </xdr:from>
    <xdr:to>
      <xdr:col>9</xdr:col>
      <xdr:colOff>5417</xdr:colOff>
      <xdr:row>32</xdr:row>
      <xdr:rowOff>178691</xdr:rowOff>
    </xdr:to>
    <xdr:pic>
      <xdr:nvPicPr>
        <xdr:cNvPr id="5" name="Picture 4" descr="NISRA Bilingual Logo" title="NISRA Bilingual 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8941" y="5625352"/>
          <a:ext cx="1927412" cy="888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0.93291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82776"/>
          <a:ext cx="9681882" cy="351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0">
              <a:effectLst/>
              <a:latin typeface="+mn-lt"/>
              <a:ea typeface="+mn-ea"/>
              <a:cs typeface="+mn-cs"/>
            </a:rPr>
            <a:t>*Please note that the there are zeros amounts of PFC and NF</a:t>
          </a:r>
          <a:r>
            <a:rPr lang="en-GB" sz="1100" b="0" baseline="-25000">
              <a:effectLst/>
              <a:latin typeface="+mn-lt"/>
              <a:ea typeface="+mn-ea"/>
              <a:cs typeface="+mn-cs"/>
            </a:rPr>
            <a:t>3</a:t>
          </a:r>
          <a:r>
            <a:rPr lang="en-GB" sz="1100" b="0">
              <a:effectLst/>
              <a:latin typeface="+mn-lt"/>
              <a:ea typeface="+mn-ea"/>
              <a:cs typeface="+mn-cs"/>
            </a:rPr>
            <a:t> as well as a minimal amount of SF</a:t>
          </a:r>
          <a:r>
            <a:rPr lang="en-GB" sz="1100" b="0" baseline="-25000">
              <a:effectLst/>
              <a:latin typeface="+mn-lt"/>
              <a:ea typeface="+mn-ea"/>
              <a:cs typeface="+mn-cs"/>
            </a:rPr>
            <a:t>6</a:t>
          </a:r>
          <a:r>
            <a:rPr lang="en-GB" sz="1100" b="0">
              <a:effectLst/>
              <a:latin typeface="+mn-lt"/>
              <a:ea typeface="+mn-ea"/>
              <a:cs typeface="+mn-cs"/>
            </a:rPr>
            <a:t> recorded in NI and, as such, these gases are not included in the chart above.</a:t>
          </a:r>
          <a:endParaRPr lang="en-GB" sz="11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717173</xdr:colOff>
      <xdr:row>3</xdr:row>
      <xdr:rowOff>190498</xdr:rowOff>
    </xdr:from>
    <xdr:to>
      <xdr:col>14</xdr:col>
      <xdr:colOff>338349</xdr:colOff>
      <xdr:row>29</xdr:row>
      <xdr:rowOff>180380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</xdr:colOff>
      <xdr:row>4</xdr:row>
      <xdr:rowOff>156883</xdr:rowOff>
    </xdr:from>
    <xdr:to>
      <xdr:col>14</xdr:col>
      <xdr:colOff>487763</xdr:colOff>
      <xdr:row>30</xdr:row>
      <xdr:rowOff>146765</xdr:rowOff>
    </xdr:to>
    <xdr:graphicFrame macro="">
      <xdr:nvGraphicFramePr>
        <xdr:cNvPr id="5" name="Chart 4" descr="A line graph showing Nothern Ireland's greenhouse gas emissions over time." title="Figure 1:  Greenhouse gas emission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0.21359</cdr:x>
      <cdr:y>0.28408</cdr:y>
    </cdr:from>
    <cdr:to>
      <cdr:x>0.46132</cdr:x>
      <cdr:y>0.41897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5334" y="1471167"/>
          <a:ext cx="2499854" cy="698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Ballylumford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power station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re-opened (1996) following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conversion from oil to gas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0.2932</cdr:x>
      <cdr:y>0.14147</cdr:y>
    </cdr:from>
    <cdr:to>
      <cdr:x>0.2932</cdr:x>
      <cdr:y>0.2748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V="1">
          <a:off x="2958667" y="732618"/>
          <a:ext cx="0" cy="6904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0.60238</cdr:x>
      <cdr:y>0</cdr:y>
    </cdr:from>
    <cdr:to>
      <cdr:x>0.80471</cdr:x>
      <cdr:y>0.09338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78615" y="0"/>
          <a:ext cx="2041721" cy="483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Recession led to lower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demand for electricity</a:t>
          </a:r>
        </a:p>
      </cdr:txBody>
    </cdr:sp>
  </cdr:relSizeAnchor>
  <cdr:relSizeAnchor xmlns:cdr="http://schemas.openxmlformats.org/drawingml/2006/chartDrawing">
    <cdr:from>
      <cdr:x>0.61266</cdr:x>
      <cdr:y>0.43226</cdr:y>
    </cdr:from>
    <cdr:to>
      <cdr:x>0.88762</cdr:x>
      <cdr:y>0.55055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82414" y="2238579"/>
          <a:ext cx="2774634" cy="612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Two successive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cold winters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meant higher demand for heating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0.65472</cdr:x>
      <cdr:y>0.08149</cdr:y>
    </cdr:from>
    <cdr:to>
      <cdr:x>0.65472</cdr:x>
      <cdr:y>0.21482</cdr:y>
    </cdr:to>
    <cdr:sp macro="" textlink="">
      <cdr:nvSpPr>
        <cdr:cNvPr id="8" name="Straight Arrow Connector 7"/>
        <cdr:cNvSpPr/>
      </cdr:nvSpPr>
      <cdr:spPr>
        <a:xfrm xmlns:a="http://schemas.openxmlformats.org/drawingml/2006/main">
          <a:off x="6606780" y="421990"/>
          <a:ext cx="0" cy="6904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0.68497</cdr:x>
      <cdr:y>0.22907</cdr:y>
    </cdr:from>
    <cdr:to>
      <cdr:x>0.68497</cdr:x>
      <cdr:y>0.42907</cdr:y>
    </cdr:to>
    <cdr:sp macro="" textlink="">
      <cdr:nvSpPr>
        <cdr:cNvPr id="10" name="Straight Arrow Connector 9"/>
        <cdr:cNvSpPr/>
      </cdr:nvSpPr>
      <cdr:spPr>
        <a:xfrm xmlns:a="http://schemas.openxmlformats.org/drawingml/2006/main" flipV="1">
          <a:off x="6912035" y="1186302"/>
          <a:ext cx="0" cy="1035748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0.32076</cdr:x>
      <cdr:y>0.56234</cdr:y>
    </cdr:from>
    <cdr:to>
      <cdr:x>0.61388</cdr:x>
      <cdr:y>0.6661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236796" y="2912194"/>
          <a:ext cx="2957887" cy="537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Moyle Interconnector operational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and chemical industry plant closed</a:t>
          </a:r>
        </a:p>
      </cdr:txBody>
    </cdr:sp>
  </cdr:relSizeAnchor>
  <cdr:relSizeAnchor xmlns:cdr="http://schemas.openxmlformats.org/drawingml/2006/chartDrawing">
    <cdr:from>
      <cdr:x>0.42512</cdr:x>
      <cdr:y>0.18636</cdr:y>
    </cdr:from>
    <cdr:to>
      <cdr:x>0.42512</cdr:x>
      <cdr:y>0.55303</cdr:y>
    </cdr:to>
    <cdr:sp macro="" textlink="">
      <cdr:nvSpPr>
        <cdr:cNvPr id="12" name="Straight Arrow Connector 11"/>
        <cdr:cNvSpPr/>
      </cdr:nvSpPr>
      <cdr:spPr>
        <a:xfrm xmlns:a="http://schemas.openxmlformats.org/drawingml/2006/main" flipV="1">
          <a:off x="4289861" y="965101"/>
          <a:ext cx="0" cy="189888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headEnd type="none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97117</xdr:colOff>
      <xdr:row>3</xdr:row>
      <xdr:rowOff>186765</xdr:rowOff>
    </xdr:from>
    <xdr:to>
      <xdr:col>9</xdr:col>
      <xdr:colOff>227117</xdr:colOff>
      <xdr:row>22</xdr:row>
      <xdr:rowOff>96295</xdr:rowOff>
    </xdr:to>
    <xdr:graphicFrame macro="">
      <xdr:nvGraphicFramePr>
        <xdr:cNvPr id="3" name="Chart 2" descr="Doughnut chart showing the breakdown of Northern Ireland's greenhouse gas emissions by gas type." title="Figure 2:  Greenhouse gas emission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21.4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0.12706</cdr:x>
      <cdr:y>0</cdr:y>
    </cdr:from>
    <cdr:to>
      <cdr:x>0.40234</cdr:x>
      <cdr:y>0.11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6823" y="0"/>
          <a:ext cx="1748117" cy="40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Nitrous Oxide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(N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O)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0.02235</cdr:x>
      <cdr:y>0.40489</cdr:y>
    </cdr:from>
    <cdr:to>
      <cdr:x>0.22857</cdr:x>
      <cdr:y>0.52354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1941" y="1484817"/>
          <a:ext cx="1309534" cy="43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Methane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(CH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22%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0.71645</cdr:x>
      <cdr:y>0.78022</cdr:y>
    </cdr:from>
    <cdr:to>
      <cdr:x>0.95294</cdr:x>
      <cdr:y>0.93074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49588" y="2861235"/>
          <a:ext cx="1501765" cy="5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Carbon Dioxide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(CO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0.65136</cdr:x>
      <cdr:y>0.0163</cdr:y>
    </cdr:from>
    <cdr:to>
      <cdr:x>0.94318</cdr:x>
      <cdr:y>0.13649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36233" y="59765"/>
          <a:ext cx="1853109" cy="44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Hydrofluorocarbons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(HFCs)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0.49181</cdr:x>
      <cdr:y>0.055</cdr:y>
    </cdr:from>
    <cdr:to>
      <cdr:x>0.64351</cdr:x>
      <cdr:y>0.06294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3123067" y="201707"/>
          <a:ext cx="963344" cy="29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0.30917</cdr:x>
      <cdr:y>0.07068</cdr:y>
    </cdr:from>
    <cdr:to>
      <cdr:x>0.41293</cdr:x>
      <cdr:y>0.07945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1963271" y="259197"/>
          <a:ext cx="658905" cy="3215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4</xdr:row>
      <xdr:rowOff>0</xdr:rowOff>
    </xdr:from>
    <xdr:to>
      <xdr:col>6</xdr:col>
      <xdr:colOff>10470</xdr:colOff>
      <xdr:row>22</xdr:row>
      <xdr:rowOff>103765</xdr:rowOff>
    </xdr:to>
    <xdr:graphicFrame macro="">
      <xdr:nvGraphicFramePr>
        <xdr:cNvPr id="2" name="Chart 1" descr="Doughnut chart showing the breakdown of Northern Ireland's greenhouse gas emissions by source sector" title="Figure 3: Greenhouse gas emissions by secto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21.4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327177</xdr:colOff>
      <xdr:row>4</xdr:row>
      <xdr:rowOff>20562</xdr:rowOff>
    </xdr:from>
    <xdr:to>
      <xdr:col>7</xdr:col>
      <xdr:colOff>516706</xdr:colOff>
      <xdr:row>16</xdr:row>
      <xdr:rowOff>91100</xdr:rowOff>
    </xdr:to>
    <xdr:graphicFrame macro="">
      <xdr:nvGraphicFramePr>
        <xdr:cNvPr id="2" name="Chart 1" descr="A line graph showing Northern Ireland's greenhouse gas emissions over time from the agriculture sector." title="Figure 4 agriculture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521732</xdr:colOff>
      <xdr:row>4</xdr:row>
      <xdr:rowOff>58662</xdr:rowOff>
    </xdr:from>
    <xdr:to>
      <xdr:col>15</xdr:col>
      <xdr:colOff>63561</xdr:colOff>
      <xdr:row>16</xdr:row>
      <xdr:rowOff>132828</xdr:rowOff>
    </xdr:to>
    <xdr:graphicFrame macro="">
      <xdr:nvGraphicFramePr>
        <xdr:cNvPr id="3" name="Chart 2" descr="A line graph showing Northern Ireland's greenhouse gas emissions over time from the business sector." title="Figure 4 business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204435</xdr:colOff>
      <xdr:row>4</xdr:row>
      <xdr:rowOff>37495</xdr:rowOff>
    </xdr:from>
    <xdr:to>
      <xdr:col>22</xdr:col>
      <xdr:colOff>389599</xdr:colOff>
      <xdr:row>16</xdr:row>
      <xdr:rowOff>113089</xdr:rowOff>
    </xdr:to>
    <xdr:graphicFrame macro="">
      <xdr:nvGraphicFramePr>
        <xdr:cNvPr id="4" name="Chart 3" descr="A line graph showing Northern Ireland's greenhouse gas emissions over time from the energy supply sector." title="Figure 4 energy supply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335643</xdr:colOff>
      <xdr:row>17</xdr:row>
      <xdr:rowOff>98718</xdr:rowOff>
    </xdr:from>
    <xdr:to>
      <xdr:col>7</xdr:col>
      <xdr:colOff>521543</xdr:colOff>
      <xdr:row>29</xdr:row>
      <xdr:rowOff>169861</xdr:rowOff>
    </xdr:to>
    <xdr:graphicFrame macro="">
      <xdr:nvGraphicFramePr>
        <xdr:cNvPr id="5" name="Chart 4" descr="A line graph showing Northern Ireland's greenhouse gas emissions over time from the industrial process sector." title="Figure 4 industrial process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555599</xdr:colOff>
      <xdr:row>17</xdr:row>
      <xdr:rowOff>98718</xdr:rowOff>
    </xdr:from>
    <xdr:to>
      <xdr:col>15</xdr:col>
      <xdr:colOff>97428</xdr:colOff>
      <xdr:row>29</xdr:row>
      <xdr:rowOff>173490</xdr:rowOff>
    </xdr:to>
    <xdr:graphicFrame macro="">
      <xdr:nvGraphicFramePr>
        <xdr:cNvPr id="6" name="Chart 5" descr="A line graph showing Northern Ireland's greenhouse gas emissions over time from land use change." title="Figure 4 land use chang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186766</xdr:colOff>
      <xdr:row>17</xdr:row>
      <xdr:rowOff>98718</xdr:rowOff>
    </xdr:from>
    <xdr:to>
      <xdr:col>22</xdr:col>
      <xdr:colOff>372666</xdr:colOff>
      <xdr:row>29</xdr:row>
      <xdr:rowOff>169861</xdr:rowOff>
    </xdr:to>
    <xdr:graphicFrame macro="">
      <xdr:nvGraphicFramePr>
        <xdr:cNvPr id="7" name="Chart 6" descr="A line graph showing Northern Ireland's greenhouse gas emissions over time from the public sector." title="Figure 4 public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335643</xdr:colOff>
      <xdr:row>32</xdr:row>
      <xdr:rowOff>16008</xdr:rowOff>
    </xdr:from>
    <xdr:to>
      <xdr:col>7</xdr:col>
      <xdr:colOff>521543</xdr:colOff>
      <xdr:row>44</xdr:row>
      <xdr:rowOff>87151</xdr:rowOff>
    </xdr:to>
    <xdr:graphicFrame macro="">
      <xdr:nvGraphicFramePr>
        <xdr:cNvPr id="8" name="Chart 7" descr="A line graph showing Northern Ireland's greenhouse gas emissions over time from the residential sector." title="Figure 4 residential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555599</xdr:colOff>
      <xdr:row>32</xdr:row>
      <xdr:rowOff>16008</xdr:rowOff>
    </xdr:from>
    <xdr:to>
      <xdr:col>15</xdr:col>
      <xdr:colOff>97428</xdr:colOff>
      <xdr:row>44</xdr:row>
      <xdr:rowOff>87151</xdr:rowOff>
    </xdr:to>
    <xdr:graphicFrame macro="">
      <xdr:nvGraphicFramePr>
        <xdr:cNvPr id="9" name="Chart 8" descr="A line graph showing Northern Ireland's greenhouse gas emissions over time from the transport sector." title="Figure 4 transport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186766</xdr:colOff>
      <xdr:row>32</xdr:row>
      <xdr:rowOff>16008</xdr:rowOff>
    </xdr:from>
    <xdr:to>
      <xdr:col>22</xdr:col>
      <xdr:colOff>372666</xdr:colOff>
      <xdr:row>44</xdr:row>
      <xdr:rowOff>87151</xdr:rowOff>
    </xdr:to>
    <xdr:graphicFrame macro="">
      <xdr:nvGraphicFramePr>
        <xdr:cNvPr id="10" name="Chart 9" descr="A line graph showing Northern Ireland's greenhouse gas emissions over time from the waste managment sector." title="Figure 4 waste management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597647</xdr:colOff>
      <xdr:row>4</xdr:row>
      <xdr:rowOff>126999</xdr:rowOff>
    </xdr:from>
    <xdr:to>
      <xdr:col>17</xdr:col>
      <xdr:colOff>263647</xdr:colOff>
      <xdr:row>31</xdr:row>
      <xdr:rowOff>124352</xdr:rowOff>
    </xdr:to>
    <xdr:graphicFrame macro="">
      <xdr:nvGraphicFramePr>
        <xdr:cNvPr id="2" name="Chart 1" descr="Stacked column chart showing a breakdown of the greenhouse gas type (flourinated gases, nitrous oxide, methane, carbon dioxide) by source sector in Northern Ireland.  Data also presented in Table 2." title="Figur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v.stats@daera-ni.gov.uk" TargetMode="External"/><Relationship Id="rId1" Type="http://schemas.openxmlformats.org/officeDocument/2006/relationships/hyperlink" Target="https://www.daera-ni.gov.uk/articles/northern-ireland-greenhouse-gas-inventory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naei.beis.gov.uk/reports/reports?section_id=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naei.beis.gov.uk/reports/reports?section_id=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naei.beis.gov.uk/reports/reports?section_id=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aei.beis.gov.uk/reports/reports?section_id=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naei.beis.gov.uk/reports/reports?section_id=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aei.beis.gov.uk/reports/reports?section_id=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naei.beis.gov.uk/reports/reports?section_id=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7"/>
  <sheetViews>
    <sheetView showGridLines="0" tabSelected="1" zoomScale="85" zoomScaleNormal="85" workbookViewId="0"/>
  </sheetViews>
  <sheetFormatPr defaultColWidth="9.1796875" defaultRowHeight="15.5" x14ac:dyDescent="0.35"/>
  <cols>
    <col min="1" max="1" width="9.1796875" style="1"/>
    <col min="2" max="2" width="30.7265625" style="1" bestFit="1" customWidth="1"/>
    <col min="3" max="3" width="9.453125" style="2" bestFit="1" customWidth="1"/>
    <col min="4" max="16384" width="9.1796875" style="1"/>
  </cols>
  <sheetData>
    <row r="2" spans="2:3" ht="20" x14ac:dyDescent="0.4">
      <c r="B2" s="4" t="s">
        <v>100</v>
      </c>
    </row>
    <row r="3" spans="2:3" ht="20" x14ac:dyDescent="0.4">
      <c r="B3" s="4" t="s">
        <v>9</v>
      </c>
    </row>
    <row r="4" spans="2:3" ht="15" customHeight="1" x14ac:dyDescent="0.4">
      <c r="B4" s="4"/>
    </row>
    <row r="5" spans="2:3" ht="15" customHeight="1" x14ac:dyDescent="0.35">
      <c r="B5" s="2" t="s">
        <v>20</v>
      </c>
    </row>
    <row r="6" spans="2:3" ht="15" customHeight="1" x14ac:dyDescent="0.35">
      <c r="B6" s="2" t="s">
        <v>101</v>
      </c>
    </row>
    <row r="8" spans="2:3" x14ac:dyDescent="0.35">
      <c r="B8" s="3" t="s">
        <v>4</v>
      </c>
      <c r="C8" s="32" t="s">
        <v>102</v>
      </c>
    </row>
    <row r="10" spans="2:3" x14ac:dyDescent="0.35">
      <c r="B10" s="3" t="s">
        <v>0</v>
      </c>
      <c r="C10" s="2" t="s">
        <v>6</v>
      </c>
    </row>
    <row r="11" spans="2:3" x14ac:dyDescent="0.35">
      <c r="B11" s="3" t="s">
        <v>3</v>
      </c>
      <c r="C11" s="2" t="s">
        <v>7</v>
      </c>
    </row>
    <row r="12" spans="2:3" x14ac:dyDescent="0.35">
      <c r="B12" s="3" t="s">
        <v>1</v>
      </c>
      <c r="C12" s="2" t="s">
        <v>8</v>
      </c>
    </row>
    <row r="13" spans="2:3" x14ac:dyDescent="0.35">
      <c r="B13" s="3" t="s">
        <v>2</v>
      </c>
      <c r="C13" s="2" t="s">
        <v>103</v>
      </c>
    </row>
    <row r="14" spans="2:3" x14ac:dyDescent="0.35">
      <c r="B14" s="3" t="s">
        <v>19</v>
      </c>
      <c r="C14" s="2" t="s">
        <v>18</v>
      </c>
    </row>
    <row r="16" spans="2:3" x14ac:dyDescent="0.35">
      <c r="B16" s="3" t="s">
        <v>105</v>
      </c>
      <c r="C16" s="1" t="s">
        <v>104</v>
      </c>
    </row>
    <row r="17" spans="2:3" x14ac:dyDescent="0.35">
      <c r="B17" s="3"/>
    </row>
    <row r="18" spans="2:3" x14ac:dyDescent="0.35">
      <c r="B18" s="3" t="s">
        <v>10</v>
      </c>
      <c r="C18" s="2" t="s">
        <v>59</v>
      </c>
    </row>
    <row r="19" spans="2:3" x14ac:dyDescent="0.35">
      <c r="B19" s="3" t="s">
        <v>11</v>
      </c>
      <c r="C19" s="5" t="s">
        <v>66</v>
      </c>
    </row>
    <row r="20" spans="2:3" x14ac:dyDescent="0.35">
      <c r="B20" s="3" t="s">
        <v>5</v>
      </c>
      <c r="C20" s="121" t="s">
        <v>119</v>
      </c>
    </row>
    <row r="21" spans="2:3" x14ac:dyDescent="0.35">
      <c r="B21" s="3"/>
      <c r="C21" s="5"/>
    </row>
    <row r="22" spans="2:3" x14ac:dyDescent="0.35">
      <c r="B22" s="3" t="s">
        <v>12</v>
      </c>
      <c r="C22" s="2" t="s">
        <v>60</v>
      </c>
    </row>
    <row r="23" spans="2:3" x14ac:dyDescent="0.35">
      <c r="C23" s="2" t="s">
        <v>13</v>
      </c>
    </row>
    <row r="24" spans="2:3" x14ac:dyDescent="0.35">
      <c r="C24" s="2" t="s">
        <v>14</v>
      </c>
    </row>
    <row r="25" spans="2:3" x14ac:dyDescent="0.35">
      <c r="C25" s="2" t="s">
        <v>15</v>
      </c>
    </row>
    <row r="26" spans="2:3" x14ac:dyDescent="0.35">
      <c r="C26" s="2" t="s">
        <v>16</v>
      </c>
    </row>
    <row r="27" spans="2:3" x14ac:dyDescent="0.35">
      <c r="C27" s="2" t="s">
        <v>17</v>
      </c>
    </row>
  </sheetData>
  <hyperlinks>
    <hyperlink ref="C20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2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9"/>
  <sheetViews>
    <sheetView showGridLines="0" zoomScale="85" zoomScaleNormal="85" workbookViewId="0">
      <selection activeCell="G14" sqref="G14"/>
    </sheetView>
  </sheetViews>
  <sheetFormatPr defaultColWidth="15.7265625" defaultRowHeight="15.5" x14ac:dyDescent="0.35"/>
  <cols>
    <col min="1" max="1" width="10.7265625" style="36" customWidth="1"/>
    <col min="2" max="2" width="41.26953125" style="36" customWidth="1"/>
    <col min="3" max="3" width="16.26953125" style="36" customWidth="1"/>
    <col min="4" max="4" width="32.26953125" style="36" customWidth="1"/>
    <col min="5" max="5" width="29.54296875" style="36" customWidth="1"/>
    <col min="6" max="6" width="23.1796875" style="36" customWidth="1"/>
    <col min="7" max="7" width="27.7265625" style="36" customWidth="1"/>
    <col min="8" max="8" width="17.1796875" style="36" customWidth="1"/>
    <col min="9" max="23" width="13.26953125" style="36" customWidth="1"/>
    <col min="24" max="16384" width="15.7265625" style="36"/>
  </cols>
  <sheetData>
    <row r="1" spans="2:6" x14ac:dyDescent="0.35">
      <c r="E1" s="9" t="s">
        <v>27</v>
      </c>
    </row>
    <row r="2" spans="2:6" x14ac:dyDescent="0.35">
      <c r="B2" s="35" t="s">
        <v>78</v>
      </c>
      <c r="C2" s="38"/>
      <c r="D2" s="38"/>
      <c r="E2" s="38"/>
      <c r="F2" s="38"/>
    </row>
    <row r="3" spans="2:6" x14ac:dyDescent="0.35">
      <c r="B3" s="2" t="s">
        <v>115</v>
      </c>
      <c r="C3" s="2"/>
      <c r="D3" s="2"/>
      <c r="E3" s="2"/>
      <c r="F3" s="2"/>
    </row>
    <row r="4" spans="2:6" x14ac:dyDescent="0.35">
      <c r="B4" s="38"/>
      <c r="C4" s="39"/>
      <c r="D4" s="38"/>
      <c r="E4" s="40"/>
      <c r="F4" s="40"/>
    </row>
    <row r="5" spans="2:6" ht="48.5" x14ac:dyDescent="0.45">
      <c r="B5" s="104" t="s">
        <v>96</v>
      </c>
      <c r="C5" s="50" t="s">
        <v>97</v>
      </c>
      <c r="D5" s="51" t="s">
        <v>69</v>
      </c>
    </row>
    <row r="6" spans="2:6" x14ac:dyDescent="0.35">
      <c r="B6" s="103" t="s">
        <v>63</v>
      </c>
      <c r="C6" s="100">
        <f>Table1!V29/1000</f>
        <v>21.873853438270764</v>
      </c>
      <c r="D6" s="99" t="s">
        <v>92</v>
      </c>
    </row>
    <row r="7" spans="2:6" x14ac:dyDescent="0.35">
      <c r="B7" s="103">
        <v>2015</v>
      </c>
      <c r="C7" s="101">
        <f>Table1!W29/1000</f>
        <v>22.345726082305884</v>
      </c>
      <c r="D7" s="105">
        <f>(C7-C$6)/C$6*100</f>
        <v>2.1572451574057161</v>
      </c>
      <c r="E7" s="55"/>
    </row>
    <row r="8" spans="2:6" x14ac:dyDescent="0.35">
      <c r="B8" s="103">
        <v>2016</v>
      </c>
      <c r="C8" s="101">
        <f>Table1!X29/1000</f>
        <v>22.724189231770623</v>
      </c>
      <c r="D8" s="105">
        <f t="shared" ref="D8:D11" si="0">(C8-C$6)/C$6*100</f>
        <v>3.8874530996541332</v>
      </c>
    </row>
    <row r="9" spans="2:6" x14ac:dyDescent="0.35">
      <c r="B9" s="103">
        <v>2017</v>
      </c>
      <c r="C9" s="101">
        <f>Table1!Y29/1000</f>
        <v>21.884032795043197</v>
      </c>
      <c r="D9" s="105">
        <f t="shared" si="0"/>
        <v>4.6536641571452333E-2</v>
      </c>
    </row>
    <row r="10" spans="2:6" x14ac:dyDescent="0.35">
      <c r="B10" s="103">
        <v>2018</v>
      </c>
      <c r="C10" s="101">
        <f>Table1!Z29/1000</f>
        <v>21.719501493920067</v>
      </c>
      <c r="D10" s="105">
        <f t="shared" si="0"/>
        <v>-0.70564587435993897</v>
      </c>
    </row>
    <row r="11" spans="2:6" x14ac:dyDescent="0.35">
      <c r="B11" s="102">
        <v>2019</v>
      </c>
      <c r="C11" s="116">
        <f>Table1!AA29/1000</f>
        <v>21.414085414505994</v>
      </c>
      <c r="D11" s="106">
        <f t="shared" si="0"/>
        <v>-2.1019068499396374</v>
      </c>
      <c r="E11" s="57"/>
    </row>
    <row r="12" spans="2:6" x14ac:dyDescent="0.35">
      <c r="B12" s="42"/>
      <c r="C12" s="41"/>
      <c r="D12" s="54"/>
      <c r="E12" s="49"/>
    </row>
    <row r="13" spans="2:6" x14ac:dyDescent="0.35">
      <c r="B13" s="2" t="s">
        <v>122</v>
      </c>
      <c r="C13" s="41"/>
      <c r="D13" s="54"/>
      <c r="E13" s="49"/>
    </row>
    <row r="14" spans="2:6" x14ac:dyDescent="0.35">
      <c r="B14" s="42"/>
      <c r="C14" s="41"/>
      <c r="D14" s="54"/>
      <c r="E14" s="49"/>
    </row>
    <row r="15" spans="2:6" x14ac:dyDescent="0.35">
      <c r="B15" s="42"/>
      <c r="C15" s="41"/>
      <c r="D15" s="54"/>
      <c r="E15" s="49"/>
    </row>
    <row r="16" spans="2:6" x14ac:dyDescent="0.35">
      <c r="B16" s="2" t="s">
        <v>121</v>
      </c>
      <c r="C16" s="38"/>
      <c r="D16" s="38"/>
      <c r="E16" s="38"/>
      <c r="F16" s="38"/>
    </row>
    <row r="17" spans="2:6" x14ac:dyDescent="0.35">
      <c r="B17" s="38"/>
      <c r="C17" s="38"/>
      <c r="D17" s="38"/>
      <c r="E17" s="38"/>
      <c r="F17" s="38"/>
    </row>
    <row r="18" spans="2:6" x14ac:dyDescent="0.35">
      <c r="B18" s="125" t="s">
        <v>107</v>
      </c>
      <c r="C18" s="38"/>
      <c r="D18" s="38"/>
      <c r="E18" s="38"/>
      <c r="F18" s="38"/>
    </row>
    <row r="19" spans="2:6" x14ac:dyDescent="0.35">
      <c r="B19" s="72"/>
      <c r="C19" s="38"/>
      <c r="D19" s="38"/>
      <c r="E19" s="38"/>
      <c r="F19" s="38"/>
    </row>
  </sheetData>
  <hyperlinks>
    <hyperlink ref="E1" location="Contents!A1" display="back to contents"/>
    <hyperlink ref="B18" r:id="rId1"/>
  </hyperlinks>
  <pageMargins left="0.78740157480314965" right="0.78740157480314965" top="0.78740157480314965" bottom="0.78740157480314965" header="0.39370078740157483" footer="0.39370078740157483"/>
  <pageSetup paperSize="9" scale="8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zoomScale="75" zoomScaleNormal="75" workbookViewId="0">
      <selection activeCell="O32" sqref="O32"/>
    </sheetView>
  </sheetViews>
  <sheetFormatPr defaultColWidth="9.1796875" defaultRowHeight="15.5" x14ac:dyDescent="0.35"/>
  <cols>
    <col min="1" max="1" width="10.7265625" style="44" customWidth="1"/>
    <col min="2" max="2" width="30.26953125" style="44" customWidth="1"/>
    <col min="3" max="23" width="10.7265625" style="44" customWidth="1"/>
    <col min="24" max="16384" width="9.1796875" style="44"/>
  </cols>
  <sheetData>
    <row r="2" spans="2:17" x14ac:dyDescent="0.35">
      <c r="B2" s="43" t="s">
        <v>77</v>
      </c>
      <c r="Q2" s="45" t="s">
        <v>27</v>
      </c>
    </row>
    <row r="3" spans="2:17" x14ac:dyDescent="0.35">
      <c r="B3" s="44" t="s">
        <v>116</v>
      </c>
    </row>
    <row r="35" spans="1:26" s="46" customFormat="1" x14ac:dyDescent="0.35">
      <c r="B35" s="44" t="s">
        <v>65</v>
      </c>
    </row>
    <row r="36" spans="1:26" s="46" customFormat="1" x14ac:dyDescent="0.35"/>
    <row r="37" spans="1:26" s="46" customFormat="1" x14ac:dyDescent="0.35">
      <c r="A37" s="44"/>
      <c r="B37" s="44"/>
      <c r="C37" s="47">
        <v>1990</v>
      </c>
      <c r="D37" s="47">
        <v>1995</v>
      </c>
      <c r="E37" s="47">
        <v>1998</v>
      </c>
      <c r="F37" s="47">
        <v>1999</v>
      </c>
      <c r="G37" s="47">
        <v>2000</v>
      </c>
      <c r="H37" s="47">
        <v>2001</v>
      </c>
      <c r="I37" s="47">
        <v>2002</v>
      </c>
      <c r="J37" s="47">
        <v>2003</v>
      </c>
      <c r="K37" s="47">
        <v>2004</v>
      </c>
      <c r="L37" s="47">
        <v>2005</v>
      </c>
      <c r="M37" s="47">
        <v>2006</v>
      </c>
      <c r="N37" s="47">
        <v>2007</v>
      </c>
      <c r="O37" s="47">
        <v>2008</v>
      </c>
      <c r="P37" s="47">
        <v>2009</v>
      </c>
      <c r="Q37" s="47">
        <v>2010</v>
      </c>
      <c r="R37" s="47">
        <v>2011</v>
      </c>
      <c r="S37" s="47">
        <v>2012</v>
      </c>
      <c r="T37" s="47">
        <v>2013</v>
      </c>
      <c r="U37" s="47">
        <v>2014</v>
      </c>
      <c r="V37" s="47">
        <v>2015</v>
      </c>
      <c r="W37" s="47">
        <v>2016</v>
      </c>
      <c r="X37" s="47">
        <v>2017</v>
      </c>
      <c r="Y37" s="47">
        <v>2018</v>
      </c>
      <c r="Z37" s="115">
        <v>2019</v>
      </c>
    </row>
    <row r="38" spans="1:26" s="46" customFormat="1" ht="15.75" customHeight="1" x14ac:dyDescent="0.35">
      <c r="A38" s="127"/>
      <c r="B38" s="128" t="s">
        <v>64</v>
      </c>
      <c r="C38" s="48">
        <f>(Table1!D29-Table1!$C$29)/Table1!$C$29</f>
        <v>-6.3171301205267245E-4</v>
      </c>
      <c r="D38" s="48">
        <f>(Table1!E29-Table1!$C$29)/Table1!$C$29</f>
        <v>-6.3171301205267245E-4</v>
      </c>
      <c r="E38" s="48">
        <f>(Table1!F29-Table1!$C$29)/Table1!$C$29</f>
        <v>2.0561158659339829E-2</v>
      </c>
      <c r="F38" s="48">
        <f>(Table1!G29-Table1!$C$29)/Table1!$C$29</f>
        <v>4.0777055840548027E-2</v>
      </c>
      <c r="G38" s="48">
        <f>(Table1!H29-Table1!$C$29)/Table1!$C$29</f>
        <v>2.8802788260785996E-2</v>
      </c>
      <c r="H38" s="48">
        <f>(Table1!I29-Table1!$C$29)/Table1!$C$29</f>
        <v>4.2642774670564737E-2</v>
      </c>
      <c r="I38" s="48">
        <f>(Table1!J29-Table1!$C$29)/Table1!$C$29</f>
        <v>-4.811798203401145E-2</v>
      </c>
      <c r="J38" s="48">
        <f>(Table1!K29-Table1!$C$29)/Table1!$C$29</f>
        <v>-4.0441450648154083E-2</v>
      </c>
      <c r="K38" s="48">
        <f>(Table1!L29-Table1!$C$29)/Table1!$C$29</f>
        <v>-4.5777525759544101E-2</v>
      </c>
      <c r="L38" s="48">
        <f>(Table1!M29-Table1!$C$29)/Table1!$C$29</f>
        <v>-1.5155222017711302E-2</v>
      </c>
      <c r="M38" s="48">
        <f>(Table1!N29-Table1!$C$29)/Table1!$C$29</f>
        <v>-1.2619579079664171E-3</v>
      </c>
      <c r="N38" s="48">
        <f>(Table1!O29-Table1!$C$29)/Table1!$C$29</f>
        <v>-4.4366034753547105E-2</v>
      </c>
      <c r="O38" s="48">
        <f>(Table1!P29-Table1!$C$29)/Table1!$C$29</f>
        <v>-5.9501664906976469E-2</v>
      </c>
      <c r="P38" s="48">
        <f>(Table1!Q29-Table1!$C$29)/Table1!$C$29</f>
        <v>-0.12526544724318131</v>
      </c>
      <c r="Q38" s="48">
        <f>(Table1!R29-Table1!$C$29)/Table1!$C$29</f>
        <v>-0.10211008788822799</v>
      </c>
      <c r="R38" s="48">
        <f>(Table1!S29-Table1!$C$29)/Table1!$C$29</f>
        <v>-0.14742708941452751</v>
      </c>
      <c r="S38" s="48">
        <f>(Table1!T29-Table1!$C$29)/Table1!$C$29</f>
        <v>-0.13808218293605076</v>
      </c>
      <c r="T38" s="48">
        <f>(Table1!U29-Table1!$C$29)/Table1!$C$29</f>
        <v>-0.13267694867842875</v>
      </c>
      <c r="U38" s="48">
        <f>(Table1!V29-Table1!$C$29)/Table1!$C$29</f>
        <v>-0.16098273978675351</v>
      </c>
      <c r="V38" s="48">
        <f>(Table1!W29-Table1!$C$29)/Table1!$C$29</f>
        <v>-0.14288308057100527</v>
      </c>
      <c r="W38" s="48">
        <f>(Table1!X29-Table1!$C$29)/Table1!$C$29</f>
        <v>-0.12836633729796057</v>
      </c>
      <c r="X38" s="48">
        <f>(Table1!Y29-Table1!$C$29)/Table1!$C$29</f>
        <v>-0.16059228933164554</v>
      </c>
      <c r="Y38" s="48">
        <f>(Table1!Z29-Table1!$C$29)/Table1!$C$29</f>
        <v>-0.16690323046861616</v>
      </c>
      <c r="Z38" s="48">
        <f>(Table1!AA29-Table1!$C$29)/Table1!$C$29</f>
        <v>-0.1786181010513517</v>
      </c>
    </row>
    <row r="39" spans="1:26" x14ac:dyDescent="0.35">
      <c r="A39" s="127"/>
      <c r="B39" s="127"/>
    </row>
  </sheetData>
  <hyperlinks>
    <hyperlink ref="Q2" location="Contents!A1" display="back to contents"/>
  </hyperlinks>
  <pageMargins left="0.25" right="0.25" top="0.75" bottom="0.75" header="0.3" footer="0.3"/>
  <pageSetup paperSize="9" scale="5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2"/>
  <sheetViews>
    <sheetView showGridLines="0" topLeftCell="A4" zoomScale="85" zoomScaleNormal="85" workbookViewId="0">
      <selection activeCell="A21" sqref="A21:XFD21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23" width="14.26953125" style="2" customWidth="1"/>
    <col min="24" max="16384" width="9.1796875" style="2"/>
  </cols>
  <sheetData>
    <row r="2" spans="2:23" x14ac:dyDescent="0.35">
      <c r="B2" s="3" t="s">
        <v>75</v>
      </c>
      <c r="K2" s="29"/>
      <c r="L2" s="9" t="s">
        <v>27</v>
      </c>
    </row>
    <row r="3" spans="2:23" x14ac:dyDescent="0.35">
      <c r="B3" s="2" t="s">
        <v>117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2:23" x14ac:dyDescent="0.35"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 ht="16.5" x14ac:dyDescent="0.4">
      <c r="J5" s="7" t="s">
        <v>56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2:23" ht="17.5" x14ac:dyDescent="0.45">
      <c r="B6" s="97" t="s">
        <v>39</v>
      </c>
      <c r="C6" s="98" t="s">
        <v>43</v>
      </c>
      <c r="D6" s="98" t="s">
        <v>44</v>
      </c>
      <c r="E6" s="98" t="s">
        <v>45</v>
      </c>
      <c r="F6" s="98" t="s">
        <v>28</v>
      </c>
      <c r="G6" s="98" t="s">
        <v>29</v>
      </c>
      <c r="H6" s="98" t="s">
        <v>46</v>
      </c>
      <c r="I6" s="98" t="s">
        <v>47</v>
      </c>
      <c r="J6" s="98" t="s">
        <v>41</v>
      </c>
    </row>
    <row r="7" spans="2:23" x14ac:dyDescent="0.35">
      <c r="B7" s="2" t="s">
        <v>30</v>
      </c>
      <c r="C7" s="53">
        <v>6045.912286100378</v>
      </c>
      <c r="D7" s="53">
        <v>25236.714229558569</v>
      </c>
      <c r="E7" s="53">
        <v>15033.071282952629</v>
      </c>
      <c r="F7" s="53"/>
      <c r="G7" s="53"/>
      <c r="H7" s="53"/>
      <c r="I7" s="53"/>
      <c r="J7" s="53">
        <v>46315.697798611567</v>
      </c>
      <c r="K7" s="11"/>
    </row>
    <row r="8" spans="2:23" x14ac:dyDescent="0.35">
      <c r="B8" s="108" t="s">
        <v>31</v>
      </c>
      <c r="C8" s="109">
        <v>65144.214349204332</v>
      </c>
      <c r="D8" s="109">
        <v>159.69466611267575</v>
      </c>
      <c r="E8" s="109">
        <v>869.70018562141729</v>
      </c>
      <c r="F8" s="109">
        <v>11045.454871255006</v>
      </c>
      <c r="G8" s="109">
        <v>217.70852428612238</v>
      </c>
      <c r="H8" s="109">
        <v>447.5157269012401</v>
      </c>
      <c r="I8" s="109">
        <v>0.64190667421775793</v>
      </c>
      <c r="J8" s="109">
        <v>77884.930230055019</v>
      </c>
      <c r="K8" s="11"/>
    </row>
    <row r="9" spans="2:23" x14ac:dyDescent="0.35">
      <c r="B9" s="108" t="s">
        <v>32</v>
      </c>
      <c r="C9" s="109">
        <v>89636.138588604212</v>
      </c>
      <c r="D9" s="109">
        <v>5445.448218024304</v>
      </c>
      <c r="E9" s="109">
        <v>766.47897213887939</v>
      </c>
      <c r="F9" s="109"/>
      <c r="G9" s="109"/>
      <c r="H9" s="109"/>
      <c r="I9" s="109"/>
      <c r="J9" s="109">
        <v>95848.065778767399</v>
      </c>
      <c r="K9" s="11"/>
    </row>
    <row r="10" spans="2:23" x14ac:dyDescent="0.35">
      <c r="B10" s="108" t="s">
        <v>33</v>
      </c>
      <c r="C10" s="109">
        <v>9789.5666233971224</v>
      </c>
      <c r="D10" s="109">
        <v>82.373397159208224</v>
      </c>
      <c r="E10" s="109">
        <v>284.72929697802215</v>
      </c>
      <c r="F10" s="109">
        <v>2.2879999999999998</v>
      </c>
      <c r="G10" s="109">
        <v>126.9773842563696</v>
      </c>
      <c r="H10" s="109">
        <v>141.87299999999999</v>
      </c>
      <c r="I10" s="109"/>
      <c r="J10" s="109">
        <v>10427.807701790724</v>
      </c>
      <c r="K10" s="11"/>
    </row>
    <row r="11" spans="2:23" x14ac:dyDescent="0.35">
      <c r="B11" s="108" t="s">
        <v>34</v>
      </c>
      <c r="C11" s="109">
        <v>-1025.3895077777379</v>
      </c>
      <c r="D11" s="109">
        <v>4897.2758527813576</v>
      </c>
      <c r="E11" s="109">
        <v>2074.2655092513996</v>
      </c>
      <c r="F11" s="109"/>
      <c r="G11" s="109"/>
      <c r="H11" s="109"/>
      <c r="I11" s="109"/>
      <c r="J11" s="109">
        <v>5946.1518542550193</v>
      </c>
      <c r="K11" s="11"/>
    </row>
    <row r="12" spans="2:23" x14ac:dyDescent="0.35">
      <c r="B12" s="108" t="s">
        <v>35</v>
      </c>
      <c r="C12" s="109">
        <v>7896.9813122968908</v>
      </c>
      <c r="D12" s="109">
        <v>17.741669996908765</v>
      </c>
      <c r="E12" s="109">
        <v>4.8959893804054095</v>
      </c>
      <c r="F12" s="109"/>
      <c r="G12" s="109"/>
      <c r="H12" s="109"/>
      <c r="I12" s="109"/>
      <c r="J12" s="109">
        <v>7919.6189716742056</v>
      </c>
      <c r="K12" s="11"/>
    </row>
    <row r="13" spans="2:23" x14ac:dyDescent="0.35">
      <c r="B13" s="108" t="s">
        <v>36</v>
      </c>
      <c r="C13" s="109">
        <v>66503.861981187219</v>
      </c>
      <c r="D13" s="109">
        <v>1036.614859117461</v>
      </c>
      <c r="E13" s="109">
        <v>221.94496273401188</v>
      </c>
      <c r="F13" s="109">
        <v>1452.2842844840002</v>
      </c>
      <c r="G13" s="109"/>
      <c r="H13" s="109"/>
      <c r="I13" s="109"/>
      <c r="J13" s="109">
        <v>69214.706087522689</v>
      </c>
      <c r="K13" s="11"/>
    </row>
    <row r="14" spans="2:23" x14ac:dyDescent="0.35">
      <c r="B14" s="108" t="s">
        <v>37</v>
      </c>
      <c r="C14" s="109">
        <v>120843.580178626</v>
      </c>
      <c r="D14" s="109">
        <v>105.64448449794843</v>
      </c>
      <c r="E14" s="109">
        <v>1262.9035367470731</v>
      </c>
      <c r="F14" s="109"/>
      <c r="G14" s="109"/>
      <c r="H14" s="109"/>
      <c r="I14" s="109"/>
      <c r="J14" s="109">
        <v>122212.12819987102</v>
      </c>
      <c r="K14" s="11"/>
    </row>
    <row r="15" spans="2:23" x14ac:dyDescent="0.35">
      <c r="B15" s="108" t="s">
        <v>38</v>
      </c>
      <c r="C15" s="109">
        <v>244.85774128418421</v>
      </c>
      <c r="D15" s="109">
        <v>17034.091680372734</v>
      </c>
      <c r="E15" s="109">
        <v>1718.0165770980282</v>
      </c>
      <c r="F15" s="109"/>
      <c r="G15" s="109"/>
      <c r="H15" s="109"/>
      <c r="I15" s="109"/>
      <c r="J15" s="109">
        <v>18996.965998754946</v>
      </c>
      <c r="K15" s="11"/>
      <c r="L15" s="31"/>
      <c r="M15" s="31"/>
      <c r="N15" s="31"/>
      <c r="O15" s="31"/>
      <c r="P15" s="31"/>
      <c r="Q15" s="31"/>
      <c r="R15" s="31"/>
      <c r="S15" s="31"/>
    </row>
    <row r="16" spans="2:23" x14ac:dyDescent="0.35">
      <c r="B16" s="111" t="s">
        <v>40</v>
      </c>
      <c r="C16" s="112">
        <v>365079.7235529226</v>
      </c>
      <c r="D16" s="112">
        <v>54015.599057621177</v>
      </c>
      <c r="E16" s="112">
        <v>22236.006312901856</v>
      </c>
      <c r="F16" s="112">
        <v>12500.027155739006</v>
      </c>
      <c r="G16" s="112">
        <v>344.68590854249197</v>
      </c>
      <c r="H16" s="112">
        <v>589.38872690124003</v>
      </c>
      <c r="I16" s="112">
        <v>0.64190667421775793</v>
      </c>
      <c r="J16" s="112">
        <v>454766.07262130268</v>
      </c>
      <c r="K16" s="11"/>
      <c r="L16" s="30"/>
      <c r="M16" s="30"/>
      <c r="N16" s="30"/>
      <c r="O16" s="30"/>
      <c r="P16" s="30"/>
      <c r="Q16" s="30"/>
      <c r="R16" s="30"/>
      <c r="S16" s="30"/>
      <c r="T16" s="12"/>
      <c r="U16" s="12"/>
    </row>
    <row r="17" spans="2:11" ht="24" customHeight="1" x14ac:dyDescent="0.35">
      <c r="B17" s="2" t="s">
        <v>42</v>
      </c>
      <c r="C17" s="12">
        <f>C16/$J$16</f>
        <v>0.80278575191103896</v>
      </c>
      <c r="D17" s="12">
        <f t="shared" ref="D17:J17" si="0">D16/$J$16</f>
        <v>0.11877666851062917</v>
      </c>
      <c r="E17" s="12">
        <f t="shared" si="0"/>
        <v>4.8895481988645281E-2</v>
      </c>
      <c r="F17" s="12">
        <f t="shared" si="0"/>
        <v>2.7486718795199466E-2</v>
      </c>
      <c r="G17" s="12">
        <f t="shared" si="0"/>
        <v>7.5794112466591641E-4</v>
      </c>
      <c r="H17" s="12">
        <f t="shared" si="0"/>
        <v>1.2960261602277478E-3</v>
      </c>
      <c r="I17" s="12">
        <f t="shared" si="0"/>
        <v>1.4115095933119287E-6</v>
      </c>
      <c r="J17" s="12">
        <f t="shared" si="0"/>
        <v>1</v>
      </c>
      <c r="K17" s="11"/>
    </row>
    <row r="19" spans="2:11" x14ac:dyDescent="0.35">
      <c r="B19" s="124" t="s">
        <v>107</v>
      </c>
    </row>
    <row r="20" spans="2:11" x14ac:dyDescent="0.35">
      <c r="B20" s="107"/>
    </row>
    <row r="21" spans="2:11" ht="16.5" x14ac:dyDescent="0.4">
      <c r="B21" s="44" t="s">
        <v>98</v>
      </c>
      <c r="C21"/>
      <c r="D21"/>
      <c r="E21"/>
      <c r="F21"/>
      <c r="G21"/>
      <c r="H21"/>
      <c r="I21"/>
      <c r="J21"/>
    </row>
    <row r="22" spans="2:11" ht="16.5" x14ac:dyDescent="0.4">
      <c r="B22" s="44" t="s">
        <v>99</v>
      </c>
      <c r="C22"/>
      <c r="D22"/>
      <c r="E22"/>
      <c r="F22"/>
      <c r="G22"/>
      <c r="H22"/>
      <c r="I22"/>
      <c r="J22"/>
    </row>
    <row r="23" spans="2:11" x14ac:dyDescent="0.35">
      <c r="C23"/>
      <c r="D23"/>
      <c r="E23"/>
      <c r="F23"/>
      <c r="G23"/>
      <c r="H23"/>
      <c r="I23"/>
      <c r="J23"/>
    </row>
    <row r="24" spans="2:11" x14ac:dyDescent="0.35">
      <c r="C24"/>
      <c r="D24"/>
      <c r="E24"/>
      <c r="F24"/>
      <c r="G24"/>
      <c r="H24"/>
      <c r="I24"/>
      <c r="J24"/>
    </row>
    <row r="25" spans="2:11" x14ac:dyDescent="0.35">
      <c r="C25"/>
      <c r="D25"/>
      <c r="E25"/>
      <c r="F25"/>
      <c r="G25"/>
      <c r="H25"/>
      <c r="I25"/>
      <c r="J25"/>
    </row>
    <row r="26" spans="2:11" x14ac:dyDescent="0.35">
      <c r="C26"/>
      <c r="D26"/>
      <c r="E26"/>
      <c r="F26"/>
      <c r="G26"/>
      <c r="H26"/>
      <c r="I26"/>
      <c r="J26"/>
    </row>
    <row r="27" spans="2:11" x14ac:dyDescent="0.35">
      <c r="C27"/>
      <c r="D27"/>
      <c r="E27"/>
      <c r="F27"/>
      <c r="G27"/>
      <c r="H27"/>
      <c r="I27"/>
      <c r="J27"/>
    </row>
    <row r="28" spans="2:11" x14ac:dyDescent="0.35">
      <c r="C28"/>
      <c r="D28"/>
      <c r="E28"/>
      <c r="F28"/>
      <c r="G28"/>
      <c r="H28"/>
      <c r="I28"/>
      <c r="J28"/>
    </row>
    <row r="29" spans="2:11" x14ac:dyDescent="0.35">
      <c r="C29"/>
      <c r="D29"/>
      <c r="E29"/>
      <c r="F29"/>
      <c r="G29"/>
      <c r="H29"/>
      <c r="I29"/>
      <c r="J29"/>
    </row>
    <row r="30" spans="2:11" x14ac:dyDescent="0.35">
      <c r="C30"/>
      <c r="D30"/>
      <c r="E30"/>
      <c r="F30"/>
      <c r="G30"/>
      <c r="H30"/>
      <c r="I30"/>
      <c r="J30"/>
    </row>
    <row r="31" spans="2:11" x14ac:dyDescent="0.35">
      <c r="C31"/>
      <c r="D31"/>
      <c r="E31"/>
      <c r="F31"/>
      <c r="G31"/>
      <c r="H31"/>
      <c r="I31"/>
      <c r="J31"/>
    </row>
    <row r="32" spans="2:11" x14ac:dyDescent="0.35">
      <c r="C32"/>
      <c r="D32"/>
      <c r="E32"/>
      <c r="F32"/>
      <c r="G32"/>
      <c r="H32"/>
      <c r="I32"/>
      <c r="J32"/>
    </row>
  </sheetData>
  <hyperlinks>
    <hyperlink ref="L2" location="Contents!A1" display="back to contents"/>
    <hyperlink ref="B19" r:id="rId1"/>
  </hyperlinks>
  <pageMargins left="0.78740157480314965" right="0.78740157480314965" top="0.78740157480314965" bottom="0.78740157480314965" header="0.39370078740157483" footer="0.39370078740157483"/>
  <pageSetup paperSize="9" scale="73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7"/>
  <sheetViews>
    <sheetView showGridLines="0" zoomScale="60" zoomScaleNormal="60" workbookViewId="0">
      <selection activeCell="G16" sqref="G16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26" width="14.26953125" style="2" customWidth="1"/>
    <col min="27" max="27" width="12.54296875" style="2" bestFit="1" customWidth="1"/>
    <col min="28" max="16384" width="9.1796875" style="2"/>
  </cols>
  <sheetData>
    <row r="2" spans="2:13" x14ac:dyDescent="0.35">
      <c r="B2" s="6" t="s">
        <v>76</v>
      </c>
      <c r="J2" s="9" t="s">
        <v>27</v>
      </c>
    </row>
    <row r="3" spans="2:13" x14ac:dyDescent="0.35">
      <c r="B3" s="2" t="s">
        <v>118</v>
      </c>
    </row>
    <row r="4" spans="2:13" ht="16.5" x14ac:dyDescent="0.4">
      <c r="H4" s="7" t="s">
        <v>54</v>
      </c>
    </row>
    <row r="5" spans="2:13" ht="46.5" x14ac:dyDescent="0.35">
      <c r="B5" s="16" t="s">
        <v>39</v>
      </c>
      <c r="C5" s="17" t="s">
        <v>49</v>
      </c>
      <c r="D5" s="17">
        <v>2018</v>
      </c>
      <c r="E5" s="17">
        <v>2019</v>
      </c>
      <c r="F5" s="17" t="s">
        <v>109</v>
      </c>
      <c r="G5" s="17" t="s">
        <v>110</v>
      </c>
      <c r="H5" s="17" t="s">
        <v>111</v>
      </c>
      <c r="J5"/>
      <c r="K5"/>
      <c r="L5"/>
      <c r="M5"/>
    </row>
    <row r="6" spans="2:13" x14ac:dyDescent="0.35">
      <c r="B6" s="8" t="s">
        <v>30</v>
      </c>
      <c r="C6" s="18">
        <f>C20/1000</f>
        <v>53.069730304219192</v>
      </c>
      <c r="D6" s="18">
        <f t="shared" ref="D6:D15" si="0">Z20/1000</f>
        <v>45.831396862873731</v>
      </c>
      <c r="E6" s="18">
        <f t="shared" ref="E6:E15" si="1">AA20/1000</f>
        <v>46.315697798611552</v>
      </c>
      <c r="F6" s="24">
        <f>(E6/$E$15%)</f>
        <v>10.184510364118573</v>
      </c>
      <c r="G6" s="19">
        <f>(E6-C6)/C6%</f>
        <v>-12.726713452076233</v>
      </c>
      <c r="H6" s="19">
        <f>(E6-D6)/D6%</f>
        <v>1.0567012329710039</v>
      </c>
      <c r="J6"/>
      <c r="K6"/>
      <c r="L6"/>
      <c r="M6"/>
    </row>
    <row r="7" spans="2:13" x14ac:dyDescent="0.35">
      <c r="B7" s="8" t="s">
        <v>31</v>
      </c>
      <c r="C7" s="18">
        <f t="shared" ref="C7:C15" si="2">C21/1000</f>
        <v>114.25338957746345</v>
      </c>
      <c r="D7" s="18">
        <f t="shared" si="0"/>
        <v>80.35328477747818</v>
      </c>
      <c r="E7" s="18">
        <f t="shared" si="1"/>
        <v>77.884930230054991</v>
      </c>
      <c r="F7" s="24">
        <f t="shared" ref="F7:F14" si="3">(E7/$E$15%)</f>
        <v>17.126372198594535</v>
      </c>
      <c r="G7" s="19">
        <f t="shared" ref="G7:G14" si="4">(E7-C7)/C7%</f>
        <v>-31.831405161726739</v>
      </c>
      <c r="H7" s="19">
        <f t="shared" ref="H7:H14" si="5">(E7-D7)/D7%</f>
        <v>-3.0718775893963599</v>
      </c>
      <c r="J7"/>
      <c r="K7"/>
      <c r="L7"/>
      <c r="M7"/>
    </row>
    <row r="8" spans="2:13" x14ac:dyDescent="0.35">
      <c r="B8" s="8" t="s">
        <v>50</v>
      </c>
      <c r="C8" s="18">
        <f t="shared" si="2"/>
        <v>277.96010516327965</v>
      </c>
      <c r="D8" s="18">
        <f t="shared" si="0"/>
        <v>104.25834338348047</v>
      </c>
      <c r="E8" s="18">
        <f t="shared" si="1"/>
        <v>95.848065778767392</v>
      </c>
      <c r="F8" s="24">
        <f t="shared" si="3"/>
        <v>21.07634486150047</v>
      </c>
      <c r="G8" s="19">
        <f t="shared" si="4"/>
        <v>-65.517330005878279</v>
      </c>
      <c r="H8" s="19">
        <f t="shared" si="5"/>
        <v>-8.0667669673002553</v>
      </c>
      <c r="J8"/>
      <c r="K8"/>
      <c r="L8"/>
      <c r="M8"/>
    </row>
    <row r="9" spans="2:13" x14ac:dyDescent="0.35">
      <c r="B9" s="8" t="s">
        <v>51</v>
      </c>
      <c r="C9" s="18">
        <f t="shared" si="2"/>
        <v>62.052821398530703</v>
      </c>
      <c r="D9" s="18">
        <f t="shared" si="0"/>
        <v>10.219816993654488</v>
      </c>
      <c r="E9" s="18">
        <f t="shared" si="1"/>
        <v>10.427807701790721</v>
      </c>
      <c r="F9" s="24">
        <f t="shared" si="3"/>
        <v>2.2930047621371861</v>
      </c>
      <c r="G9" s="19">
        <f t="shared" si="4"/>
        <v>-83.195272242629045</v>
      </c>
      <c r="H9" s="19">
        <f t="shared" si="5"/>
        <v>2.03517057365484</v>
      </c>
      <c r="J9"/>
      <c r="K9"/>
      <c r="L9"/>
      <c r="M9"/>
    </row>
    <row r="10" spans="2:13" x14ac:dyDescent="0.35">
      <c r="B10" s="117" t="s">
        <v>52</v>
      </c>
      <c r="C10" s="118">
        <f t="shared" si="2"/>
        <v>18.040664447629982</v>
      </c>
      <c r="D10" s="118">
        <f t="shared" si="0"/>
        <v>5.5556643603302289</v>
      </c>
      <c r="E10" s="118">
        <f t="shared" si="1"/>
        <v>5.9461518542549969</v>
      </c>
      <c r="F10" s="119">
        <f t="shared" si="3"/>
        <v>1.3075187909205657</v>
      </c>
      <c r="G10" s="120">
        <f t="shared" si="4"/>
        <v>-67.040283513304033</v>
      </c>
      <c r="H10" s="120">
        <f>(E10-D10)/D10%</f>
        <v>7.0286372357734983</v>
      </c>
      <c r="J10"/>
      <c r="K10"/>
      <c r="L10"/>
      <c r="M10"/>
    </row>
    <row r="11" spans="2:13" x14ac:dyDescent="0.35">
      <c r="B11" s="8" t="s">
        <v>35</v>
      </c>
      <c r="C11" s="18">
        <f t="shared" si="2"/>
        <v>13.468199789246048</v>
      </c>
      <c r="D11" s="18">
        <f t="shared" si="0"/>
        <v>8.1311740757406525</v>
      </c>
      <c r="E11" s="18">
        <f t="shared" si="1"/>
        <v>7.9196189716742067</v>
      </c>
      <c r="F11" s="24">
        <f t="shared" si="3"/>
        <v>1.7414709338418728</v>
      </c>
      <c r="G11" s="19">
        <f t="shared" si="4"/>
        <v>-41.197642627801052</v>
      </c>
      <c r="H11" s="19">
        <f t="shared" si="5"/>
        <v>-2.601778071602479</v>
      </c>
      <c r="J11"/>
      <c r="K11"/>
      <c r="L11"/>
      <c r="M11"/>
    </row>
    <row r="12" spans="2:13" x14ac:dyDescent="0.35">
      <c r="B12" s="8" t="s">
        <v>36</v>
      </c>
      <c r="C12" s="18">
        <f t="shared" si="2"/>
        <v>80.527800101080643</v>
      </c>
      <c r="D12" s="18">
        <f t="shared" si="0"/>
        <v>70.18970702031892</v>
      </c>
      <c r="E12" s="18">
        <f t="shared" si="1"/>
        <v>69.2147060875227</v>
      </c>
      <c r="F12" s="24">
        <f t="shared" si="3"/>
        <v>15.219848237262827</v>
      </c>
      <c r="G12" s="19">
        <f t="shared" si="4"/>
        <v>-14.048681324160658</v>
      </c>
      <c r="H12" s="19">
        <f t="shared" si="5"/>
        <v>-1.3890938916641602</v>
      </c>
      <c r="J12"/>
      <c r="K12"/>
      <c r="L12"/>
      <c r="M12"/>
    </row>
    <row r="13" spans="2:13" x14ac:dyDescent="0.35">
      <c r="B13" s="8" t="s">
        <v>37</v>
      </c>
      <c r="C13" s="18">
        <f t="shared" si="2"/>
        <v>128.13606157762672</v>
      </c>
      <c r="D13" s="18">
        <f t="shared" si="0"/>
        <v>124.41154714059914</v>
      </c>
      <c r="E13" s="18">
        <f t="shared" si="1"/>
        <v>122.212128199871</v>
      </c>
      <c r="F13" s="24">
        <f t="shared" si="3"/>
        <v>26.873624827690421</v>
      </c>
      <c r="G13" s="19">
        <f t="shared" si="4"/>
        <v>-4.6231586212495772</v>
      </c>
      <c r="H13" s="19">
        <f t="shared" si="5"/>
        <v>-1.7678575592686299</v>
      </c>
      <c r="J13"/>
      <c r="K13"/>
      <c r="L13"/>
      <c r="M13"/>
    </row>
    <row r="14" spans="2:13" x14ac:dyDescent="0.35">
      <c r="B14" s="8" t="s">
        <v>53</v>
      </c>
      <c r="C14" s="18">
        <f t="shared" si="2"/>
        <v>64.715266162531805</v>
      </c>
      <c r="D14" s="18">
        <f t="shared" si="0"/>
        <v>19.104712294424395</v>
      </c>
      <c r="E14" s="18">
        <f t="shared" si="1"/>
        <v>18.996965998754945</v>
      </c>
      <c r="F14" s="24">
        <f t="shared" si="3"/>
        <v>4.1773050239335454</v>
      </c>
      <c r="G14" s="19">
        <f t="shared" si="4"/>
        <v>-70.645309638309712</v>
      </c>
      <c r="H14" s="19">
        <f t="shared" si="5"/>
        <v>-0.56397758840312684</v>
      </c>
      <c r="J14"/>
      <c r="K14"/>
      <c r="L14"/>
      <c r="M14"/>
    </row>
    <row r="15" spans="2:13" x14ac:dyDescent="0.35">
      <c r="B15" s="20" t="s">
        <v>40</v>
      </c>
      <c r="C15" s="21">
        <f t="shared" si="2"/>
        <v>812.22403852160824</v>
      </c>
      <c r="D15" s="21">
        <f t="shared" si="0"/>
        <v>468.05564690890026</v>
      </c>
      <c r="E15" s="21">
        <f t="shared" si="1"/>
        <v>454.7660726213025</v>
      </c>
      <c r="F15" s="25">
        <f>SUM(F6:F14)</f>
        <v>100</v>
      </c>
      <c r="G15" s="22">
        <f>(E15-C15)/C15%</f>
        <v>-44.009774267570634</v>
      </c>
      <c r="H15" s="22">
        <f>(E15-D15)/D15%</f>
        <v>-2.8393150206313753</v>
      </c>
      <c r="I15" s="30"/>
      <c r="J15"/>
      <c r="K15"/>
      <c r="L15"/>
      <c r="M15"/>
    </row>
    <row r="17" spans="2:27" x14ac:dyDescent="0.35">
      <c r="B17" s="2" t="s">
        <v>55</v>
      </c>
    </row>
    <row r="18" spans="2:27" ht="16.5" x14ac:dyDescent="0.4">
      <c r="Y18" s="7"/>
      <c r="AA18" s="7" t="s">
        <v>56</v>
      </c>
    </row>
    <row r="19" spans="2:27" x14ac:dyDescent="0.35">
      <c r="B19" s="10" t="s">
        <v>39</v>
      </c>
      <c r="C19" s="14" t="s">
        <v>48</v>
      </c>
      <c r="D19" s="15">
        <v>1990</v>
      </c>
      <c r="E19" s="15">
        <v>1995</v>
      </c>
      <c r="F19" s="15">
        <v>1998</v>
      </c>
      <c r="G19" s="15">
        <v>1999</v>
      </c>
      <c r="H19" s="15">
        <v>2000</v>
      </c>
      <c r="I19" s="15">
        <v>2001</v>
      </c>
      <c r="J19" s="15">
        <v>2002</v>
      </c>
      <c r="K19" s="15">
        <v>2003</v>
      </c>
      <c r="L19" s="15">
        <v>2004</v>
      </c>
      <c r="M19" s="15">
        <v>2005</v>
      </c>
      <c r="N19" s="15">
        <v>2006</v>
      </c>
      <c r="O19" s="15">
        <v>2007</v>
      </c>
      <c r="P19" s="15">
        <v>2008</v>
      </c>
      <c r="Q19" s="15">
        <v>2009</v>
      </c>
      <c r="R19" s="15">
        <v>2010</v>
      </c>
      <c r="S19" s="15">
        <v>2011</v>
      </c>
      <c r="T19" s="15">
        <v>2012</v>
      </c>
      <c r="U19" s="15">
        <v>2013</v>
      </c>
      <c r="V19" s="15">
        <v>2014</v>
      </c>
      <c r="W19" s="15">
        <v>2015</v>
      </c>
      <c r="X19" s="15">
        <v>2016</v>
      </c>
      <c r="Y19" s="15">
        <v>2017</v>
      </c>
      <c r="Z19" s="15">
        <v>2018</v>
      </c>
      <c r="AA19" s="10">
        <v>2019</v>
      </c>
    </row>
    <row r="20" spans="2:27" x14ac:dyDescent="0.35">
      <c r="B20" s="2" t="s">
        <v>30</v>
      </c>
      <c r="C20" s="113">
        <v>53069.730304219192</v>
      </c>
      <c r="D20" s="113">
        <v>53069.730304219192</v>
      </c>
      <c r="E20" s="113">
        <v>52401.745777271462</v>
      </c>
      <c r="F20" s="113">
        <v>52522.967162959379</v>
      </c>
      <c r="G20" s="113">
        <v>52538.067410215204</v>
      </c>
      <c r="H20" s="113">
        <v>50111.160917333844</v>
      </c>
      <c r="I20" s="113">
        <v>47856.197472998218</v>
      </c>
      <c r="J20" s="113">
        <v>47659.788771807347</v>
      </c>
      <c r="K20" s="113">
        <v>48570.818491884456</v>
      </c>
      <c r="L20" s="113">
        <v>48461.242534152741</v>
      </c>
      <c r="M20" s="113">
        <v>48292.275860978378</v>
      </c>
      <c r="N20" s="113">
        <v>46958.387788775937</v>
      </c>
      <c r="O20" s="113">
        <v>46322.236390904654</v>
      </c>
      <c r="P20" s="113">
        <v>45070.148653625867</v>
      </c>
      <c r="Q20" s="113">
        <v>44833.365916731324</v>
      </c>
      <c r="R20" s="113">
        <v>45168.244138037502</v>
      </c>
      <c r="S20" s="113">
        <v>45245.502792994354</v>
      </c>
      <c r="T20" s="113">
        <v>44996.278088547733</v>
      </c>
      <c r="U20" s="113">
        <v>44593.549949582935</v>
      </c>
      <c r="V20" s="113">
        <v>46294.24275333689</v>
      </c>
      <c r="W20" s="113">
        <v>45971.022654294269</v>
      </c>
      <c r="X20" s="113">
        <v>45981.25019633567</v>
      </c>
      <c r="Y20" s="113">
        <v>46406.156827598825</v>
      </c>
      <c r="Z20" s="113">
        <v>45831.396862873735</v>
      </c>
      <c r="AA20" s="11">
        <v>46315.697798611553</v>
      </c>
    </row>
    <row r="21" spans="2:27" x14ac:dyDescent="0.35">
      <c r="B21" s="2" t="s">
        <v>31</v>
      </c>
      <c r="C21" s="113">
        <v>114253.38957746346</v>
      </c>
      <c r="D21" s="113">
        <v>113755.17225604597</v>
      </c>
      <c r="E21" s="113">
        <v>111290.35041741563</v>
      </c>
      <c r="F21" s="113">
        <v>110192.59384715502</v>
      </c>
      <c r="G21" s="113">
        <v>113518.66101496058</v>
      </c>
      <c r="H21" s="113">
        <v>113462.92914094611</v>
      </c>
      <c r="I21" s="113">
        <v>111359.29244183924</v>
      </c>
      <c r="J21" s="113">
        <v>101185.61634165178</v>
      </c>
      <c r="K21" s="113">
        <v>104664.24961019479</v>
      </c>
      <c r="L21" s="113">
        <v>104845.64143583074</v>
      </c>
      <c r="M21" s="113">
        <v>105284.51512507639</v>
      </c>
      <c r="N21" s="113">
        <v>103016.49053783264</v>
      </c>
      <c r="O21" s="113">
        <v>101793.81844258439</v>
      </c>
      <c r="P21" s="113">
        <v>99555.823425707</v>
      </c>
      <c r="Q21" s="113">
        <v>86849.888179026369</v>
      </c>
      <c r="R21" s="113">
        <v>89326.317462501451</v>
      </c>
      <c r="S21" s="113">
        <v>83441.793008597946</v>
      </c>
      <c r="T21" s="113">
        <v>85468.027518682953</v>
      </c>
      <c r="U21" s="113">
        <v>86160.084084642367</v>
      </c>
      <c r="V21" s="113">
        <v>84186.406907578421</v>
      </c>
      <c r="W21" s="113">
        <v>82930.656710189622</v>
      </c>
      <c r="X21" s="113">
        <v>80511.725811099415</v>
      </c>
      <c r="Y21" s="113">
        <v>80902.142886003567</v>
      </c>
      <c r="Z21" s="113">
        <v>80353.284777478184</v>
      </c>
      <c r="AA21" s="113">
        <v>77884.93023005499</v>
      </c>
    </row>
    <row r="22" spans="2:27" x14ac:dyDescent="0.35">
      <c r="B22" s="2" t="s">
        <v>32</v>
      </c>
      <c r="C22" s="113">
        <v>277960.10516327963</v>
      </c>
      <c r="D22" s="113">
        <v>277960.10516327963</v>
      </c>
      <c r="E22" s="113">
        <v>237879.65429005388</v>
      </c>
      <c r="F22" s="113">
        <v>225507.8707807074</v>
      </c>
      <c r="G22" s="113">
        <v>212508.86089195427</v>
      </c>
      <c r="H22" s="113">
        <v>221496.91325865051</v>
      </c>
      <c r="I22" s="113">
        <v>231240.25451056045</v>
      </c>
      <c r="J22" s="113">
        <v>228703.3888787895</v>
      </c>
      <c r="K22" s="113">
        <v>234501.80905182502</v>
      </c>
      <c r="L22" s="113">
        <v>232198.68926620058</v>
      </c>
      <c r="M22" s="113">
        <v>231297.4926705274</v>
      </c>
      <c r="N22" s="113">
        <v>235696.66960516741</v>
      </c>
      <c r="O22" s="113">
        <v>230087.64147283862</v>
      </c>
      <c r="P22" s="113">
        <v>223232.93970025895</v>
      </c>
      <c r="Q22" s="113">
        <v>200109.89623347923</v>
      </c>
      <c r="R22" s="113">
        <v>207123.81312743071</v>
      </c>
      <c r="S22" s="113">
        <v>192399.65204870637</v>
      </c>
      <c r="T22" s="113">
        <v>203063.26070128006</v>
      </c>
      <c r="U22" s="113">
        <v>189834.7239465435</v>
      </c>
      <c r="V22" s="113">
        <v>164832.74573343457</v>
      </c>
      <c r="W22" s="113">
        <v>145007.76724476714</v>
      </c>
      <c r="X22" s="113">
        <v>121543.32804151688</v>
      </c>
      <c r="Y22" s="113">
        <v>111508.6381728343</v>
      </c>
      <c r="Z22" s="113">
        <v>104258.34338348046</v>
      </c>
      <c r="AA22" s="113">
        <v>95848.065778767399</v>
      </c>
    </row>
    <row r="23" spans="2:27" x14ac:dyDescent="0.35">
      <c r="B23" s="2" t="s">
        <v>33</v>
      </c>
      <c r="C23" s="113">
        <v>62052.821398530701</v>
      </c>
      <c r="D23" s="113">
        <v>59892.109810599082</v>
      </c>
      <c r="E23" s="113">
        <v>50901.712437947041</v>
      </c>
      <c r="F23" s="113">
        <v>48404.520645961311</v>
      </c>
      <c r="G23" s="113">
        <v>29938.130567182543</v>
      </c>
      <c r="H23" s="113">
        <v>27154.208670792603</v>
      </c>
      <c r="I23" s="113">
        <v>24571.232102387501</v>
      </c>
      <c r="J23" s="113">
        <v>21651.711790351768</v>
      </c>
      <c r="K23" s="113">
        <v>21996.833644110066</v>
      </c>
      <c r="L23" s="113">
        <v>21166.271315777551</v>
      </c>
      <c r="M23" s="113">
        <v>20648.137170962345</v>
      </c>
      <c r="N23" s="113">
        <v>19228.329168382243</v>
      </c>
      <c r="O23" s="113">
        <v>20606.845007825876</v>
      </c>
      <c r="P23" s="113">
        <v>18630.373386136125</v>
      </c>
      <c r="Q23" s="113">
        <v>11832.936112153686</v>
      </c>
      <c r="R23" s="113">
        <v>12658.147456373688</v>
      </c>
      <c r="S23" s="113">
        <v>11310.75960016419</v>
      </c>
      <c r="T23" s="113">
        <v>10746.874951374341</v>
      </c>
      <c r="U23" s="113">
        <v>12904.632334926766</v>
      </c>
      <c r="V23" s="113">
        <v>12927.039750686416</v>
      </c>
      <c r="W23" s="113">
        <v>12653.55344557307</v>
      </c>
      <c r="X23" s="113">
        <v>10613.523574937877</v>
      </c>
      <c r="Y23" s="113">
        <v>11012.305587537774</v>
      </c>
      <c r="Z23" s="113">
        <v>10219.816993654489</v>
      </c>
      <c r="AA23" s="113">
        <v>10427.807701790722</v>
      </c>
    </row>
    <row r="24" spans="2:27" x14ac:dyDescent="0.35">
      <c r="B24" s="108" t="s">
        <v>34</v>
      </c>
      <c r="C24" s="113">
        <v>18040.664447629981</v>
      </c>
      <c r="D24" s="113">
        <v>18040.664447629981</v>
      </c>
      <c r="E24" s="113">
        <v>14730.316803448297</v>
      </c>
      <c r="F24" s="113">
        <v>12213.905139316505</v>
      </c>
      <c r="G24" s="113">
        <v>12491.712815088542</v>
      </c>
      <c r="H24" s="113">
        <v>12037.280845024829</v>
      </c>
      <c r="I24" s="113">
        <v>11190.852626417432</v>
      </c>
      <c r="J24" s="113">
        <v>10134.743646246785</v>
      </c>
      <c r="K24" s="113">
        <v>9723.3915279055564</v>
      </c>
      <c r="L24" s="113">
        <v>8793.5160368774814</v>
      </c>
      <c r="M24" s="113">
        <v>8299.8196594956153</v>
      </c>
      <c r="N24" s="113">
        <v>7612.9861419947865</v>
      </c>
      <c r="O24" s="113">
        <v>7033.4013800568955</v>
      </c>
      <c r="P24" s="113">
        <v>6404.4013632537535</v>
      </c>
      <c r="Q24" s="113">
        <v>6185.7277203239446</v>
      </c>
      <c r="R24" s="113">
        <v>5979.1793076792128</v>
      </c>
      <c r="S24" s="113">
        <v>5486.1002854973012</v>
      </c>
      <c r="T24" s="113">
        <v>5531.8601154758962</v>
      </c>
      <c r="U24" s="113">
        <v>5644.5105163477965</v>
      </c>
      <c r="V24" s="113">
        <v>5326.1552549726784</v>
      </c>
      <c r="W24" s="113">
        <v>5686.9793469891902</v>
      </c>
      <c r="X24" s="113">
        <v>5330.4336719120274</v>
      </c>
      <c r="Y24" s="113">
        <v>5013.6419728053133</v>
      </c>
      <c r="Z24" s="113">
        <v>5555.6643603302291</v>
      </c>
      <c r="AA24" s="113">
        <v>5946.1518542549966</v>
      </c>
    </row>
    <row r="25" spans="2:27" x14ac:dyDescent="0.35">
      <c r="B25" s="2" t="s">
        <v>35</v>
      </c>
      <c r="C25" s="113">
        <v>13468.199789246048</v>
      </c>
      <c r="D25" s="113">
        <v>13468.199789246048</v>
      </c>
      <c r="E25" s="113">
        <v>13266.692312926249</v>
      </c>
      <c r="F25" s="113">
        <v>12915.831439678896</v>
      </c>
      <c r="G25" s="113">
        <v>12882.753134200128</v>
      </c>
      <c r="H25" s="113">
        <v>12096.956098134347</v>
      </c>
      <c r="I25" s="113">
        <v>12216.143554198019</v>
      </c>
      <c r="J25" s="113">
        <v>10323.337763885304</v>
      </c>
      <c r="K25" s="113">
        <v>10258.190986207821</v>
      </c>
      <c r="L25" s="113">
        <v>11189.922337349974</v>
      </c>
      <c r="M25" s="113">
        <v>11168.765918591569</v>
      </c>
      <c r="N25" s="113">
        <v>10102.656274537498</v>
      </c>
      <c r="O25" s="113">
        <v>9421.3627653775675</v>
      </c>
      <c r="P25" s="113">
        <v>9741.188498659305</v>
      </c>
      <c r="Q25" s="113">
        <v>8873.6430369242389</v>
      </c>
      <c r="R25" s="113">
        <v>9515.3864158478136</v>
      </c>
      <c r="S25" s="113">
        <v>8010.0244002536328</v>
      </c>
      <c r="T25" s="113">
        <v>8941.7787133353031</v>
      </c>
      <c r="U25" s="113">
        <v>9130.7435790204127</v>
      </c>
      <c r="V25" s="113">
        <v>7792.2981811372501</v>
      </c>
      <c r="W25" s="113">
        <v>7975.9097705528475</v>
      </c>
      <c r="X25" s="113">
        <v>8058.0967784634813</v>
      </c>
      <c r="Y25" s="113">
        <v>7676.5195352066439</v>
      </c>
      <c r="Z25" s="113">
        <v>8131.1740757406524</v>
      </c>
      <c r="AA25" s="113">
        <v>7919.6189716742065</v>
      </c>
    </row>
    <row r="26" spans="2:27" x14ac:dyDescent="0.35">
      <c r="B26" s="2" t="s">
        <v>36</v>
      </c>
      <c r="C26" s="113">
        <v>80527.800101080647</v>
      </c>
      <c r="D26" s="113">
        <v>80082.594933375934</v>
      </c>
      <c r="E26" s="113">
        <v>81672.123190712082</v>
      </c>
      <c r="F26" s="113">
        <v>88454.26337548763</v>
      </c>
      <c r="G26" s="113">
        <v>88658.222133163756</v>
      </c>
      <c r="H26" s="113">
        <v>89048.181012483619</v>
      </c>
      <c r="I26" s="113">
        <v>91588.004771753913</v>
      </c>
      <c r="J26" s="113">
        <v>88015.709661024564</v>
      </c>
      <c r="K26" s="113">
        <v>88727.26329359191</v>
      </c>
      <c r="L26" s="113">
        <v>90402.652867906552</v>
      </c>
      <c r="M26" s="113">
        <v>85856.432951665352</v>
      </c>
      <c r="N26" s="113">
        <v>83337.569189494316</v>
      </c>
      <c r="O26" s="113">
        <v>79693.811105492947</v>
      </c>
      <c r="P26" s="113">
        <v>81583.268217442412</v>
      </c>
      <c r="Q26" s="113">
        <v>78347.803374477124</v>
      </c>
      <c r="R26" s="113">
        <v>87839.018754938326</v>
      </c>
      <c r="S26" s="113">
        <v>70406.05622769233</v>
      </c>
      <c r="T26" s="113">
        <v>76864.543090067076</v>
      </c>
      <c r="U26" s="113">
        <v>77740.139881875788</v>
      </c>
      <c r="V26" s="113">
        <v>65064.446060669434</v>
      </c>
      <c r="W26" s="113">
        <v>67625.289581264689</v>
      </c>
      <c r="X26" s="113">
        <v>68925.930076618577</v>
      </c>
      <c r="Y26" s="113">
        <v>66627.206541488849</v>
      </c>
      <c r="Z26" s="113">
        <v>70189.707020318921</v>
      </c>
      <c r="AA26" s="113">
        <v>69214.706087522703</v>
      </c>
    </row>
    <row r="27" spans="2:27" x14ac:dyDescent="0.35">
      <c r="B27" s="2" t="s">
        <v>37</v>
      </c>
      <c r="C27" s="113">
        <v>128136.06157762671</v>
      </c>
      <c r="D27" s="113">
        <v>128136.06157762671</v>
      </c>
      <c r="E27" s="113">
        <v>129720.70556397771</v>
      </c>
      <c r="F27" s="113">
        <v>134062.96425380357</v>
      </c>
      <c r="G27" s="113">
        <v>135101.96659716571</v>
      </c>
      <c r="H27" s="113">
        <v>133321.10682290647</v>
      </c>
      <c r="I27" s="113">
        <v>132826.68209460354</v>
      </c>
      <c r="J27" s="113">
        <v>135339.16791958924</v>
      </c>
      <c r="K27" s="113">
        <v>134425.5894532252</v>
      </c>
      <c r="L27" s="113">
        <v>135353.94037810827</v>
      </c>
      <c r="M27" s="113">
        <v>136001.92459412536</v>
      </c>
      <c r="N27" s="113">
        <v>136010.94105748256</v>
      </c>
      <c r="O27" s="113">
        <v>137515.24358656784</v>
      </c>
      <c r="P27" s="113">
        <v>131418.48950465262</v>
      </c>
      <c r="Q27" s="113">
        <v>126390.62216234504</v>
      </c>
      <c r="R27" s="113">
        <v>124539.61426165621</v>
      </c>
      <c r="S27" s="113">
        <v>122351.98764654739</v>
      </c>
      <c r="T27" s="113">
        <v>121382.67136044201</v>
      </c>
      <c r="U27" s="113">
        <v>119972.73663837111</v>
      </c>
      <c r="V27" s="113">
        <v>121329.07511713497</v>
      </c>
      <c r="W27" s="113">
        <v>123452.75338439429</v>
      </c>
      <c r="X27" s="113">
        <v>125859.82857359377</v>
      </c>
      <c r="Y27" s="113">
        <v>126093.51472203407</v>
      </c>
      <c r="Z27" s="113">
        <v>124411.54714059914</v>
      </c>
      <c r="AA27" s="113">
        <v>122212.128199871</v>
      </c>
    </row>
    <row r="28" spans="2:27" x14ac:dyDescent="0.35">
      <c r="B28" s="2" t="s">
        <v>38</v>
      </c>
      <c r="C28" s="113">
        <v>64715.2661625318</v>
      </c>
      <c r="D28" s="113">
        <v>64715.2661625318</v>
      </c>
      <c r="E28" s="113">
        <v>67414.820066117376</v>
      </c>
      <c r="F28" s="113">
        <v>66231.830630299155</v>
      </c>
      <c r="G28" s="113">
        <v>63469.035858611067</v>
      </c>
      <c r="H28" s="113">
        <v>61075.815053420891</v>
      </c>
      <c r="I28" s="113">
        <v>58948.351901693721</v>
      </c>
      <c r="J28" s="113">
        <v>57866.294006403339</v>
      </c>
      <c r="K28" s="113">
        <v>54277.189316318574</v>
      </c>
      <c r="L28" s="113">
        <v>49954.115558507721</v>
      </c>
      <c r="M28" s="113">
        <v>47320.971118222689</v>
      </c>
      <c r="N28" s="113">
        <v>44373.766921139351</v>
      </c>
      <c r="O28" s="113">
        <v>41363.119106858576</v>
      </c>
      <c r="P28" s="113">
        <v>36787.690108237606</v>
      </c>
      <c r="Q28" s="113">
        <v>32911.564915900708</v>
      </c>
      <c r="R28" s="113">
        <v>28322.177611214167</v>
      </c>
      <c r="S28" s="113">
        <v>26278.106996824936</v>
      </c>
      <c r="T28" s="113">
        <v>24793.753307728366</v>
      </c>
      <c r="U28" s="113">
        <v>21966.420096719339</v>
      </c>
      <c r="V28" s="113">
        <v>19870.018226574924</v>
      </c>
      <c r="W28" s="113">
        <v>19226.564002023984</v>
      </c>
      <c r="X28" s="113">
        <v>18559.082279792266</v>
      </c>
      <c r="Y28" s="113">
        <v>18999.749034074957</v>
      </c>
      <c r="Z28" s="113">
        <v>19104.712294424397</v>
      </c>
      <c r="AA28" s="113">
        <v>18996.965998754946</v>
      </c>
    </row>
    <row r="29" spans="2:27" x14ac:dyDescent="0.35">
      <c r="B29" s="26" t="s">
        <v>40</v>
      </c>
      <c r="C29" s="114">
        <v>812224.03852160822</v>
      </c>
      <c r="D29" s="114">
        <v>809119.90444455435</v>
      </c>
      <c r="E29" s="114">
        <v>759278.12085986964</v>
      </c>
      <c r="F29" s="114">
        <v>750506.74727536889</v>
      </c>
      <c r="G29" s="114">
        <v>721107.4104225419</v>
      </c>
      <c r="H29" s="114">
        <v>719804.5518196933</v>
      </c>
      <c r="I29" s="114">
        <v>721797.01147645211</v>
      </c>
      <c r="J29" s="114">
        <v>700879.75877974962</v>
      </c>
      <c r="K29" s="114">
        <v>707145.33537526336</v>
      </c>
      <c r="L29" s="114">
        <v>702365.99173071166</v>
      </c>
      <c r="M29" s="114">
        <v>694170.33506964508</v>
      </c>
      <c r="N29" s="114">
        <v>686337.7966848067</v>
      </c>
      <c r="O29" s="114">
        <v>673837.47925850749</v>
      </c>
      <c r="P29" s="114">
        <v>652424.32285797363</v>
      </c>
      <c r="Q29" s="114">
        <v>596335.4476513617</v>
      </c>
      <c r="R29" s="114">
        <v>610471.89853567909</v>
      </c>
      <c r="S29" s="114">
        <v>564929.98300727853</v>
      </c>
      <c r="T29" s="114">
        <v>581789.04784693359</v>
      </c>
      <c r="U29" s="114">
        <v>567947.54102802987</v>
      </c>
      <c r="V29" s="114">
        <v>527622.42798552557</v>
      </c>
      <c r="W29" s="114">
        <v>510530.49614004913</v>
      </c>
      <c r="X29" s="114">
        <v>485383.1990042699</v>
      </c>
      <c r="Y29" s="114">
        <v>474239.87527958432</v>
      </c>
      <c r="Z29" s="114">
        <v>468055.64690890023</v>
      </c>
      <c r="AA29" s="114">
        <v>454766.0726213025</v>
      </c>
    </row>
    <row r="30" spans="2:27" x14ac:dyDescent="0.3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  <c r="Z30" s="12"/>
    </row>
    <row r="31" spans="2:27" x14ac:dyDescent="0.35">
      <c r="B31" s="124" t="s">
        <v>107</v>
      </c>
    </row>
    <row r="32" spans="2:27" x14ac:dyDescent="0.35">
      <c r="B32" s="72"/>
    </row>
    <row r="34" spans="3:23" x14ac:dyDescent="0.35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6" spans="3:23" x14ac:dyDescent="0.35">
      <c r="C36"/>
      <c r="D36"/>
      <c r="E36"/>
      <c r="F36"/>
      <c r="G36"/>
      <c r="H36"/>
      <c r="I36"/>
      <c r="J36"/>
    </row>
    <row r="37" spans="3:23" x14ac:dyDescent="0.35">
      <c r="C37"/>
      <c r="D37"/>
      <c r="E37"/>
      <c r="F37"/>
      <c r="G37"/>
      <c r="H37"/>
      <c r="I37"/>
      <c r="J37"/>
    </row>
    <row r="38" spans="3:23" x14ac:dyDescent="0.35">
      <c r="C38"/>
      <c r="D38"/>
      <c r="E38"/>
      <c r="F38"/>
      <c r="G38"/>
      <c r="H38"/>
      <c r="I38"/>
      <c r="J38"/>
    </row>
    <row r="39" spans="3:23" x14ac:dyDescent="0.35">
      <c r="C39"/>
      <c r="D39"/>
      <c r="E39"/>
      <c r="F39"/>
      <c r="G39"/>
      <c r="H39"/>
      <c r="I39"/>
      <c r="J39"/>
    </row>
    <row r="40" spans="3:23" x14ac:dyDescent="0.35">
      <c r="C40"/>
      <c r="D40"/>
      <c r="E40"/>
      <c r="F40"/>
      <c r="G40"/>
      <c r="H40"/>
      <c r="I40"/>
      <c r="J40"/>
    </row>
    <row r="41" spans="3:23" x14ac:dyDescent="0.35">
      <c r="C41"/>
      <c r="D41"/>
      <c r="E41"/>
      <c r="F41"/>
      <c r="G41"/>
      <c r="H41"/>
      <c r="I41"/>
      <c r="J41"/>
    </row>
    <row r="42" spans="3:23" x14ac:dyDescent="0.35">
      <c r="C42"/>
      <c r="D42"/>
      <c r="E42"/>
      <c r="F42"/>
      <c r="G42"/>
      <c r="H42"/>
      <c r="I42"/>
      <c r="J42"/>
    </row>
    <row r="43" spans="3:23" x14ac:dyDescent="0.35">
      <c r="C43"/>
      <c r="D43"/>
      <c r="E43"/>
      <c r="F43"/>
      <c r="G43"/>
      <c r="H43"/>
      <c r="I43"/>
      <c r="J43"/>
    </row>
    <row r="44" spans="3:23" x14ac:dyDescent="0.35">
      <c r="C44"/>
      <c r="D44"/>
      <c r="E44"/>
      <c r="F44"/>
      <c r="G44"/>
      <c r="H44"/>
      <c r="I44"/>
      <c r="J44"/>
    </row>
    <row r="45" spans="3:23" x14ac:dyDescent="0.35">
      <c r="C45"/>
      <c r="D45"/>
      <c r="E45"/>
      <c r="F45"/>
      <c r="G45"/>
      <c r="H45"/>
      <c r="I45"/>
      <c r="J45"/>
    </row>
    <row r="46" spans="3:23" x14ac:dyDescent="0.35">
      <c r="C46"/>
      <c r="D46"/>
      <c r="E46"/>
      <c r="F46"/>
      <c r="G46"/>
      <c r="H46"/>
      <c r="I46"/>
      <c r="J46"/>
    </row>
    <row r="47" spans="3:23" x14ac:dyDescent="0.35">
      <c r="C47"/>
      <c r="D47"/>
      <c r="E47"/>
      <c r="F47"/>
      <c r="G47"/>
      <c r="H47"/>
      <c r="I47"/>
      <c r="J47"/>
    </row>
  </sheetData>
  <hyperlinks>
    <hyperlink ref="J2" location="Contents!A1" display="back to contents"/>
    <hyperlink ref="B31" r:id="rId1"/>
  </hyperlinks>
  <pageMargins left="0.78740157480314965" right="0.78740157480314965" top="0.78740157480314965" bottom="0.78740157480314965" header="0.39370078740157483" footer="0.39370078740157483"/>
  <pageSetup paperSize="9" scale="3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5"/>
  <sheetViews>
    <sheetView showGridLines="0" topLeftCell="A10" zoomScale="85" zoomScaleNormal="85" workbookViewId="0">
      <selection activeCell="D5" sqref="D5"/>
    </sheetView>
  </sheetViews>
  <sheetFormatPr defaultColWidth="9.1796875" defaultRowHeight="15.5" x14ac:dyDescent="0.35"/>
  <cols>
    <col min="1" max="1" width="9.1796875" style="2"/>
    <col min="2" max="2" width="98.7265625" style="2" bestFit="1" customWidth="1"/>
    <col min="3" max="3" width="28.81640625" style="2" bestFit="1" customWidth="1"/>
    <col min="4" max="16384" width="9.1796875" style="2"/>
  </cols>
  <sheetData>
    <row r="2" spans="2:3" ht="20" x14ac:dyDescent="0.4">
      <c r="B2" s="4" t="s">
        <v>22</v>
      </c>
      <c r="C2" s="4"/>
    </row>
    <row r="4" spans="2:3" ht="24" customHeight="1" x14ac:dyDescent="0.35">
      <c r="B4" s="70" t="s">
        <v>26</v>
      </c>
      <c r="C4" s="70" t="s">
        <v>25</v>
      </c>
    </row>
    <row r="5" spans="2:3" ht="30" customHeight="1" x14ac:dyDescent="0.35">
      <c r="B5" s="94" t="s">
        <v>91</v>
      </c>
      <c r="C5" s="90" t="s">
        <v>62</v>
      </c>
    </row>
    <row r="6" spans="2:3" ht="30" customHeight="1" x14ac:dyDescent="0.35">
      <c r="B6" s="93" t="s">
        <v>90</v>
      </c>
      <c r="C6" s="91" t="s">
        <v>23</v>
      </c>
    </row>
    <row r="7" spans="2:3" ht="30" customHeight="1" x14ac:dyDescent="0.35">
      <c r="B7" s="95" t="s">
        <v>89</v>
      </c>
      <c r="C7" s="91" t="s">
        <v>61</v>
      </c>
    </row>
    <row r="8" spans="2:3" ht="30" customHeight="1" x14ac:dyDescent="0.35">
      <c r="B8" s="93" t="s">
        <v>88</v>
      </c>
      <c r="C8" s="91" t="s">
        <v>61</v>
      </c>
    </row>
    <row r="9" spans="2:3" ht="30" customHeight="1" x14ac:dyDescent="0.35">
      <c r="B9" s="93" t="s">
        <v>87</v>
      </c>
      <c r="C9" s="91" t="s">
        <v>24</v>
      </c>
    </row>
    <row r="10" spans="2:3" ht="30" customHeight="1" x14ac:dyDescent="0.35">
      <c r="B10" s="95" t="s">
        <v>86</v>
      </c>
      <c r="C10" s="91" t="s">
        <v>23</v>
      </c>
    </row>
    <row r="11" spans="2:3" ht="30" customHeight="1" x14ac:dyDescent="0.35">
      <c r="B11" s="95" t="s">
        <v>85</v>
      </c>
      <c r="C11" s="91" t="s">
        <v>79</v>
      </c>
    </row>
    <row r="12" spans="2:3" ht="30" customHeight="1" x14ac:dyDescent="0.35">
      <c r="B12" s="95" t="s">
        <v>84</v>
      </c>
      <c r="C12" s="71" t="s">
        <v>23</v>
      </c>
    </row>
    <row r="13" spans="2:3" ht="30" customHeight="1" x14ac:dyDescent="0.35">
      <c r="B13" s="93" t="s">
        <v>83</v>
      </c>
      <c r="C13" s="91" t="s">
        <v>80</v>
      </c>
    </row>
    <row r="14" spans="2:3" ht="30" customHeight="1" x14ac:dyDescent="0.35">
      <c r="B14" s="93" t="s">
        <v>81</v>
      </c>
      <c r="C14" s="91" t="s">
        <v>23</v>
      </c>
    </row>
    <row r="15" spans="2:3" ht="30" customHeight="1" x14ac:dyDescent="0.35">
      <c r="B15" s="96" t="s">
        <v>82</v>
      </c>
      <c r="C15" s="92" t="s">
        <v>23</v>
      </c>
    </row>
  </sheetData>
  <hyperlinks>
    <hyperlink ref="B11" location="Figure5!A1" display="Figure 5: Individual greenhouse gas emissions within sector* (MtCO2e), NI"/>
    <hyperlink ref="B10" location="Table2!A1" display="Table 2: Greenhouse gas emissions by gas within sector, NI"/>
    <hyperlink ref="B9" location="Figure4!A1" display="Figure 4: Greenhouse gas emissions by sector, NI"/>
    <hyperlink ref="B5" location="Figure1!A1" display="Figure 1: Greenhouse gas emissions, NI"/>
    <hyperlink ref="B6" location="Table1!A1" display="Table 1: Greenhouse gas emissions by sector, NI"/>
    <hyperlink ref="B7" location="Figure2!A1" display="Figure 2: Greenhouse gas emissions by gas type, NI"/>
    <hyperlink ref="B8" location="Figure3!A1" display="Figure 3: Greenhouse gas emissions by sector, NI"/>
    <hyperlink ref="B12" location="Table3!A1" display="Table 3: Greenhouse gas emissions - progress against Programme for Government measure, NI"/>
    <hyperlink ref="B13" location="Figure6!A1" display="Figure 6: Greenhouse gas emissions, % reduction from base year, NI"/>
    <hyperlink ref="B14" location="'Table4 '!A1" display="Table 4: Greenhouse gas emissions by gas, UK"/>
    <hyperlink ref="B15" location="Table5!A1" display="Table 5: Greenhouse gas emissions by sector, UK"/>
  </hyperlinks>
  <pageMargins left="0.78740157480314965" right="0.78740157480314965" top="0.78740157480314965" bottom="0.78740157480314965" header="0.39370078740157483" footer="0.3937007874015748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68"/>
  <sheetViews>
    <sheetView showGridLines="0" zoomScale="70" zoomScaleNormal="70" workbookViewId="0">
      <selection activeCell="AB52" sqref="AB52:AB61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3" width="13.1796875" style="2" customWidth="1"/>
    <col min="4" max="16384" width="9.1796875" style="2"/>
  </cols>
  <sheetData>
    <row r="2" spans="2:18" x14ac:dyDescent="0.35">
      <c r="B2" s="3" t="s">
        <v>70</v>
      </c>
      <c r="Q2" s="9" t="s">
        <v>27</v>
      </c>
      <c r="R2" s="37"/>
    </row>
    <row r="3" spans="2:18" x14ac:dyDescent="0.35">
      <c r="B3" s="2" t="s">
        <v>106</v>
      </c>
    </row>
    <row r="4" spans="2:18" x14ac:dyDescent="0.35">
      <c r="B4" s="36" t="s">
        <v>71</v>
      </c>
    </row>
    <row r="18" spans="3:28" x14ac:dyDescent="0.35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35" spans="2:36" x14ac:dyDescent="0.35">
      <c r="B35" s="2" t="s">
        <v>57</v>
      </c>
    </row>
    <row r="36" spans="2:36" ht="16.5" x14ac:dyDescent="0.4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/>
      <c r="AD36" s="7"/>
      <c r="AE36" s="7"/>
      <c r="AF36" s="7" t="s">
        <v>54</v>
      </c>
    </row>
    <row r="37" spans="2:36" x14ac:dyDescent="0.35">
      <c r="B37" s="10" t="s">
        <v>39</v>
      </c>
      <c r="C37" s="15">
        <v>1990</v>
      </c>
      <c r="D37" s="15"/>
      <c r="E37" s="15"/>
      <c r="F37" s="15"/>
      <c r="G37" s="15"/>
      <c r="H37" s="15">
        <v>1995</v>
      </c>
      <c r="I37" s="15"/>
      <c r="J37" s="15"/>
      <c r="K37" s="15">
        <v>1998</v>
      </c>
      <c r="L37" s="15">
        <v>1999</v>
      </c>
      <c r="M37" s="15">
        <v>2000</v>
      </c>
      <c r="N37" s="15">
        <v>2001</v>
      </c>
      <c r="O37" s="15">
        <v>2002</v>
      </c>
      <c r="P37" s="15">
        <v>2003</v>
      </c>
      <c r="Q37" s="15">
        <v>2004</v>
      </c>
      <c r="R37" s="15">
        <v>2005</v>
      </c>
      <c r="S37" s="15">
        <v>2006</v>
      </c>
      <c r="T37" s="15">
        <v>2007</v>
      </c>
      <c r="U37" s="15">
        <v>2008</v>
      </c>
      <c r="V37" s="15">
        <v>2009</v>
      </c>
      <c r="W37" s="15">
        <v>2010</v>
      </c>
      <c r="X37" s="15">
        <v>2011</v>
      </c>
      <c r="Y37" s="15">
        <v>2012</v>
      </c>
      <c r="Z37" s="15">
        <v>2013</v>
      </c>
      <c r="AA37" s="15">
        <v>2014</v>
      </c>
      <c r="AB37" s="15">
        <v>2015</v>
      </c>
      <c r="AC37" s="15">
        <v>2016</v>
      </c>
      <c r="AD37" s="15">
        <v>2017</v>
      </c>
      <c r="AE37" s="15">
        <v>2018</v>
      </c>
      <c r="AF37" s="10">
        <v>2019</v>
      </c>
    </row>
    <row r="38" spans="2:36" x14ac:dyDescent="0.35">
      <c r="B38" s="2" t="s">
        <v>30</v>
      </c>
      <c r="C38" s="18">
        <f>D52/1000</f>
        <v>5.1923281973296405</v>
      </c>
      <c r="D38" s="18"/>
      <c r="E38" s="18"/>
      <c r="F38" s="18"/>
      <c r="G38" s="18"/>
      <c r="H38" s="18">
        <f>E52/1000</f>
        <v>5.6575175378913531</v>
      </c>
      <c r="I38" s="18"/>
      <c r="J38" s="18"/>
      <c r="K38" s="18">
        <f t="shared" ref="K38:K47" si="0">F52/1000</f>
        <v>5.7668963109680451</v>
      </c>
      <c r="L38" s="18">
        <f t="shared" ref="L38:L47" si="1">G52/1000</f>
        <v>5.7010607220769698</v>
      </c>
      <c r="M38" s="18">
        <f t="shared" ref="M38:M47" si="2">H52/1000</f>
        <v>5.4829069235531103</v>
      </c>
      <c r="N38" s="18">
        <f t="shared" ref="N38:N47" si="3">I52/1000</f>
        <v>5.4752637538737208</v>
      </c>
      <c r="O38" s="18">
        <f t="shared" ref="O38:O47" si="4">J52/1000</f>
        <v>5.4560839669859211</v>
      </c>
      <c r="P38" s="18">
        <f t="shared" ref="P38:P47" si="5">K52/1000</f>
        <v>5.5215035672791579</v>
      </c>
      <c r="Q38" s="18">
        <f t="shared" ref="Q38:Q47" si="6">L52/1000</f>
        <v>5.458097519502541</v>
      </c>
      <c r="R38" s="18">
        <f t="shared" ref="R38:R47" si="7">M52/1000</f>
        <v>5.5103580490830693</v>
      </c>
      <c r="S38" s="18">
        <f t="shared" ref="S38:S47" si="8">N52/1000</f>
        <v>5.3626990058655117</v>
      </c>
      <c r="T38" s="18">
        <f t="shared" ref="T38:T47" si="9">O52/1000</f>
        <v>5.2671538395285147</v>
      </c>
      <c r="U38" s="18">
        <f t="shared" ref="U38:U47" si="10">P52/1000</f>
        <v>5.1178625953424604</v>
      </c>
      <c r="V38" s="18">
        <f t="shared" ref="V38:V47" si="11">Q52/1000</f>
        <v>5.0977057505168757</v>
      </c>
      <c r="W38" s="18">
        <f t="shared" ref="W38:W47" si="12">R52/1000</f>
        <v>5.2003648373605103</v>
      </c>
      <c r="X38" s="18">
        <f t="shared" ref="X38:X47" si="13">S52/1000</f>
        <v>5.2192112119529428</v>
      </c>
      <c r="Y38" s="18">
        <f t="shared" ref="Y38:Y47" si="14">T52/1000</f>
        <v>5.283167359941646</v>
      </c>
      <c r="Z38" s="18">
        <f t="shared" ref="Z38:Z47" si="15">U52/1000</f>
        <v>5.2767735797465214</v>
      </c>
      <c r="AA38" s="18">
        <f t="shared" ref="AA38:AF38" si="16">V52/1000</f>
        <v>5.3357821490409902</v>
      </c>
      <c r="AB38" s="18">
        <f t="shared" si="16"/>
        <v>5.4338593686274059</v>
      </c>
      <c r="AC38" s="18">
        <f t="shared" si="16"/>
        <v>5.5353669306449378</v>
      </c>
      <c r="AD38" s="18">
        <f t="shared" si="16"/>
        <v>5.6074535938324663</v>
      </c>
      <c r="AE38" s="18">
        <f t="shared" si="16"/>
        <v>5.5393716503895938</v>
      </c>
      <c r="AF38" s="18">
        <f t="shared" si="16"/>
        <v>5.59400150004541</v>
      </c>
      <c r="AH38" s="12"/>
    </row>
    <row r="39" spans="2:36" x14ac:dyDescent="0.35">
      <c r="B39" s="2" t="s">
        <v>31</v>
      </c>
      <c r="C39" s="18">
        <f t="shared" ref="C39:C47" si="17">D53/1000</f>
        <v>3.0419529500666145</v>
      </c>
      <c r="D39" s="18"/>
      <c r="E39" s="18"/>
      <c r="F39" s="18"/>
      <c r="G39" s="18"/>
      <c r="H39" s="18">
        <f t="shared" ref="H39:H47" si="18">E53/1000</f>
        <v>3.0457657539214504</v>
      </c>
      <c r="I39" s="18"/>
      <c r="J39" s="18"/>
      <c r="K39" s="18">
        <f t="shared" si="0"/>
        <v>2.5945643198169508</v>
      </c>
      <c r="L39" s="18">
        <f t="shared" si="1"/>
        <v>2.8196700090593483</v>
      </c>
      <c r="M39" s="18">
        <f t="shared" si="2"/>
        <v>2.8579879771884729</v>
      </c>
      <c r="N39" s="18">
        <f t="shared" si="3"/>
        <v>2.9107315611626454</v>
      </c>
      <c r="O39" s="18">
        <f t="shared" si="4"/>
        <v>2.2331773611164252</v>
      </c>
      <c r="P39" s="18">
        <f t="shared" si="5"/>
        <v>2.3731466615444132</v>
      </c>
      <c r="Q39" s="18">
        <f t="shared" si="6"/>
        <v>2.3915659759704671</v>
      </c>
      <c r="R39" s="18">
        <f t="shared" si="7"/>
        <v>2.6873933383112076</v>
      </c>
      <c r="S39" s="18">
        <f t="shared" si="8"/>
        <v>2.6205615654069168</v>
      </c>
      <c r="T39" s="18">
        <f t="shared" si="9"/>
        <v>2.6467959194490502</v>
      </c>
      <c r="U39" s="18">
        <f t="shared" si="10"/>
        <v>2.3926761277447253</v>
      </c>
      <c r="V39" s="18">
        <f t="shared" si="11"/>
        <v>2.2353355217083339</v>
      </c>
      <c r="W39" s="18">
        <f t="shared" si="12"/>
        <v>2.5170586759693174</v>
      </c>
      <c r="X39" s="18">
        <f t="shared" si="13"/>
        <v>2.316884493850818</v>
      </c>
      <c r="Y39" s="18">
        <f t="shared" si="14"/>
        <v>2.3022682113488262</v>
      </c>
      <c r="Z39" s="18">
        <f t="shared" si="15"/>
        <v>2.3060084892154342</v>
      </c>
      <c r="AA39" s="18">
        <f t="shared" ref="AA39:AD47" si="19">V53/1000</f>
        <v>2.5077995447457857</v>
      </c>
      <c r="AB39" s="18">
        <f t="shared" si="19"/>
        <v>2.5654549401319477</v>
      </c>
      <c r="AC39" s="18">
        <f t="shared" si="19"/>
        <v>2.4707032000479932</v>
      </c>
      <c r="AD39" s="18">
        <f t="shared" si="19"/>
        <v>2.4404113554270817</v>
      </c>
      <c r="AE39" s="18">
        <f t="shared" ref="AE39:AF39" si="20">Z53/1000</f>
        <v>2.4420812430232557</v>
      </c>
      <c r="AF39" s="18">
        <f t="shared" si="20"/>
        <v>2.297127589685771</v>
      </c>
      <c r="AH39" s="12"/>
    </row>
    <row r="40" spans="2:36" x14ac:dyDescent="0.35">
      <c r="B40" s="2" t="s">
        <v>32</v>
      </c>
      <c r="C40" s="18">
        <f t="shared" si="17"/>
        <v>5.3090428371895708</v>
      </c>
      <c r="D40" s="18"/>
      <c r="E40" s="18"/>
      <c r="F40" s="18"/>
      <c r="G40" s="18"/>
      <c r="H40" s="18">
        <f t="shared" si="18"/>
        <v>6.5315320917884101</v>
      </c>
      <c r="I40" s="18"/>
      <c r="J40" s="18"/>
      <c r="K40" s="18">
        <f t="shared" si="0"/>
        <v>6.187097726628064</v>
      </c>
      <c r="L40" s="18">
        <f t="shared" si="1"/>
        <v>6.2827236995326308</v>
      </c>
      <c r="M40" s="18">
        <f t="shared" si="2"/>
        <v>6.3370076891474936</v>
      </c>
      <c r="N40" s="18">
        <f t="shared" si="3"/>
        <v>6.6511010650704607</v>
      </c>
      <c r="O40" s="18">
        <f t="shared" si="4"/>
        <v>5.2196683031200362</v>
      </c>
      <c r="P40" s="18">
        <f t="shared" si="5"/>
        <v>5.0275639636101408</v>
      </c>
      <c r="Q40" s="18">
        <f t="shared" si="6"/>
        <v>4.8786162127765769</v>
      </c>
      <c r="R40" s="18">
        <f t="shared" si="7"/>
        <v>5.3401320124300753</v>
      </c>
      <c r="S40" s="18">
        <f t="shared" si="8"/>
        <v>5.7289607754386225</v>
      </c>
      <c r="T40" s="18">
        <f t="shared" si="9"/>
        <v>4.6510048093939531</v>
      </c>
      <c r="U40" s="18">
        <f t="shared" si="10"/>
        <v>4.8390191908894797</v>
      </c>
      <c r="V40" s="18">
        <f t="shared" si="11"/>
        <v>3.6852501649306748</v>
      </c>
      <c r="W40" s="18">
        <f t="shared" si="12"/>
        <v>3.9585135295535823</v>
      </c>
      <c r="X40" s="18">
        <f t="shared" si="13"/>
        <v>3.7438435397707597</v>
      </c>
      <c r="Y40" s="18">
        <f t="shared" si="14"/>
        <v>3.8725111571128683</v>
      </c>
      <c r="Z40" s="18">
        <f t="shared" si="15"/>
        <v>4.0666579140894887</v>
      </c>
      <c r="AA40" s="18">
        <f t="shared" si="19"/>
        <v>3.8319508471366324</v>
      </c>
      <c r="AB40" s="18">
        <f t="shared" si="19"/>
        <v>3.8365256747379224</v>
      </c>
      <c r="AC40" s="18">
        <f t="shared" si="19"/>
        <v>4.0263601766735864</v>
      </c>
      <c r="AD40" s="18">
        <f t="shared" si="19"/>
        <v>3.442281997316794</v>
      </c>
      <c r="AE40" s="18">
        <f t="shared" ref="AE40:AF40" si="21">Z54/1000</f>
        <v>2.9242882381445905</v>
      </c>
      <c r="AF40" s="18">
        <f t="shared" si="21"/>
        <v>2.78513270955</v>
      </c>
      <c r="AH40" s="12"/>
    </row>
    <row r="41" spans="2:36" x14ac:dyDescent="0.35">
      <c r="B41" s="2" t="s">
        <v>33</v>
      </c>
      <c r="C41" s="18">
        <f t="shared" si="17"/>
        <v>0.75980047038948029</v>
      </c>
      <c r="D41" s="18"/>
      <c r="E41" s="18"/>
      <c r="F41" s="18"/>
      <c r="G41" s="18"/>
      <c r="H41" s="18">
        <f t="shared" si="18"/>
        <v>0.75980047038948029</v>
      </c>
      <c r="I41" s="18"/>
      <c r="J41" s="18"/>
      <c r="K41" s="18">
        <f t="shared" si="0"/>
        <v>0.81617072239171085</v>
      </c>
      <c r="L41" s="18">
        <f t="shared" si="1"/>
        <v>0.92384199269062306</v>
      </c>
      <c r="M41" s="18">
        <f t="shared" si="2"/>
        <v>0.66808547739881663</v>
      </c>
      <c r="N41" s="18">
        <f t="shared" si="3"/>
        <v>0.63503492896951474</v>
      </c>
      <c r="O41" s="18">
        <f t="shared" si="4"/>
        <v>0.21304602581786852</v>
      </c>
      <c r="P41" s="18">
        <f t="shared" si="5"/>
        <v>0.22036299141090085</v>
      </c>
      <c r="Q41" s="18">
        <f t="shared" si="6"/>
        <v>0.22460116425395296</v>
      </c>
      <c r="R41" s="18">
        <f t="shared" si="7"/>
        <v>0.42244638857740641</v>
      </c>
      <c r="S41" s="18">
        <f t="shared" si="8"/>
        <v>0.43450376391779644</v>
      </c>
      <c r="T41" s="18">
        <f t="shared" si="9"/>
        <v>0.49085277558248902</v>
      </c>
      <c r="U41" s="18">
        <f t="shared" si="10"/>
        <v>0.40354042492283337</v>
      </c>
      <c r="V41" s="18">
        <f t="shared" si="11"/>
        <v>0.18076959528870953</v>
      </c>
      <c r="W41" s="18">
        <f t="shared" si="12"/>
        <v>0.17310614769712784</v>
      </c>
      <c r="X41" s="18">
        <f t="shared" si="13"/>
        <v>0.16507885588575924</v>
      </c>
      <c r="Y41" s="18">
        <f t="shared" si="14"/>
        <v>0.16407213181365407</v>
      </c>
      <c r="Z41" s="18">
        <f t="shared" si="15"/>
        <v>0.15048005441275333</v>
      </c>
      <c r="AA41" s="18">
        <f t="shared" si="19"/>
        <v>0.18291621080094739</v>
      </c>
      <c r="AB41" s="18">
        <f t="shared" si="19"/>
        <v>0.23098809978245197</v>
      </c>
      <c r="AC41" s="18">
        <f t="shared" si="19"/>
        <v>0.2254070887984384</v>
      </c>
      <c r="AD41" s="18">
        <f t="shared" si="19"/>
        <v>0.22489302214224546</v>
      </c>
      <c r="AE41" s="18">
        <f t="shared" ref="AE41:AF41" si="22">Z55/1000</f>
        <v>0.23523860888944742</v>
      </c>
      <c r="AF41" s="18">
        <f t="shared" si="22"/>
        <v>0.23112648256585977</v>
      </c>
      <c r="AH41" s="12"/>
    </row>
    <row r="42" spans="2:36" x14ac:dyDescent="0.35">
      <c r="B42" s="2" t="s">
        <v>34</v>
      </c>
      <c r="C42" s="18">
        <f t="shared" si="17"/>
        <v>2.3128595997603854</v>
      </c>
      <c r="D42" s="18"/>
      <c r="E42" s="18"/>
      <c r="F42" s="18"/>
      <c r="G42" s="18"/>
      <c r="H42" s="18">
        <f t="shared" si="18"/>
        <v>2.3128595997603854</v>
      </c>
      <c r="I42" s="18"/>
      <c r="J42" s="18"/>
      <c r="K42" s="18">
        <f t="shared" si="0"/>
        <v>2.1453606356256509</v>
      </c>
      <c r="L42" s="18">
        <f t="shared" si="1"/>
        <v>2.1315679796616323</v>
      </c>
      <c r="M42" s="18">
        <f t="shared" si="2"/>
        <v>2.1404464360115201</v>
      </c>
      <c r="N42" s="18">
        <f t="shared" si="3"/>
        <v>2.1686640658017766</v>
      </c>
      <c r="O42" s="18">
        <f t="shared" si="4"/>
        <v>2.1765876615696453</v>
      </c>
      <c r="P42" s="18">
        <f t="shared" si="5"/>
        <v>2.1895174134823101</v>
      </c>
      <c r="Q42" s="18">
        <f t="shared" si="6"/>
        <v>2.228436795498967</v>
      </c>
      <c r="R42" s="18">
        <f t="shared" si="7"/>
        <v>2.2466618577179771</v>
      </c>
      <c r="S42" s="18">
        <f t="shared" si="8"/>
        <v>2.2605170312555996</v>
      </c>
      <c r="T42" s="18">
        <f t="shared" si="9"/>
        <v>2.2977782259291644</v>
      </c>
      <c r="U42" s="18">
        <f t="shared" si="10"/>
        <v>2.3222054696218195</v>
      </c>
      <c r="V42" s="18">
        <f t="shared" si="11"/>
        <v>2.3535537842042689</v>
      </c>
      <c r="W42" s="18">
        <f t="shared" si="12"/>
        <v>2.3662536721168514</v>
      </c>
      <c r="X42" s="18">
        <f t="shared" si="13"/>
        <v>2.3910614417565852</v>
      </c>
      <c r="Y42" s="18">
        <f t="shared" si="14"/>
        <v>2.5434098807459278</v>
      </c>
      <c r="Z42" s="18">
        <f t="shared" si="15"/>
        <v>2.4095992638777077</v>
      </c>
      <c r="AA42" s="18">
        <f t="shared" si="19"/>
        <v>2.4227180486523943</v>
      </c>
      <c r="AB42" s="18">
        <f t="shared" si="19"/>
        <v>2.4317696180304935</v>
      </c>
      <c r="AC42" s="18">
        <f t="shared" si="19"/>
        <v>2.4497049561089597</v>
      </c>
      <c r="AD42" s="18">
        <f t="shared" si="19"/>
        <v>2.4866780151684185</v>
      </c>
      <c r="AE42" s="18">
        <f t="shared" ref="AE42:AF42" si="23">Z56/1000</f>
        <v>2.5152036869474577</v>
      </c>
      <c r="AF42" s="18">
        <f t="shared" si="23"/>
        <v>2.5225842930825428</v>
      </c>
      <c r="AH42" s="12"/>
    </row>
    <row r="43" spans="2:36" x14ac:dyDescent="0.35">
      <c r="B43" s="2" t="s">
        <v>35</v>
      </c>
      <c r="C43" s="18">
        <f t="shared" si="17"/>
        <v>0.48348032042083972</v>
      </c>
      <c r="D43" s="18"/>
      <c r="E43" s="18"/>
      <c r="F43" s="18"/>
      <c r="G43" s="18"/>
      <c r="H43" s="18">
        <f t="shared" si="18"/>
        <v>0.48348032042083972</v>
      </c>
      <c r="I43" s="18"/>
      <c r="J43" s="18"/>
      <c r="K43" s="18">
        <f t="shared" si="0"/>
        <v>0.22337244189774505</v>
      </c>
      <c r="L43" s="18">
        <f t="shared" si="1"/>
        <v>0.22993422697291724</v>
      </c>
      <c r="M43" s="18">
        <f t="shared" si="2"/>
        <v>0.18663563304858344</v>
      </c>
      <c r="N43" s="18">
        <f t="shared" si="3"/>
        <v>0.18925435435270926</v>
      </c>
      <c r="O43" s="18">
        <f t="shared" si="4"/>
        <v>0.12681379567811868</v>
      </c>
      <c r="P43" s="18">
        <f t="shared" si="5"/>
        <v>0.13061143920051674</v>
      </c>
      <c r="Q43" s="18">
        <f t="shared" si="6"/>
        <v>0.14712801466002723</v>
      </c>
      <c r="R43" s="18">
        <f t="shared" si="7"/>
        <v>0.18103873724428832</v>
      </c>
      <c r="S43" s="18">
        <f t="shared" si="8"/>
        <v>0.18272901922060117</v>
      </c>
      <c r="T43" s="18">
        <f t="shared" si="9"/>
        <v>0.19674154312207087</v>
      </c>
      <c r="U43" s="18">
        <f t="shared" si="10"/>
        <v>0.20209360964660336</v>
      </c>
      <c r="V43" s="18">
        <f t="shared" si="11"/>
        <v>0.20279209697924458</v>
      </c>
      <c r="W43" s="18">
        <f t="shared" si="12"/>
        <v>0.2006919079843402</v>
      </c>
      <c r="X43" s="18">
        <f t="shared" si="13"/>
        <v>0.19387223492318073</v>
      </c>
      <c r="Y43" s="18">
        <f t="shared" si="14"/>
        <v>0.19306594737789168</v>
      </c>
      <c r="Z43" s="18">
        <f t="shared" si="15"/>
        <v>0.19944003545987493</v>
      </c>
      <c r="AA43" s="18">
        <f t="shared" si="19"/>
        <v>0.18198879757794204</v>
      </c>
      <c r="AB43" s="18">
        <f t="shared" si="19"/>
        <v>0.18137078685731356</v>
      </c>
      <c r="AC43" s="18">
        <f t="shared" si="19"/>
        <v>0.13565215104219039</v>
      </c>
      <c r="AD43" s="18">
        <f t="shared" si="19"/>
        <v>0.13898860431146698</v>
      </c>
      <c r="AE43" s="18">
        <f t="shared" ref="AE43:AF43" si="24">Z57/1000</f>
        <v>0.14760406651662125</v>
      </c>
      <c r="AF43" s="18">
        <f t="shared" si="24"/>
        <v>0.14386878306371637</v>
      </c>
      <c r="AH43" s="12"/>
      <c r="AJ43" s="122"/>
    </row>
    <row r="44" spans="2:36" x14ac:dyDescent="0.35">
      <c r="B44" s="2" t="s">
        <v>36</v>
      </c>
      <c r="C44" s="18">
        <f t="shared" si="17"/>
        <v>3.6791623638789677</v>
      </c>
      <c r="D44" s="18"/>
      <c r="E44" s="18"/>
      <c r="F44" s="18"/>
      <c r="G44" s="18"/>
      <c r="H44" s="18">
        <f t="shared" si="18"/>
        <v>3.6791623638789677</v>
      </c>
      <c r="I44" s="18"/>
      <c r="J44" s="18"/>
      <c r="K44" s="18">
        <f t="shared" si="0"/>
        <v>2.9037576306123203</v>
      </c>
      <c r="L44" s="18">
        <f t="shared" si="1"/>
        <v>2.9273781522728286</v>
      </c>
      <c r="M44" s="18">
        <f t="shared" si="2"/>
        <v>2.8945111756665307</v>
      </c>
      <c r="N44" s="18">
        <f t="shared" si="3"/>
        <v>2.8512790718559096</v>
      </c>
      <c r="O44" s="18">
        <f t="shared" si="4"/>
        <v>2.9289547370558009</v>
      </c>
      <c r="P44" s="18">
        <f t="shared" si="5"/>
        <v>2.9509393949264058</v>
      </c>
      <c r="Q44" s="18">
        <f t="shared" si="6"/>
        <v>2.9331729874165324</v>
      </c>
      <c r="R44" s="18">
        <f t="shared" si="7"/>
        <v>2.6072195483971687</v>
      </c>
      <c r="S44" s="18">
        <f t="shared" si="8"/>
        <v>2.7839827754886679</v>
      </c>
      <c r="T44" s="18">
        <f t="shared" si="9"/>
        <v>2.5959716620454851</v>
      </c>
      <c r="U44" s="18">
        <f t="shared" si="10"/>
        <v>2.756115410564715</v>
      </c>
      <c r="V44" s="18">
        <f t="shared" si="11"/>
        <v>2.784804222469548</v>
      </c>
      <c r="W44" s="18">
        <f t="shared" si="12"/>
        <v>3.171235807331076</v>
      </c>
      <c r="X44" s="18">
        <f t="shared" si="13"/>
        <v>2.580828549239143</v>
      </c>
      <c r="Y44" s="18">
        <f t="shared" si="14"/>
        <v>2.6304110595333241</v>
      </c>
      <c r="Z44" s="18">
        <f t="shared" si="15"/>
        <v>2.8363489784916682</v>
      </c>
      <c r="AA44" s="18">
        <f t="shared" si="19"/>
        <v>2.4954965284432502</v>
      </c>
      <c r="AB44" s="18">
        <f t="shared" si="19"/>
        <v>2.5821620712656541</v>
      </c>
      <c r="AC44" s="18">
        <f t="shared" si="19"/>
        <v>2.739468890049213</v>
      </c>
      <c r="AD44" s="18">
        <f t="shared" si="19"/>
        <v>2.4616563667075559</v>
      </c>
      <c r="AE44" s="18">
        <f t="shared" ref="AE44:AF44" si="25">Z58/1000</f>
        <v>2.8284908884982167</v>
      </c>
      <c r="AF44" s="18">
        <f t="shared" si="25"/>
        <v>2.9015308483579627</v>
      </c>
      <c r="AH44" s="12"/>
    </row>
    <row r="45" spans="2:36" x14ac:dyDescent="0.35">
      <c r="B45" s="2" t="s">
        <v>37</v>
      </c>
      <c r="C45" s="18">
        <f t="shared" si="17"/>
        <v>3.4649796450958394</v>
      </c>
      <c r="D45" s="18"/>
      <c r="E45" s="18"/>
      <c r="F45" s="18"/>
      <c r="G45" s="18"/>
      <c r="H45" s="18">
        <f t="shared" si="18"/>
        <v>3.4649796450958394</v>
      </c>
      <c r="I45" s="18"/>
      <c r="J45" s="18"/>
      <c r="K45" s="18">
        <f t="shared" si="0"/>
        <v>3.904644574360479</v>
      </c>
      <c r="L45" s="18">
        <f t="shared" si="1"/>
        <v>4.0546645838650051</v>
      </c>
      <c r="M45" s="18">
        <f t="shared" si="2"/>
        <v>4.1911080054900234</v>
      </c>
      <c r="N45" s="18">
        <f t="shared" si="3"/>
        <v>4.2502650808735982</v>
      </c>
      <c r="O45" s="18">
        <f t="shared" si="4"/>
        <v>4.4197737674348616</v>
      </c>
      <c r="P45" s="18">
        <f t="shared" si="5"/>
        <v>4.5819455598660781</v>
      </c>
      <c r="Q45" s="18">
        <f t="shared" si="6"/>
        <v>4.6158415522139569</v>
      </c>
      <c r="R45" s="18">
        <f t="shared" si="7"/>
        <v>4.7197317481815411</v>
      </c>
      <c r="S45" s="18">
        <f t="shared" si="8"/>
        <v>4.7374327324717331</v>
      </c>
      <c r="T45" s="18">
        <f t="shared" si="9"/>
        <v>4.8776169644606107</v>
      </c>
      <c r="U45" s="18">
        <f t="shared" si="10"/>
        <v>4.7151651907520975</v>
      </c>
      <c r="V45" s="18">
        <f t="shared" si="11"/>
        <v>4.6965604503642941</v>
      </c>
      <c r="W45" s="18">
        <f t="shared" si="12"/>
        <v>4.5483986778035366</v>
      </c>
      <c r="X45" s="18">
        <f t="shared" si="13"/>
        <v>4.3960613467040028</v>
      </c>
      <c r="Y45" s="18">
        <f t="shared" si="14"/>
        <v>4.3450725836353996</v>
      </c>
      <c r="Z45" s="18">
        <f t="shared" si="15"/>
        <v>4.3362842299268278</v>
      </c>
      <c r="AA45" s="18">
        <f t="shared" si="19"/>
        <v>4.2202971277908325</v>
      </c>
      <c r="AB45" s="18">
        <f t="shared" si="19"/>
        <v>4.2919179742564628</v>
      </c>
      <c r="AC45" s="18">
        <f t="shared" si="19"/>
        <v>4.3858844640286545</v>
      </c>
      <c r="AD45" s="18">
        <f t="shared" si="19"/>
        <v>4.4044092985616583</v>
      </c>
      <c r="AE45" s="18">
        <f t="shared" ref="AE45:AF45" si="26">Z59/1000</f>
        <v>4.3434180967253813</v>
      </c>
      <c r="AF45" s="18">
        <f t="shared" si="26"/>
        <v>4.2103603557112592</v>
      </c>
      <c r="AH45" s="12"/>
    </row>
    <row r="46" spans="2:36" x14ac:dyDescent="0.35">
      <c r="B46" s="2" t="s">
        <v>38</v>
      </c>
      <c r="C46" s="18">
        <f t="shared" si="17"/>
        <v>1.8107270331264709</v>
      </c>
      <c r="D46" s="18"/>
      <c r="E46" s="18"/>
      <c r="F46" s="18"/>
      <c r="G46" s="18"/>
      <c r="H46" s="18">
        <f t="shared" si="18"/>
        <v>1.8107270331264709</v>
      </c>
      <c r="I46" s="18"/>
      <c r="J46" s="18"/>
      <c r="K46" s="18">
        <f t="shared" si="0"/>
        <v>2.0649842305782595</v>
      </c>
      <c r="L46" s="18">
        <f t="shared" si="1"/>
        <v>2.0630518932092059</v>
      </c>
      <c r="M46" s="18">
        <f t="shared" si="2"/>
        <v>2.0630251744966128</v>
      </c>
      <c r="N46" s="18">
        <f t="shared" si="3"/>
        <v>2.0509401648593033</v>
      </c>
      <c r="O46" s="18">
        <f t="shared" si="4"/>
        <v>2.0422226486772974</v>
      </c>
      <c r="P46" s="18">
        <f t="shared" si="5"/>
        <v>2.0208706111831098</v>
      </c>
      <c r="Q46" s="18">
        <f t="shared" si="6"/>
        <v>1.9998856188817222</v>
      </c>
      <c r="R46" s="18">
        <f t="shared" si="7"/>
        <v>1.9607121997703525</v>
      </c>
      <c r="S46" s="18">
        <f t="shared" si="8"/>
        <v>1.9265157578693033</v>
      </c>
      <c r="T46" s="18">
        <f t="shared" si="9"/>
        <v>1.8902288051689426</v>
      </c>
      <c r="U46" s="18">
        <f t="shared" si="10"/>
        <v>1.7708684979894795</v>
      </c>
      <c r="V46" s="18">
        <f t="shared" si="11"/>
        <v>1.568260338067095</v>
      </c>
      <c r="W46" s="18">
        <f t="shared" si="12"/>
        <v>1.2730874734991595</v>
      </c>
      <c r="X46" s="18">
        <f t="shared" si="13"/>
        <v>1.2204184502754771</v>
      </c>
      <c r="Y46" s="18">
        <f t="shared" si="14"/>
        <v>1.1369110057363458</v>
      </c>
      <c r="Z46" s="18">
        <f t="shared" si="15"/>
        <v>1.0302155878090185</v>
      </c>
      <c r="AA46" s="18">
        <f t="shared" si="19"/>
        <v>0.69490418408198662</v>
      </c>
      <c r="AB46" s="18">
        <f t="shared" si="19"/>
        <v>0.79167754861622774</v>
      </c>
      <c r="AC46" s="18">
        <f t="shared" si="19"/>
        <v>0.75564137437664813</v>
      </c>
      <c r="AD46" s="18">
        <f t="shared" si="19"/>
        <v>0.67726054157550908</v>
      </c>
      <c r="AE46" s="18">
        <f t="shared" ref="AE46:AF46" si="27">Z60/1000</f>
        <v>0.74380501478549987</v>
      </c>
      <c r="AF46" s="18">
        <f t="shared" si="27"/>
        <v>0.72835285244347214</v>
      </c>
      <c r="AH46" s="12"/>
    </row>
    <row r="47" spans="2:36" x14ac:dyDescent="0.35">
      <c r="B47" s="26" t="s">
        <v>40</v>
      </c>
      <c r="C47" s="21">
        <f t="shared" si="17"/>
        <v>26.054333417257808</v>
      </c>
      <c r="D47" s="21"/>
      <c r="E47" s="21"/>
      <c r="F47" s="21"/>
      <c r="G47" s="21"/>
      <c r="H47" s="21">
        <f t="shared" si="18"/>
        <v>26.054333417257808</v>
      </c>
      <c r="I47" s="21"/>
      <c r="J47" s="21"/>
      <c r="K47" s="21">
        <f t="shared" si="0"/>
        <v>26.606848592879221</v>
      </c>
      <c r="L47" s="21">
        <f t="shared" si="1"/>
        <v>27.133893259341161</v>
      </c>
      <c r="M47" s="21">
        <f t="shared" si="2"/>
        <v>26.821714492001163</v>
      </c>
      <c r="N47" s="21">
        <f t="shared" si="3"/>
        <v>27.182534046819637</v>
      </c>
      <c r="O47" s="21">
        <f t="shared" si="4"/>
        <v>24.816328267455972</v>
      </c>
      <c r="P47" s="21">
        <f t="shared" si="5"/>
        <v>25.016461602503043</v>
      </c>
      <c r="Q47" s="21">
        <f t="shared" si="6"/>
        <v>24.877345841174741</v>
      </c>
      <c r="R47" s="21">
        <f t="shared" si="7"/>
        <v>25.675693879713087</v>
      </c>
      <c r="S47" s="21">
        <f t="shared" si="8"/>
        <v>26.037902426934757</v>
      </c>
      <c r="T47" s="21">
        <f t="shared" si="9"/>
        <v>24.91414454468028</v>
      </c>
      <c r="U47" s="21">
        <f t="shared" si="10"/>
        <v>24.519546517474215</v>
      </c>
      <c r="V47" s="21">
        <f t="shared" si="11"/>
        <v>22.805031924529043</v>
      </c>
      <c r="W47" s="21">
        <f t="shared" si="12"/>
        <v>23.408710729315501</v>
      </c>
      <c r="X47" s="21">
        <f t="shared" si="13"/>
        <v>22.227260124358665</v>
      </c>
      <c r="Y47" s="21">
        <f t="shared" si="14"/>
        <v>22.47088933724589</v>
      </c>
      <c r="Z47" s="21">
        <f t="shared" si="15"/>
        <v>22.611808133029296</v>
      </c>
      <c r="AA47" s="21">
        <f t="shared" si="19"/>
        <v>21.873853438270764</v>
      </c>
      <c r="AB47" s="21">
        <f t="shared" si="19"/>
        <v>22.345726082305884</v>
      </c>
      <c r="AC47" s="21">
        <f t="shared" si="19"/>
        <v>22.724189231770623</v>
      </c>
      <c r="AD47" s="21">
        <f t="shared" si="19"/>
        <v>21.884032795043197</v>
      </c>
      <c r="AE47" s="21">
        <f t="shared" ref="AE47:AF47" si="28">Z61/1000</f>
        <v>21.719501493920067</v>
      </c>
      <c r="AF47" s="21">
        <f t="shared" si="28"/>
        <v>21.414085414505994</v>
      </c>
      <c r="AH47" s="12"/>
    </row>
    <row r="48" spans="2:36" x14ac:dyDescent="0.35">
      <c r="AH48" s="12"/>
    </row>
    <row r="49" spans="2:27" x14ac:dyDescent="0.35">
      <c r="B49" s="2" t="s">
        <v>55</v>
      </c>
    </row>
    <row r="50" spans="2:27" ht="16.5" x14ac:dyDescent="0.4">
      <c r="Y50" s="7"/>
      <c r="Z50" s="7"/>
      <c r="AA50" s="7" t="s">
        <v>56</v>
      </c>
    </row>
    <row r="51" spans="2:27" x14ac:dyDescent="0.35">
      <c r="B51" s="10" t="s">
        <v>39</v>
      </c>
      <c r="C51" s="98" t="s">
        <v>48</v>
      </c>
      <c r="D51" s="123">
        <v>1990</v>
      </c>
      <c r="E51" s="123">
        <v>1995</v>
      </c>
      <c r="F51" s="123">
        <v>1998</v>
      </c>
      <c r="G51" s="123">
        <v>1999</v>
      </c>
      <c r="H51" s="123">
        <v>2000</v>
      </c>
      <c r="I51" s="123">
        <v>2001</v>
      </c>
      <c r="J51" s="123">
        <v>2002</v>
      </c>
      <c r="K51" s="123">
        <v>2003</v>
      </c>
      <c r="L51" s="123">
        <v>2004</v>
      </c>
      <c r="M51" s="123">
        <v>2005</v>
      </c>
      <c r="N51" s="123">
        <v>2006</v>
      </c>
      <c r="O51" s="123">
        <v>2007</v>
      </c>
      <c r="P51" s="123">
        <v>2008</v>
      </c>
      <c r="Q51" s="123">
        <v>2009</v>
      </c>
      <c r="R51" s="123">
        <v>2010</v>
      </c>
      <c r="S51" s="123">
        <v>2011</v>
      </c>
      <c r="T51" s="123">
        <v>2012</v>
      </c>
      <c r="U51" s="15">
        <v>2013</v>
      </c>
      <c r="V51" s="15">
        <v>2014</v>
      </c>
      <c r="W51" s="15">
        <v>2015</v>
      </c>
      <c r="X51" s="15">
        <v>2016</v>
      </c>
      <c r="Y51" s="15">
        <v>2017</v>
      </c>
      <c r="Z51" s="15">
        <v>2018</v>
      </c>
      <c r="AA51" s="10">
        <v>2019</v>
      </c>
    </row>
    <row r="52" spans="2:27" x14ac:dyDescent="0.35">
      <c r="B52" s="2" t="s">
        <v>30</v>
      </c>
      <c r="C52" s="113">
        <v>5192.3281973296407</v>
      </c>
      <c r="D52" s="113">
        <v>5192.3281973296407</v>
      </c>
      <c r="E52" s="113">
        <v>5657.5175378913527</v>
      </c>
      <c r="F52" s="113">
        <v>5766.8963109680453</v>
      </c>
      <c r="G52" s="113">
        <v>5701.0607220769698</v>
      </c>
      <c r="H52" s="113">
        <v>5482.9069235531106</v>
      </c>
      <c r="I52" s="113">
        <v>5475.2637538737208</v>
      </c>
      <c r="J52" s="113">
        <v>5456.0839669859215</v>
      </c>
      <c r="K52" s="113">
        <v>5521.5035672791582</v>
      </c>
      <c r="L52" s="113">
        <v>5458.0975195025412</v>
      </c>
      <c r="M52" s="113">
        <v>5510.3580490830691</v>
      </c>
      <c r="N52" s="113">
        <v>5362.6990058655119</v>
      </c>
      <c r="O52" s="113">
        <v>5267.1538395285143</v>
      </c>
      <c r="P52" s="113">
        <v>5117.8625953424607</v>
      </c>
      <c r="Q52" s="113">
        <v>5097.7057505168759</v>
      </c>
      <c r="R52" s="113">
        <v>5200.3648373605101</v>
      </c>
      <c r="S52" s="113">
        <v>5219.2112119529429</v>
      </c>
      <c r="T52" s="113">
        <v>5283.1673599416463</v>
      </c>
      <c r="U52" s="113">
        <v>5276.7735797465211</v>
      </c>
      <c r="V52" s="113">
        <v>5335.7821490409906</v>
      </c>
      <c r="W52" s="113">
        <v>5433.8593686274062</v>
      </c>
      <c r="X52" s="113">
        <v>5535.3669306449374</v>
      </c>
      <c r="Y52" s="113">
        <v>5607.4535938324661</v>
      </c>
      <c r="Z52" s="113">
        <v>5539.3716503895939</v>
      </c>
      <c r="AA52" s="113">
        <v>5594.0015000454096</v>
      </c>
    </row>
    <row r="53" spans="2:27" x14ac:dyDescent="0.35">
      <c r="B53" s="2" t="s">
        <v>31</v>
      </c>
      <c r="C53" s="113">
        <v>3045.7714625122994</v>
      </c>
      <c r="D53" s="113">
        <v>3041.9529500666144</v>
      </c>
      <c r="E53" s="113">
        <v>3045.7657539214506</v>
      </c>
      <c r="F53" s="113">
        <v>2594.564319816951</v>
      </c>
      <c r="G53" s="113">
        <v>2819.6700090593481</v>
      </c>
      <c r="H53" s="113">
        <v>2857.987977188473</v>
      </c>
      <c r="I53" s="113">
        <v>2910.7315611626454</v>
      </c>
      <c r="J53" s="113">
        <v>2233.1773611164253</v>
      </c>
      <c r="K53" s="113">
        <v>2373.1466615444133</v>
      </c>
      <c r="L53" s="113">
        <v>2391.5659759704672</v>
      </c>
      <c r="M53" s="113">
        <v>2687.3933383112076</v>
      </c>
      <c r="N53" s="113">
        <v>2620.5615654069165</v>
      </c>
      <c r="O53" s="113">
        <v>2646.7959194490504</v>
      </c>
      <c r="P53" s="113">
        <v>2392.6761277447254</v>
      </c>
      <c r="Q53" s="113">
        <v>2235.335521708334</v>
      </c>
      <c r="R53" s="113">
        <v>2517.0586759693174</v>
      </c>
      <c r="S53" s="113">
        <v>2316.8844938508178</v>
      </c>
      <c r="T53" s="113">
        <v>2302.2682113488263</v>
      </c>
      <c r="U53" s="113">
        <v>2306.0084892154341</v>
      </c>
      <c r="V53" s="113">
        <v>2507.7995447457856</v>
      </c>
      <c r="W53" s="113">
        <v>2565.4549401319478</v>
      </c>
      <c r="X53" s="113">
        <v>2470.7032000479931</v>
      </c>
      <c r="Y53" s="113">
        <v>2440.4113554270816</v>
      </c>
      <c r="Z53" s="113">
        <v>2442.0812430232559</v>
      </c>
      <c r="AA53" s="113">
        <v>2297.127589685771</v>
      </c>
    </row>
    <row r="54" spans="2:27" x14ac:dyDescent="0.35">
      <c r="B54" s="2" t="s">
        <v>32</v>
      </c>
      <c r="C54" s="113">
        <v>5309.0428371895705</v>
      </c>
      <c r="D54" s="113">
        <v>5309.0428371895705</v>
      </c>
      <c r="E54" s="113">
        <v>6531.5320917884101</v>
      </c>
      <c r="F54" s="113">
        <v>6187.0977266280643</v>
      </c>
      <c r="G54" s="113">
        <v>6282.7236995326311</v>
      </c>
      <c r="H54" s="113">
        <v>6337.0076891474937</v>
      </c>
      <c r="I54" s="113">
        <v>6651.1010650704611</v>
      </c>
      <c r="J54" s="113">
        <v>5219.6683031200364</v>
      </c>
      <c r="K54" s="113">
        <v>5027.5639636101405</v>
      </c>
      <c r="L54" s="113">
        <v>4878.6162127765765</v>
      </c>
      <c r="M54" s="113">
        <v>5340.1320124300755</v>
      </c>
      <c r="N54" s="113">
        <v>5728.9607754386225</v>
      </c>
      <c r="O54" s="113">
        <v>4651.0048093939531</v>
      </c>
      <c r="P54" s="113">
        <v>4839.0191908894794</v>
      </c>
      <c r="Q54" s="113">
        <v>3685.2501649306746</v>
      </c>
      <c r="R54" s="113">
        <v>3958.5135295535824</v>
      </c>
      <c r="S54" s="113">
        <v>3743.8435397707599</v>
      </c>
      <c r="T54" s="113">
        <v>3872.5111571128682</v>
      </c>
      <c r="U54" s="113">
        <v>4066.6579140894892</v>
      </c>
      <c r="V54" s="113">
        <v>3831.9508471366325</v>
      </c>
      <c r="W54" s="113">
        <v>3836.5256747379226</v>
      </c>
      <c r="X54" s="113">
        <v>4026.360176673586</v>
      </c>
      <c r="Y54" s="113">
        <v>3442.2819973167939</v>
      </c>
      <c r="Z54" s="113">
        <v>2924.2882381445907</v>
      </c>
      <c r="AA54" s="113">
        <v>2785.1327095500001</v>
      </c>
    </row>
    <row r="55" spans="2:27" x14ac:dyDescent="0.35">
      <c r="B55" s="2" t="s">
        <v>33</v>
      </c>
      <c r="C55" s="113">
        <v>759.80047038948032</v>
      </c>
      <c r="D55" s="113">
        <v>759.80047038948032</v>
      </c>
      <c r="E55" s="113">
        <v>759.80047038948032</v>
      </c>
      <c r="F55" s="113">
        <v>816.1707223917108</v>
      </c>
      <c r="G55" s="113">
        <v>923.8419926906231</v>
      </c>
      <c r="H55" s="113">
        <v>668.08547739881658</v>
      </c>
      <c r="I55" s="113">
        <v>635.03492896951479</v>
      </c>
      <c r="J55" s="113">
        <v>213.04602581786853</v>
      </c>
      <c r="K55" s="113">
        <v>220.36299141090086</v>
      </c>
      <c r="L55" s="113">
        <v>224.60116425395296</v>
      </c>
      <c r="M55" s="113">
        <v>422.44638857740642</v>
      </c>
      <c r="N55" s="113">
        <v>434.50376391779645</v>
      </c>
      <c r="O55" s="113">
        <v>490.85277558248902</v>
      </c>
      <c r="P55" s="113">
        <v>403.54042492283338</v>
      </c>
      <c r="Q55" s="113">
        <v>180.76959528870952</v>
      </c>
      <c r="R55" s="113">
        <v>173.10614769712785</v>
      </c>
      <c r="S55" s="113">
        <v>165.07885588575925</v>
      </c>
      <c r="T55" s="113">
        <v>164.07213181365407</v>
      </c>
      <c r="U55" s="113">
        <v>150.48005441275333</v>
      </c>
      <c r="V55" s="113">
        <v>182.9162108009474</v>
      </c>
      <c r="W55" s="113">
        <v>230.98809978245197</v>
      </c>
      <c r="X55" s="113">
        <v>225.40708879843839</v>
      </c>
      <c r="Y55" s="113">
        <v>224.89302214224546</v>
      </c>
      <c r="Z55" s="113">
        <v>235.23860888944742</v>
      </c>
      <c r="AA55" s="113">
        <v>231.12648256585976</v>
      </c>
    </row>
    <row r="56" spans="2:27" x14ac:dyDescent="0.35">
      <c r="B56" s="2" t="s">
        <v>34</v>
      </c>
      <c r="C56" s="113">
        <v>2312.8595997603852</v>
      </c>
      <c r="D56" s="113">
        <v>2312.8595997603852</v>
      </c>
      <c r="E56" s="113">
        <v>2312.8595997603852</v>
      </c>
      <c r="F56" s="113">
        <v>2145.360635625651</v>
      </c>
      <c r="G56" s="113">
        <v>2131.5679796616323</v>
      </c>
      <c r="H56" s="113">
        <v>2140.4464360115203</v>
      </c>
      <c r="I56" s="113">
        <v>2168.6640658017768</v>
      </c>
      <c r="J56" s="113">
        <v>2176.5876615696452</v>
      </c>
      <c r="K56" s="113">
        <v>2189.5174134823101</v>
      </c>
      <c r="L56" s="113">
        <v>2228.4367954989671</v>
      </c>
      <c r="M56" s="113">
        <v>2246.661857717977</v>
      </c>
      <c r="N56" s="113">
        <v>2260.5170312555997</v>
      </c>
      <c r="O56" s="113">
        <v>2297.7782259291644</v>
      </c>
      <c r="P56" s="113">
        <v>2322.2054696218197</v>
      </c>
      <c r="Q56" s="113">
        <v>2353.553784204269</v>
      </c>
      <c r="R56" s="113">
        <v>2366.2536721168512</v>
      </c>
      <c r="S56" s="113">
        <v>2391.0614417565853</v>
      </c>
      <c r="T56" s="113">
        <v>2543.4098807459277</v>
      </c>
      <c r="U56" s="113">
        <v>2409.5992638777079</v>
      </c>
      <c r="V56" s="113">
        <v>2422.7180486523944</v>
      </c>
      <c r="W56" s="113">
        <v>2431.7696180304933</v>
      </c>
      <c r="X56" s="113">
        <v>2449.7049561089598</v>
      </c>
      <c r="Y56" s="113">
        <v>2486.6780151684184</v>
      </c>
      <c r="Z56" s="113">
        <v>2515.2036869474578</v>
      </c>
      <c r="AA56" s="113">
        <v>2522.5842930825429</v>
      </c>
    </row>
    <row r="57" spans="2:27" x14ac:dyDescent="0.35">
      <c r="B57" s="2" t="s">
        <v>35</v>
      </c>
      <c r="C57" s="113">
        <v>483.48032042083969</v>
      </c>
      <c r="D57" s="113">
        <v>483.48032042083969</v>
      </c>
      <c r="E57" s="113">
        <v>483.48032042083969</v>
      </c>
      <c r="F57" s="113">
        <v>223.37244189774506</v>
      </c>
      <c r="G57" s="113">
        <v>229.93422697291723</v>
      </c>
      <c r="H57" s="113">
        <v>186.63563304858343</v>
      </c>
      <c r="I57" s="113">
        <v>189.25435435270927</v>
      </c>
      <c r="J57" s="113">
        <v>126.81379567811867</v>
      </c>
      <c r="K57" s="113">
        <v>130.61143920051674</v>
      </c>
      <c r="L57" s="113">
        <v>147.12801466002722</v>
      </c>
      <c r="M57" s="113">
        <v>181.03873724428831</v>
      </c>
      <c r="N57" s="113">
        <v>182.72901922060117</v>
      </c>
      <c r="O57" s="113">
        <v>196.74154312207088</v>
      </c>
      <c r="P57" s="113">
        <v>202.09360964660337</v>
      </c>
      <c r="Q57" s="113">
        <v>202.79209697924458</v>
      </c>
      <c r="R57" s="113">
        <v>200.69190798434019</v>
      </c>
      <c r="S57" s="113">
        <v>193.87223492318074</v>
      </c>
      <c r="T57" s="113">
        <v>193.06594737789169</v>
      </c>
      <c r="U57" s="113">
        <v>199.44003545987493</v>
      </c>
      <c r="V57" s="113">
        <v>181.98879757794202</v>
      </c>
      <c r="W57" s="113">
        <v>181.37078685731356</v>
      </c>
      <c r="X57" s="113">
        <v>135.65215104219038</v>
      </c>
      <c r="Y57" s="113">
        <v>138.98860431146699</v>
      </c>
      <c r="Z57" s="113">
        <v>147.60406651662126</v>
      </c>
      <c r="AA57" s="113">
        <v>143.86878306371636</v>
      </c>
    </row>
    <row r="58" spans="2:27" x14ac:dyDescent="0.35">
      <c r="B58" s="2" t="s">
        <v>36</v>
      </c>
      <c r="C58" s="113">
        <v>3691.8131167225038</v>
      </c>
      <c r="D58" s="113">
        <v>3679.1623638789679</v>
      </c>
      <c r="E58" s="113">
        <v>3679.1623638789679</v>
      </c>
      <c r="F58" s="113">
        <v>2903.7576306123201</v>
      </c>
      <c r="G58" s="113">
        <v>2927.3781522728286</v>
      </c>
      <c r="H58" s="113">
        <v>2894.5111756665306</v>
      </c>
      <c r="I58" s="113">
        <v>2851.2790718559095</v>
      </c>
      <c r="J58" s="113">
        <v>2928.9547370558007</v>
      </c>
      <c r="K58" s="113">
        <v>2950.9393949264058</v>
      </c>
      <c r="L58" s="113">
        <v>2933.1729874165326</v>
      </c>
      <c r="M58" s="113">
        <v>2607.2195483971686</v>
      </c>
      <c r="N58" s="113">
        <v>2783.9827754886678</v>
      </c>
      <c r="O58" s="113">
        <v>2595.9716620454851</v>
      </c>
      <c r="P58" s="113">
        <v>2756.1154105647151</v>
      </c>
      <c r="Q58" s="113">
        <v>2784.8042224695478</v>
      </c>
      <c r="R58" s="113">
        <v>3171.2358073310761</v>
      </c>
      <c r="S58" s="113">
        <v>2580.8285492391428</v>
      </c>
      <c r="T58" s="113">
        <v>2630.4110595333241</v>
      </c>
      <c r="U58" s="113">
        <v>2836.3489784916683</v>
      </c>
      <c r="V58" s="113">
        <v>2495.4965284432501</v>
      </c>
      <c r="W58" s="113">
        <v>2582.162071265654</v>
      </c>
      <c r="X58" s="113">
        <v>2739.4688900492129</v>
      </c>
      <c r="Y58" s="113">
        <v>2461.6563667075561</v>
      </c>
      <c r="Z58" s="113">
        <v>2828.4908884982169</v>
      </c>
      <c r="AA58" s="113">
        <v>2901.5308483579629</v>
      </c>
    </row>
    <row r="59" spans="2:27" x14ac:dyDescent="0.35">
      <c r="B59" s="2" t="s">
        <v>37</v>
      </c>
      <c r="C59" s="113">
        <v>3464.9796450958393</v>
      </c>
      <c r="D59" s="113">
        <v>3464.9796450958393</v>
      </c>
      <c r="E59" s="113">
        <v>3464.9796450958393</v>
      </c>
      <c r="F59" s="113">
        <v>3904.6445743604791</v>
      </c>
      <c r="G59" s="113">
        <v>4054.6645838650047</v>
      </c>
      <c r="H59" s="113">
        <v>4191.1080054900231</v>
      </c>
      <c r="I59" s="113">
        <v>4250.265080873598</v>
      </c>
      <c r="J59" s="113">
        <v>4419.7737674348618</v>
      </c>
      <c r="K59" s="113">
        <v>4581.9455598660779</v>
      </c>
      <c r="L59" s="113">
        <v>4615.8415522139567</v>
      </c>
      <c r="M59" s="113">
        <v>4719.7317481815408</v>
      </c>
      <c r="N59" s="113">
        <v>4737.4327324717333</v>
      </c>
      <c r="O59" s="113">
        <v>4877.6169644606107</v>
      </c>
      <c r="P59" s="113">
        <v>4715.1651907520973</v>
      </c>
      <c r="Q59" s="113">
        <v>4696.5604503642944</v>
      </c>
      <c r="R59" s="113">
        <v>4548.3986778035369</v>
      </c>
      <c r="S59" s="113">
        <v>4396.061346704003</v>
      </c>
      <c r="T59" s="113">
        <v>4345.0725836353995</v>
      </c>
      <c r="U59" s="113">
        <v>4336.2842299268277</v>
      </c>
      <c r="V59" s="113">
        <v>4220.2971277908327</v>
      </c>
      <c r="W59" s="113">
        <v>4291.9179742564629</v>
      </c>
      <c r="X59" s="113">
        <v>4385.8844640286543</v>
      </c>
      <c r="Y59" s="113">
        <v>4404.409298561658</v>
      </c>
      <c r="Z59" s="113">
        <v>4343.4180967253815</v>
      </c>
      <c r="AA59" s="113">
        <v>4210.3603557112592</v>
      </c>
    </row>
    <row r="60" spans="2:27" x14ac:dyDescent="0.35">
      <c r="B60" s="2" t="s">
        <v>38</v>
      </c>
      <c r="C60" s="113">
        <v>1810.7270331264708</v>
      </c>
      <c r="D60" s="113">
        <v>1810.7270331264708</v>
      </c>
      <c r="E60" s="113">
        <v>1810.7270331264708</v>
      </c>
      <c r="F60" s="113">
        <v>2064.9842305782595</v>
      </c>
      <c r="G60" s="113">
        <v>2063.0518932092059</v>
      </c>
      <c r="H60" s="113">
        <v>2063.0251744966126</v>
      </c>
      <c r="I60" s="113">
        <v>2050.9401648593034</v>
      </c>
      <c r="J60" s="113">
        <v>2042.2226486772975</v>
      </c>
      <c r="K60" s="113">
        <v>2020.87061118311</v>
      </c>
      <c r="L60" s="113">
        <v>1999.8856188817222</v>
      </c>
      <c r="M60" s="113">
        <v>1960.7121997703525</v>
      </c>
      <c r="N60" s="113">
        <v>1926.5157578693033</v>
      </c>
      <c r="O60" s="113">
        <v>1890.2288051689427</v>
      </c>
      <c r="P60" s="113">
        <v>1770.8684979894795</v>
      </c>
      <c r="Q60" s="113">
        <v>1568.2603380670951</v>
      </c>
      <c r="R60" s="113">
        <v>1273.0874734991596</v>
      </c>
      <c r="S60" s="113">
        <v>1220.4184502754772</v>
      </c>
      <c r="T60" s="113">
        <v>1136.9110057363459</v>
      </c>
      <c r="U60" s="113">
        <v>1030.2155878090184</v>
      </c>
      <c r="V60" s="113">
        <v>694.90418408198661</v>
      </c>
      <c r="W60" s="113">
        <v>791.6775486162278</v>
      </c>
      <c r="X60" s="113">
        <v>755.64137437664817</v>
      </c>
      <c r="Y60" s="113">
        <v>677.26054157550902</v>
      </c>
      <c r="Z60" s="113">
        <v>743.80501478549991</v>
      </c>
      <c r="AA60" s="113">
        <v>728.3528524434721</v>
      </c>
    </row>
    <row r="61" spans="2:27" x14ac:dyDescent="0.35">
      <c r="B61" s="26" t="s">
        <v>40</v>
      </c>
      <c r="C61" s="114">
        <v>26070.80268254703</v>
      </c>
      <c r="D61" s="114">
        <v>26054.333417257807</v>
      </c>
      <c r="E61" s="114">
        <v>26054.333417257807</v>
      </c>
      <c r="F61" s="114">
        <v>26606.848592879222</v>
      </c>
      <c r="G61" s="114">
        <v>27133.893259341159</v>
      </c>
      <c r="H61" s="114">
        <v>26821.714492001163</v>
      </c>
      <c r="I61" s="114">
        <v>27182.534046819637</v>
      </c>
      <c r="J61" s="114">
        <v>24816.328267455974</v>
      </c>
      <c r="K61" s="114">
        <v>25016.461602503041</v>
      </c>
      <c r="L61" s="114">
        <v>24877.345841174742</v>
      </c>
      <c r="M61" s="114">
        <v>25675.693879713086</v>
      </c>
      <c r="N61" s="114">
        <v>26037.902426934757</v>
      </c>
      <c r="O61" s="114">
        <v>24914.144544680279</v>
      </c>
      <c r="P61" s="114">
        <v>24519.546517474213</v>
      </c>
      <c r="Q61" s="114">
        <v>22805.031924529045</v>
      </c>
      <c r="R61" s="114">
        <v>23408.710729315502</v>
      </c>
      <c r="S61" s="114">
        <v>22227.260124358665</v>
      </c>
      <c r="T61" s="114">
        <v>22470.889337245888</v>
      </c>
      <c r="U61" s="114">
        <v>22611.808133029295</v>
      </c>
      <c r="V61" s="114">
        <v>21873.853438270766</v>
      </c>
      <c r="W61" s="114">
        <v>22345.726082305882</v>
      </c>
      <c r="X61" s="114">
        <v>22724.189231770622</v>
      </c>
      <c r="Y61" s="114">
        <v>21884.032795043197</v>
      </c>
      <c r="Z61" s="114">
        <v>21719.501493920066</v>
      </c>
      <c r="AA61" s="114">
        <v>21414.085414505993</v>
      </c>
    </row>
    <row r="63" spans="2:27" x14ac:dyDescent="0.35">
      <c r="B63" s="124" t="s">
        <v>107</v>
      </c>
    </row>
    <row r="64" spans="2:27" x14ac:dyDescent="0.35">
      <c r="B64" s="107"/>
    </row>
    <row r="66" spans="3:24" x14ac:dyDescent="0.35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3:24" x14ac:dyDescent="0.35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</row>
    <row r="68" spans="3:24" x14ac:dyDescent="0.35"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</sheetData>
  <hyperlinks>
    <hyperlink ref="Q2" location="Contents!A1" display="back to contents"/>
    <hyperlink ref="B63" r:id="rId1"/>
  </hyperlinks>
  <pageMargins left="0.25" right="0.25" top="0.75" bottom="0.75" header="0.3" footer="0.3"/>
  <pageSetup paperSize="9" scale="47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2"/>
  <sheetViews>
    <sheetView showGridLines="0" zoomScale="85" zoomScaleNormal="85" workbookViewId="0">
      <selection activeCell="H16" sqref="H16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27" width="14.26953125" style="2" customWidth="1"/>
    <col min="28" max="16384" width="9.1796875" style="2"/>
  </cols>
  <sheetData>
    <row r="2" spans="2:13" x14ac:dyDescent="0.35">
      <c r="B2" s="6" t="s">
        <v>21</v>
      </c>
      <c r="J2" s="9" t="s">
        <v>27</v>
      </c>
    </row>
    <row r="3" spans="2:13" x14ac:dyDescent="0.35">
      <c r="B3" s="2" t="s">
        <v>108</v>
      </c>
    </row>
    <row r="4" spans="2:13" ht="16.5" x14ac:dyDescent="0.4">
      <c r="H4" s="7" t="s">
        <v>54</v>
      </c>
    </row>
    <row r="5" spans="2:13" ht="46.5" x14ac:dyDescent="0.35">
      <c r="B5" s="16" t="s">
        <v>39</v>
      </c>
      <c r="C5" s="17" t="s">
        <v>49</v>
      </c>
      <c r="D5" s="17">
        <v>2018</v>
      </c>
      <c r="E5" s="17">
        <v>2019</v>
      </c>
      <c r="F5" s="77" t="s">
        <v>109</v>
      </c>
      <c r="G5" s="17" t="s">
        <v>110</v>
      </c>
      <c r="H5" s="17" t="s">
        <v>111</v>
      </c>
      <c r="J5"/>
      <c r="K5"/>
      <c r="L5"/>
      <c r="M5"/>
    </row>
    <row r="6" spans="2:13" x14ac:dyDescent="0.35">
      <c r="B6" s="8" t="s">
        <v>30</v>
      </c>
      <c r="C6" s="18">
        <f>C20/1000</f>
        <v>5.1923281973296405</v>
      </c>
      <c r="D6" s="18">
        <f>Z20/1000</f>
        <v>5.5393716503895938</v>
      </c>
      <c r="E6" s="18">
        <f>AA20/1000</f>
        <v>5.59400150004541</v>
      </c>
      <c r="F6" s="80">
        <f>(E6/$E$15%)</f>
        <v>26.122999846895208</v>
      </c>
      <c r="G6" s="78">
        <f>(E6-C6)/C6%</f>
        <v>7.7358997245656749</v>
      </c>
      <c r="H6" s="78">
        <f>(E6-D6)/D6%</f>
        <v>0.98621022570265671</v>
      </c>
      <c r="I6" s="18"/>
      <c r="J6" s="34"/>
      <c r="K6"/>
      <c r="L6"/>
      <c r="M6"/>
    </row>
    <row r="7" spans="2:13" x14ac:dyDescent="0.35">
      <c r="B7" s="8" t="s">
        <v>31</v>
      </c>
      <c r="C7" s="18">
        <f t="shared" ref="C7:C14" si="0">C21/1000</f>
        <v>3.0457714625122994</v>
      </c>
      <c r="D7" s="18">
        <f t="shared" ref="D7:D14" si="1">Z21/1000</f>
        <v>2.4420812430232557</v>
      </c>
      <c r="E7" s="18">
        <f t="shared" ref="E7:E15" si="2">AA21/1000</f>
        <v>2.297127589685771</v>
      </c>
      <c r="F7" s="80">
        <f t="shared" ref="F7:F14" si="3">(E7/$E$15%)</f>
        <v>10.727180475938921</v>
      </c>
      <c r="G7" s="78">
        <f t="shared" ref="G7:G14" si="4">(E7-C7)/C7%</f>
        <v>-24.57977829396992</v>
      </c>
      <c r="H7" s="78">
        <f t="shared" ref="H7:H14" si="5">(E7-D7)/D7%</f>
        <v>-5.9356605662322055</v>
      </c>
      <c r="I7" s="18"/>
      <c r="J7" s="33"/>
      <c r="K7"/>
      <c r="L7"/>
      <c r="M7"/>
    </row>
    <row r="8" spans="2:13" x14ac:dyDescent="0.35">
      <c r="B8" s="8" t="s">
        <v>50</v>
      </c>
      <c r="C8" s="18">
        <f t="shared" si="0"/>
        <v>5.3090428371895708</v>
      </c>
      <c r="D8" s="18">
        <f t="shared" si="1"/>
        <v>2.9242882381445905</v>
      </c>
      <c r="E8" s="18">
        <f t="shared" si="2"/>
        <v>2.78513270955</v>
      </c>
      <c r="F8" s="80">
        <f t="shared" si="3"/>
        <v>13.00607826876108</v>
      </c>
      <c r="G8" s="78">
        <f t="shared" si="4"/>
        <v>-47.53983354513003</v>
      </c>
      <c r="H8" s="78">
        <f t="shared" si="5"/>
        <v>-4.7586119172329679</v>
      </c>
      <c r="I8" s="18"/>
      <c r="J8" s="34"/>
      <c r="K8"/>
      <c r="L8"/>
      <c r="M8"/>
    </row>
    <row r="9" spans="2:13" x14ac:dyDescent="0.35">
      <c r="B9" s="8" t="s">
        <v>51</v>
      </c>
      <c r="C9" s="18">
        <f t="shared" si="0"/>
        <v>0.75980047038948029</v>
      </c>
      <c r="D9" s="18">
        <f t="shared" si="1"/>
        <v>0.23523860888944742</v>
      </c>
      <c r="E9" s="18">
        <f t="shared" si="2"/>
        <v>0.23112648256585977</v>
      </c>
      <c r="F9" s="80">
        <f t="shared" si="3"/>
        <v>1.0793198873172221</v>
      </c>
      <c r="G9" s="78">
        <f t="shared" si="4"/>
        <v>-69.580634446385332</v>
      </c>
      <c r="H9" s="78">
        <f t="shared" si="5"/>
        <v>-1.748066077673577</v>
      </c>
      <c r="I9" s="18"/>
      <c r="J9" s="33"/>
      <c r="K9"/>
      <c r="L9"/>
      <c r="M9"/>
    </row>
    <row r="10" spans="2:13" x14ac:dyDescent="0.35">
      <c r="B10" s="8" t="s">
        <v>52</v>
      </c>
      <c r="C10" s="18">
        <f t="shared" si="0"/>
        <v>2.3128595997603854</v>
      </c>
      <c r="D10" s="18">
        <f t="shared" si="1"/>
        <v>2.5152036869474577</v>
      </c>
      <c r="E10" s="18">
        <f t="shared" si="2"/>
        <v>2.5225842930825428</v>
      </c>
      <c r="F10" s="80">
        <f t="shared" si="3"/>
        <v>11.7800234950671</v>
      </c>
      <c r="G10" s="78">
        <f t="shared" si="4"/>
        <v>9.0677658662845424</v>
      </c>
      <c r="H10" s="78">
        <f>(E10-D10)/D10%</f>
        <v>0.29343969927312519</v>
      </c>
      <c r="I10" s="18"/>
      <c r="J10" s="33"/>
      <c r="K10"/>
      <c r="L10"/>
      <c r="M10"/>
    </row>
    <row r="11" spans="2:13" x14ac:dyDescent="0.35">
      <c r="B11" s="8" t="s">
        <v>35</v>
      </c>
      <c r="C11" s="18">
        <f t="shared" si="0"/>
        <v>0.48348032042083972</v>
      </c>
      <c r="D11" s="18">
        <f t="shared" si="1"/>
        <v>0.14760406651662125</v>
      </c>
      <c r="E11" s="18">
        <f t="shared" si="2"/>
        <v>0.14386878306371637</v>
      </c>
      <c r="F11" s="80">
        <f t="shared" si="3"/>
        <v>0.67184182877247256</v>
      </c>
      <c r="G11" s="78">
        <f t="shared" si="4"/>
        <v>-70.243094292134273</v>
      </c>
      <c r="H11" s="78">
        <f t="shared" si="5"/>
        <v>-2.5306101254901856</v>
      </c>
      <c r="I11" s="18"/>
      <c r="J11" s="33"/>
      <c r="K11"/>
      <c r="L11"/>
      <c r="M11"/>
    </row>
    <row r="12" spans="2:13" x14ac:dyDescent="0.35">
      <c r="B12" s="8" t="s">
        <v>36</v>
      </c>
      <c r="C12" s="18">
        <f t="shared" si="0"/>
        <v>3.6918131167225039</v>
      </c>
      <c r="D12" s="18">
        <f t="shared" si="1"/>
        <v>2.8284908884982167</v>
      </c>
      <c r="E12" s="18">
        <f t="shared" si="2"/>
        <v>2.9015308483579627</v>
      </c>
      <c r="F12" s="80">
        <f t="shared" si="3"/>
        <v>13.549637036529486</v>
      </c>
      <c r="G12" s="78">
        <f t="shared" si="4"/>
        <v>-21.406345429156861</v>
      </c>
      <c r="H12" s="78">
        <f t="shared" si="5"/>
        <v>2.5822943307597659</v>
      </c>
      <c r="I12" s="18"/>
      <c r="J12" s="34"/>
      <c r="K12"/>
      <c r="L12"/>
      <c r="M12"/>
    </row>
    <row r="13" spans="2:13" x14ac:dyDescent="0.35">
      <c r="B13" s="8" t="s">
        <v>37</v>
      </c>
      <c r="C13" s="18">
        <f t="shared" si="0"/>
        <v>3.4649796450958394</v>
      </c>
      <c r="D13" s="18">
        <f t="shared" si="1"/>
        <v>4.3434180967253813</v>
      </c>
      <c r="E13" s="18">
        <f t="shared" si="2"/>
        <v>4.2103603557112592</v>
      </c>
      <c r="F13" s="80">
        <f t="shared" si="3"/>
        <v>19.661639870265684</v>
      </c>
      <c r="G13" s="78">
        <f t="shared" si="4"/>
        <v>21.51183518986597</v>
      </c>
      <c r="H13" s="78">
        <f t="shared" si="5"/>
        <v>-3.0634338682347395</v>
      </c>
      <c r="I13" s="18"/>
      <c r="J13" s="33"/>
      <c r="K13"/>
      <c r="L13"/>
      <c r="M13"/>
    </row>
    <row r="14" spans="2:13" x14ac:dyDescent="0.35">
      <c r="B14" s="8" t="s">
        <v>53</v>
      </c>
      <c r="C14" s="18">
        <f t="shared" si="0"/>
        <v>1.8107270331264709</v>
      </c>
      <c r="D14" s="18">
        <f t="shared" si="1"/>
        <v>0.74380501478549987</v>
      </c>
      <c r="E14" s="18">
        <f t="shared" si="2"/>
        <v>0.72835285244347214</v>
      </c>
      <c r="F14" s="80">
        <f t="shared" si="3"/>
        <v>3.4012792904528286</v>
      </c>
      <c r="G14" s="78">
        <f t="shared" si="4"/>
        <v>-59.775668053849614</v>
      </c>
      <c r="H14" s="78">
        <f t="shared" si="5"/>
        <v>-2.0774479917272215</v>
      </c>
      <c r="I14" s="12"/>
      <c r="J14" s="33"/>
      <c r="K14"/>
      <c r="L14"/>
      <c r="M14"/>
    </row>
    <row r="15" spans="2:13" x14ac:dyDescent="0.35">
      <c r="B15" s="75" t="s">
        <v>40</v>
      </c>
      <c r="C15" s="76">
        <f>C29/1000</f>
        <v>26.070802682547029</v>
      </c>
      <c r="D15" s="76">
        <f>Z29/1000</f>
        <v>21.719501493920067</v>
      </c>
      <c r="E15" s="76">
        <f t="shared" si="2"/>
        <v>21.414085414505994</v>
      </c>
      <c r="F15" s="81">
        <f>SUM(F6:F14)</f>
        <v>100</v>
      </c>
      <c r="G15" s="79">
        <f>(E15-C15)/C15%</f>
        <v>-17.861810105135167</v>
      </c>
      <c r="H15" s="79">
        <f>(E15-D15)/D15%</f>
        <v>-1.4061836525095559</v>
      </c>
      <c r="I15" s="18"/>
      <c r="J15" s="33"/>
      <c r="K15"/>
      <c r="L15"/>
      <c r="M15"/>
    </row>
    <row r="17" spans="2:27" x14ac:dyDescent="0.35">
      <c r="B17" s="2" t="s">
        <v>55</v>
      </c>
    </row>
    <row r="18" spans="2:27" ht="16.5" x14ac:dyDescent="0.4">
      <c r="Y18" s="7"/>
      <c r="Z18" s="7"/>
      <c r="AA18" s="7" t="s">
        <v>56</v>
      </c>
    </row>
    <row r="19" spans="2:27" x14ac:dyDescent="0.35">
      <c r="B19" s="10" t="s">
        <v>39</v>
      </c>
      <c r="C19" s="14" t="s">
        <v>48</v>
      </c>
      <c r="D19" s="15">
        <v>1990</v>
      </c>
      <c r="E19" s="15">
        <v>1995</v>
      </c>
      <c r="F19" s="15">
        <v>1998</v>
      </c>
      <c r="G19" s="15">
        <v>1999</v>
      </c>
      <c r="H19" s="15">
        <v>2000</v>
      </c>
      <c r="I19" s="15">
        <v>2001</v>
      </c>
      <c r="J19" s="15">
        <v>2002</v>
      </c>
      <c r="K19" s="15">
        <v>2003</v>
      </c>
      <c r="L19" s="15">
        <v>2004</v>
      </c>
      <c r="M19" s="15">
        <v>2005</v>
      </c>
      <c r="N19" s="15">
        <v>2006</v>
      </c>
      <c r="O19" s="15">
        <v>2007</v>
      </c>
      <c r="P19" s="15">
        <v>2008</v>
      </c>
      <c r="Q19" s="15">
        <v>2009</v>
      </c>
      <c r="R19" s="15">
        <v>2010</v>
      </c>
      <c r="S19" s="15">
        <v>2011</v>
      </c>
      <c r="T19" s="15">
        <v>2012</v>
      </c>
      <c r="U19" s="15">
        <v>2013</v>
      </c>
      <c r="V19" s="15">
        <v>2014</v>
      </c>
      <c r="W19" s="15">
        <v>2015</v>
      </c>
      <c r="X19" s="15">
        <v>2016</v>
      </c>
      <c r="Y19" s="15">
        <v>2017</v>
      </c>
      <c r="Z19" s="15">
        <v>2018</v>
      </c>
      <c r="AA19" s="10">
        <v>2019</v>
      </c>
    </row>
    <row r="20" spans="2:27" x14ac:dyDescent="0.35">
      <c r="B20" s="2" t="s">
        <v>30</v>
      </c>
      <c r="C20" s="11">
        <v>5192.3281973296407</v>
      </c>
      <c r="D20" s="11">
        <v>5192.3281973296407</v>
      </c>
      <c r="E20" s="11">
        <v>5657.5175378913527</v>
      </c>
      <c r="F20" s="11">
        <v>5766.8963109680453</v>
      </c>
      <c r="G20" s="11">
        <v>5701.0607220769698</v>
      </c>
      <c r="H20" s="11">
        <v>5482.9069235531106</v>
      </c>
      <c r="I20" s="11">
        <v>5475.2637538737208</v>
      </c>
      <c r="J20" s="11">
        <v>5456.0839669859215</v>
      </c>
      <c r="K20" s="11">
        <v>5521.5035672791582</v>
      </c>
      <c r="L20" s="11">
        <v>5458.0975195025412</v>
      </c>
      <c r="M20" s="11">
        <v>5510.3580490830691</v>
      </c>
      <c r="N20" s="11">
        <v>5362.6990058655119</v>
      </c>
      <c r="O20" s="11">
        <v>5267.1538395285143</v>
      </c>
      <c r="P20" s="11">
        <v>5117.8625953424607</v>
      </c>
      <c r="Q20" s="11">
        <v>5097.7057505168759</v>
      </c>
      <c r="R20" s="11">
        <v>5200.3648373605101</v>
      </c>
      <c r="S20" s="11">
        <v>5219.2112119529429</v>
      </c>
      <c r="T20" s="11">
        <v>5283.1673599416463</v>
      </c>
      <c r="U20" s="11">
        <v>5276.7735797465211</v>
      </c>
      <c r="V20" s="11">
        <v>5335.7821490409906</v>
      </c>
      <c r="W20" s="11">
        <v>5433.8593686274062</v>
      </c>
      <c r="X20" s="11">
        <v>5535.3669306449374</v>
      </c>
      <c r="Y20" s="11">
        <v>5607.4535938324661</v>
      </c>
      <c r="Z20" s="11">
        <v>5539.3716503895939</v>
      </c>
      <c r="AA20" s="11">
        <v>5594.0015000454096</v>
      </c>
    </row>
    <row r="21" spans="2:27" x14ac:dyDescent="0.35">
      <c r="B21" s="2" t="s">
        <v>31</v>
      </c>
      <c r="C21" s="11">
        <v>3045.7714625122994</v>
      </c>
      <c r="D21" s="11">
        <v>3041.9529500666144</v>
      </c>
      <c r="E21" s="11">
        <v>3045.7657539214506</v>
      </c>
      <c r="F21" s="11">
        <v>2594.564319816951</v>
      </c>
      <c r="G21" s="11">
        <v>2819.6700090593481</v>
      </c>
      <c r="H21" s="11">
        <v>2857.987977188473</v>
      </c>
      <c r="I21" s="11">
        <v>2910.7315611626454</v>
      </c>
      <c r="J21" s="11">
        <v>2233.1773611164253</v>
      </c>
      <c r="K21" s="11">
        <v>2373.1466615444133</v>
      </c>
      <c r="L21" s="11">
        <v>2391.5659759704672</v>
      </c>
      <c r="M21" s="11">
        <v>2687.3933383112076</v>
      </c>
      <c r="N21" s="11">
        <v>2620.5615654069165</v>
      </c>
      <c r="O21" s="11">
        <v>2646.7959194490504</v>
      </c>
      <c r="P21" s="11">
        <v>2392.6761277447254</v>
      </c>
      <c r="Q21" s="11">
        <v>2235.335521708334</v>
      </c>
      <c r="R21" s="11">
        <v>2517.0586759693174</v>
      </c>
      <c r="S21" s="11">
        <v>2316.8844938508178</v>
      </c>
      <c r="T21" s="11">
        <v>2302.2682113488263</v>
      </c>
      <c r="U21" s="11">
        <v>2306.0084892154341</v>
      </c>
      <c r="V21" s="11">
        <v>2507.7995447457856</v>
      </c>
      <c r="W21" s="11">
        <v>2565.4549401319478</v>
      </c>
      <c r="X21" s="11">
        <v>2470.7032000479931</v>
      </c>
      <c r="Y21" s="11">
        <v>2440.4113554270816</v>
      </c>
      <c r="Z21" s="11">
        <v>2442.0812430232559</v>
      </c>
      <c r="AA21" s="11">
        <v>2297.127589685771</v>
      </c>
    </row>
    <row r="22" spans="2:27" x14ac:dyDescent="0.35">
      <c r="B22" s="2" t="s">
        <v>32</v>
      </c>
      <c r="C22" s="11">
        <v>5309.0428371895705</v>
      </c>
      <c r="D22" s="11">
        <v>5309.0428371895705</v>
      </c>
      <c r="E22" s="11">
        <v>6531.5320917884101</v>
      </c>
      <c r="F22" s="11">
        <v>6187.0977266280643</v>
      </c>
      <c r="G22" s="11">
        <v>6282.7236995326311</v>
      </c>
      <c r="H22" s="11">
        <v>6337.0076891474937</v>
      </c>
      <c r="I22" s="11">
        <v>6651.1010650704611</v>
      </c>
      <c r="J22" s="11">
        <v>5219.6683031200364</v>
      </c>
      <c r="K22" s="11">
        <v>5027.5639636101405</v>
      </c>
      <c r="L22" s="11">
        <v>4878.6162127765765</v>
      </c>
      <c r="M22" s="11">
        <v>5340.1320124300755</v>
      </c>
      <c r="N22" s="11">
        <v>5728.9607754386225</v>
      </c>
      <c r="O22" s="11">
        <v>4651.0048093939531</v>
      </c>
      <c r="P22" s="11">
        <v>4839.0191908894794</v>
      </c>
      <c r="Q22" s="11">
        <v>3685.2501649306746</v>
      </c>
      <c r="R22" s="11">
        <v>3958.5135295535824</v>
      </c>
      <c r="S22" s="11">
        <v>3743.8435397707599</v>
      </c>
      <c r="T22" s="11">
        <v>3872.5111571128682</v>
      </c>
      <c r="U22" s="11">
        <v>4066.6579140894892</v>
      </c>
      <c r="V22" s="11">
        <v>3831.9508471366325</v>
      </c>
      <c r="W22" s="11">
        <v>3836.5256747379226</v>
      </c>
      <c r="X22" s="11">
        <v>4026.360176673586</v>
      </c>
      <c r="Y22" s="11">
        <v>3442.2819973167939</v>
      </c>
      <c r="Z22" s="11">
        <v>2924.2882381445907</v>
      </c>
      <c r="AA22" s="11">
        <v>2785.1327095500001</v>
      </c>
    </row>
    <row r="23" spans="2:27" x14ac:dyDescent="0.35">
      <c r="B23" s="2" t="s">
        <v>33</v>
      </c>
      <c r="C23" s="11">
        <v>759.80047038948032</v>
      </c>
      <c r="D23" s="11">
        <v>759.80047038948032</v>
      </c>
      <c r="E23" s="11">
        <v>759.80047038948032</v>
      </c>
      <c r="F23" s="11">
        <v>816.1707223917108</v>
      </c>
      <c r="G23" s="11">
        <v>923.8419926906231</v>
      </c>
      <c r="H23" s="11">
        <v>668.08547739881658</v>
      </c>
      <c r="I23" s="11">
        <v>635.03492896951479</v>
      </c>
      <c r="J23" s="11">
        <v>213.04602581786853</v>
      </c>
      <c r="K23" s="11">
        <v>220.36299141090086</v>
      </c>
      <c r="L23" s="11">
        <v>224.60116425395296</v>
      </c>
      <c r="M23" s="11">
        <v>422.44638857740642</v>
      </c>
      <c r="N23" s="11">
        <v>434.50376391779645</v>
      </c>
      <c r="O23" s="11">
        <v>490.85277558248902</v>
      </c>
      <c r="P23" s="11">
        <v>403.54042492283338</v>
      </c>
      <c r="Q23" s="11">
        <v>180.76959528870952</v>
      </c>
      <c r="R23" s="11">
        <v>173.10614769712785</v>
      </c>
      <c r="S23" s="11">
        <v>165.07885588575925</v>
      </c>
      <c r="T23" s="11">
        <v>164.07213181365407</v>
      </c>
      <c r="U23" s="11">
        <v>150.48005441275333</v>
      </c>
      <c r="V23" s="11">
        <v>182.9162108009474</v>
      </c>
      <c r="W23" s="11">
        <v>230.98809978245197</v>
      </c>
      <c r="X23" s="11">
        <v>225.40708879843839</v>
      </c>
      <c r="Y23" s="11">
        <v>224.89302214224546</v>
      </c>
      <c r="Z23" s="11">
        <v>235.23860888944742</v>
      </c>
      <c r="AA23" s="11">
        <v>231.12648256585976</v>
      </c>
    </row>
    <row r="24" spans="2:27" x14ac:dyDescent="0.35">
      <c r="B24" s="108" t="s">
        <v>34</v>
      </c>
      <c r="C24" s="113">
        <v>2312.8595997603852</v>
      </c>
      <c r="D24" s="113">
        <v>2312.8595997603852</v>
      </c>
      <c r="E24" s="113">
        <v>2312.8595997603852</v>
      </c>
      <c r="F24" s="113">
        <v>2145.360635625651</v>
      </c>
      <c r="G24" s="113">
        <v>2131.5679796616323</v>
      </c>
      <c r="H24" s="113">
        <v>2140.4464360115203</v>
      </c>
      <c r="I24" s="113">
        <v>2168.6640658017768</v>
      </c>
      <c r="J24" s="113">
        <v>2176.5876615696452</v>
      </c>
      <c r="K24" s="113">
        <v>2189.5174134823101</v>
      </c>
      <c r="L24" s="113">
        <v>2228.4367954989671</v>
      </c>
      <c r="M24" s="113">
        <v>2246.661857717977</v>
      </c>
      <c r="N24" s="113">
        <v>2260.5170312555997</v>
      </c>
      <c r="O24" s="113">
        <v>2297.7782259291644</v>
      </c>
      <c r="P24" s="113">
        <v>2322.2054696218197</v>
      </c>
      <c r="Q24" s="113">
        <v>2353.553784204269</v>
      </c>
      <c r="R24" s="113">
        <v>2366.2536721168512</v>
      </c>
      <c r="S24" s="113">
        <v>2391.0614417565853</v>
      </c>
      <c r="T24" s="113">
        <v>2543.4098807459277</v>
      </c>
      <c r="U24" s="113">
        <v>2409.5992638777079</v>
      </c>
      <c r="V24" s="113">
        <v>2422.7180486523944</v>
      </c>
      <c r="W24" s="113">
        <v>2431.7696180304933</v>
      </c>
      <c r="X24" s="113">
        <v>2449.7049561089598</v>
      </c>
      <c r="Y24" s="113">
        <v>2486.6780151684184</v>
      </c>
      <c r="Z24" s="113">
        <v>2515.2036869474578</v>
      </c>
      <c r="AA24" s="113">
        <v>2522.5842930825429</v>
      </c>
    </row>
    <row r="25" spans="2:27" x14ac:dyDescent="0.35">
      <c r="B25" s="2" t="s">
        <v>35</v>
      </c>
      <c r="C25" s="11">
        <v>483.48032042083969</v>
      </c>
      <c r="D25" s="11">
        <v>483.48032042083969</v>
      </c>
      <c r="E25" s="11">
        <v>483.48032042083969</v>
      </c>
      <c r="F25" s="11">
        <v>223.37244189774506</v>
      </c>
      <c r="G25" s="11">
        <v>229.93422697291723</v>
      </c>
      <c r="H25" s="11">
        <v>186.63563304858343</v>
      </c>
      <c r="I25" s="11">
        <v>189.25435435270927</v>
      </c>
      <c r="J25" s="11">
        <v>126.81379567811867</v>
      </c>
      <c r="K25" s="11">
        <v>130.61143920051674</v>
      </c>
      <c r="L25" s="11">
        <v>147.12801466002722</v>
      </c>
      <c r="M25" s="11">
        <v>181.03873724428831</v>
      </c>
      <c r="N25" s="11">
        <v>182.72901922060117</v>
      </c>
      <c r="O25" s="11">
        <v>196.74154312207088</v>
      </c>
      <c r="P25" s="11">
        <v>202.09360964660337</v>
      </c>
      <c r="Q25" s="11">
        <v>202.79209697924458</v>
      </c>
      <c r="R25" s="11">
        <v>200.69190798434019</v>
      </c>
      <c r="S25" s="11">
        <v>193.87223492318074</v>
      </c>
      <c r="T25" s="11">
        <v>193.06594737789169</v>
      </c>
      <c r="U25" s="11">
        <v>199.44003545987493</v>
      </c>
      <c r="V25" s="11">
        <v>181.98879757794202</v>
      </c>
      <c r="W25" s="11">
        <v>181.37078685731356</v>
      </c>
      <c r="X25" s="11">
        <v>135.65215104219038</v>
      </c>
      <c r="Y25" s="11">
        <v>138.98860431146699</v>
      </c>
      <c r="Z25" s="11">
        <v>147.60406651662126</v>
      </c>
      <c r="AA25" s="11">
        <v>143.86878306371636</v>
      </c>
    </row>
    <row r="26" spans="2:27" x14ac:dyDescent="0.35">
      <c r="B26" s="2" t="s">
        <v>36</v>
      </c>
      <c r="C26" s="11">
        <v>3691.8131167225038</v>
      </c>
      <c r="D26" s="11">
        <v>3679.1623638789679</v>
      </c>
      <c r="E26" s="11">
        <v>3679.1623638789679</v>
      </c>
      <c r="F26" s="11">
        <v>2903.7576306123201</v>
      </c>
      <c r="G26" s="11">
        <v>2927.3781522728286</v>
      </c>
      <c r="H26" s="11">
        <v>2894.5111756665306</v>
      </c>
      <c r="I26" s="11">
        <v>2851.2790718559095</v>
      </c>
      <c r="J26" s="11">
        <v>2928.9547370558007</v>
      </c>
      <c r="K26" s="11">
        <v>2950.9393949264058</v>
      </c>
      <c r="L26" s="11">
        <v>2933.1729874165326</v>
      </c>
      <c r="M26" s="11">
        <v>2607.2195483971686</v>
      </c>
      <c r="N26" s="11">
        <v>2783.9827754886678</v>
      </c>
      <c r="O26" s="11">
        <v>2595.9716620454851</v>
      </c>
      <c r="P26" s="11">
        <v>2756.1154105647151</v>
      </c>
      <c r="Q26" s="11">
        <v>2784.8042224695478</v>
      </c>
      <c r="R26" s="11">
        <v>3171.2358073310761</v>
      </c>
      <c r="S26" s="11">
        <v>2580.8285492391428</v>
      </c>
      <c r="T26" s="11">
        <v>2630.4110595333241</v>
      </c>
      <c r="U26" s="11">
        <v>2836.3489784916683</v>
      </c>
      <c r="V26" s="11">
        <v>2495.4965284432501</v>
      </c>
      <c r="W26" s="11">
        <v>2582.162071265654</v>
      </c>
      <c r="X26" s="11">
        <v>2739.4688900492129</v>
      </c>
      <c r="Y26" s="11">
        <v>2461.6563667075561</v>
      </c>
      <c r="Z26" s="11">
        <v>2828.4908884982169</v>
      </c>
      <c r="AA26" s="11">
        <v>2901.5308483579629</v>
      </c>
    </row>
    <row r="27" spans="2:27" x14ac:dyDescent="0.35">
      <c r="B27" s="2" t="s">
        <v>37</v>
      </c>
      <c r="C27" s="11">
        <v>3464.9796450958393</v>
      </c>
      <c r="D27" s="11">
        <v>3464.9796450958393</v>
      </c>
      <c r="E27" s="11">
        <v>3464.9796450958393</v>
      </c>
      <c r="F27" s="11">
        <v>3904.6445743604791</v>
      </c>
      <c r="G27" s="11">
        <v>4054.6645838650047</v>
      </c>
      <c r="H27" s="11">
        <v>4191.1080054900231</v>
      </c>
      <c r="I27" s="11">
        <v>4250.265080873598</v>
      </c>
      <c r="J27" s="11">
        <v>4419.7737674348618</v>
      </c>
      <c r="K27" s="11">
        <v>4581.9455598660779</v>
      </c>
      <c r="L27" s="11">
        <v>4615.8415522139567</v>
      </c>
      <c r="M27" s="11">
        <v>4719.7317481815408</v>
      </c>
      <c r="N27" s="11">
        <v>4737.4327324717333</v>
      </c>
      <c r="O27" s="11">
        <v>4877.6169644606107</v>
      </c>
      <c r="P27" s="11">
        <v>4715.1651907520973</v>
      </c>
      <c r="Q27" s="11">
        <v>4696.5604503642944</v>
      </c>
      <c r="R27" s="11">
        <v>4548.3986778035369</v>
      </c>
      <c r="S27" s="11">
        <v>4396.061346704003</v>
      </c>
      <c r="T27" s="11">
        <v>4345.0725836353995</v>
      </c>
      <c r="U27" s="11">
        <v>4336.2842299268277</v>
      </c>
      <c r="V27" s="11">
        <v>4220.2971277908327</v>
      </c>
      <c r="W27" s="11">
        <v>4291.9179742564629</v>
      </c>
      <c r="X27" s="11">
        <v>4385.8844640286543</v>
      </c>
      <c r="Y27" s="11">
        <v>4404.409298561658</v>
      </c>
      <c r="Z27" s="11">
        <v>4343.4180967253815</v>
      </c>
      <c r="AA27" s="11">
        <v>4210.3603557112592</v>
      </c>
    </row>
    <row r="28" spans="2:27" x14ac:dyDescent="0.35">
      <c r="B28" s="2" t="s">
        <v>38</v>
      </c>
      <c r="C28" s="11">
        <v>1810.7270331264708</v>
      </c>
      <c r="D28" s="11">
        <v>1810.7270331264708</v>
      </c>
      <c r="E28" s="11">
        <v>1810.7270331264708</v>
      </c>
      <c r="F28" s="11">
        <v>2064.9842305782595</v>
      </c>
      <c r="G28" s="11">
        <v>2063.0518932092059</v>
      </c>
      <c r="H28" s="11">
        <v>2063.0251744966126</v>
      </c>
      <c r="I28" s="11">
        <v>2050.9401648593034</v>
      </c>
      <c r="J28" s="11">
        <v>2042.2226486772975</v>
      </c>
      <c r="K28" s="11">
        <v>2020.87061118311</v>
      </c>
      <c r="L28" s="11">
        <v>1999.8856188817222</v>
      </c>
      <c r="M28" s="11">
        <v>1960.7121997703525</v>
      </c>
      <c r="N28" s="11">
        <v>1926.5157578693033</v>
      </c>
      <c r="O28" s="11">
        <v>1890.2288051689427</v>
      </c>
      <c r="P28" s="11">
        <v>1770.8684979894795</v>
      </c>
      <c r="Q28" s="11">
        <v>1568.2603380670951</v>
      </c>
      <c r="R28" s="11">
        <v>1273.0874734991596</v>
      </c>
      <c r="S28" s="11">
        <v>1220.4184502754772</v>
      </c>
      <c r="T28" s="11">
        <v>1136.9110057363459</v>
      </c>
      <c r="U28" s="11">
        <v>1030.2155878090184</v>
      </c>
      <c r="V28" s="11">
        <v>694.90418408198661</v>
      </c>
      <c r="W28" s="11">
        <v>791.6775486162278</v>
      </c>
      <c r="X28" s="11">
        <v>755.64137437664817</v>
      </c>
      <c r="Y28" s="11">
        <v>677.26054157550902</v>
      </c>
      <c r="Z28" s="11">
        <v>743.80501478549991</v>
      </c>
      <c r="AA28" s="11">
        <v>728.3528524434721</v>
      </c>
    </row>
    <row r="29" spans="2:27" x14ac:dyDescent="0.35">
      <c r="B29" s="26" t="s">
        <v>40</v>
      </c>
      <c r="C29" s="27">
        <v>26070.80268254703</v>
      </c>
      <c r="D29" s="27">
        <v>26054.333417257807</v>
      </c>
      <c r="E29" s="27">
        <v>26054.333417257807</v>
      </c>
      <c r="F29" s="27">
        <v>26606.848592879222</v>
      </c>
      <c r="G29" s="27">
        <v>27133.893259341159</v>
      </c>
      <c r="H29" s="27">
        <v>26821.714492001163</v>
      </c>
      <c r="I29" s="27">
        <v>27182.534046819637</v>
      </c>
      <c r="J29" s="27">
        <v>24816.328267455974</v>
      </c>
      <c r="K29" s="27">
        <v>25016.461602503041</v>
      </c>
      <c r="L29" s="27">
        <v>24877.345841174742</v>
      </c>
      <c r="M29" s="27">
        <v>25675.693879713086</v>
      </c>
      <c r="N29" s="27">
        <v>26037.902426934757</v>
      </c>
      <c r="O29" s="27">
        <v>24914.144544680279</v>
      </c>
      <c r="P29" s="27">
        <v>24519.546517474213</v>
      </c>
      <c r="Q29" s="27">
        <v>22805.031924529045</v>
      </c>
      <c r="R29" s="27">
        <v>23408.710729315502</v>
      </c>
      <c r="S29" s="27">
        <v>22227.260124358665</v>
      </c>
      <c r="T29" s="27">
        <v>22470.889337245888</v>
      </c>
      <c r="U29" s="27">
        <v>22611.808133029295</v>
      </c>
      <c r="V29" s="27">
        <v>21873.853438270766</v>
      </c>
      <c r="W29" s="27">
        <v>22345.726082305882</v>
      </c>
      <c r="X29" s="27">
        <v>22724.189231770622</v>
      </c>
      <c r="Y29" s="27">
        <v>21884.032795043197</v>
      </c>
      <c r="Z29" s="27">
        <v>21719.501493920066</v>
      </c>
      <c r="AA29" s="27">
        <v>21414.085414505993</v>
      </c>
    </row>
    <row r="30" spans="2:27" x14ac:dyDescent="0.3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2:27" x14ac:dyDescent="0.35">
      <c r="B31" s="124" t="s">
        <v>107</v>
      </c>
      <c r="V31" s="30"/>
      <c r="X31" s="30"/>
    </row>
    <row r="32" spans="2:27" x14ac:dyDescent="0.35">
      <c r="B32" s="107"/>
      <c r="X32" s="31"/>
    </row>
  </sheetData>
  <hyperlinks>
    <hyperlink ref="J2" location="Contents!A1" display="back to contents"/>
    <hyperlink ref="B31" r:id="rId1"/>
  </hyperlinks>
  <pageMargins left="0.25" right="0.25" top="0.75" bottom="0.75" header="0.3" footer="0.3"/>
  <pageSetup paperSize="9" scale="3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3"/>
  <sheetViews>
    <sheetView showGridLines="0" zoomScale="85" zoomScaleNormal="85" workbookViewId="0">
      <selection activeCell="L17" sqref="L17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9" width="9.7265625" style="2" customWidth="1"/>
    <col min="10" max="10" width="11.7265625" style="2" customWidth="1"/>
    <col min="11" max="11" width="9.1796875" style="2"/>
    <col min="12" max="12" width="9.81640625" style="2" bestFit="1" customWidth="1"/>
    <col min="13" max="16384" width="9.1796875" style="2"/>
  </cols>
  <sheetData>
    <row r="2" spans="2:13" x14ac:dyDescent="0.35">
      <c r="B2" s="3" t="s">
        <v>72</v>
      </c>
      <c r="L2" s="7"/>
      <c r="M2" s="9" t="s">
        <v>27</v>
      </c>
    </row>
    <row r="3" spans="2:13" x14ac:dyDescent="0.35">
      <c r="B3" s="2" t="s">
        <v>112</v>
      </c>
    </row>
    <row r="25" spans="2:11" x14ac:dyDescent="0.35">
      <c r="B25" s="2" t="s">
        <v>58</v>
      </c>
    </row>
    <row r="26" spans="2:11" ht="16.5" x14ac:dyDescent="0.4">
      <c r="J26" s="7" t="s">
        <v>56</v>
      </c>
    </row>
    <row r="27" spans="2:11" ht="17.5" x14ac:dyDescent="0.45">
      <c r="B27" s="10" t="s">
        <v>39</v>
      </c>
      <c r="C27" s="14" t="s">
        <v>43</v>
      </c>
      <c r="D27" s="14" t="s">
        <v>44</v>
      </c>
      <c r="E27" s="14" t="s">
        <v>45</v>
      </c>
      <c r="F27" s="14" t="s">
        <v>28</v>
      </c>
      <c r="G27" s="14" t="s">
        <v>29</v>
      </c>
      <c r="H27" s="14" t="s">
        <v>46</v>
      </c>
      <c r="I27" s="14" t="s">
        <v>47</v>
      </c>
      <c r="J27" s="14" t="s">
        <v>41</v>
      </c>
    </row>
    <row r="28" spans="2:11" x14ac:dyDescent="0.35">
      <c r="B28" s="2" t="s">
        <v>30</v>
      </c>
      <c r="C28" s="109">
        <v>584.25946232494391</v>
      </c>
      <c r="D28" s="109">
        <v>3703.4144396592387</v>
      </c>
      <c r="E28" s="109">
        <v>1306.3275980612275</v>
      </c>
      <c r="F28" s="109"/>
      <c r="G28" s="109"/>
      <c r="H28" s="109"/>
      <c r="I28" s="109"/>
      <c r="J28" s="109">
        <v>5594.0015000454077</v>
      </c>
      <c r="K28" s="11"/>
    </row>
    <row r="29" spans="2:11" x14ac:dyDescent="0.35">
      <c r="B29" s="2" t="s">
        <v>31</v>
      </c>
      <c r="C29" s="109">
        <v>1968.2505926985184</v>
      </c>
      <c r="D29" s="109">
        <v>9.080668975011168</v>
      </c>
      <c r="E29" s="109">
        <v>33.583529156496503</v>
      </c>
      <c r="F29" s="109">
        <v>280.25648775413941</v>
      </c>
      <c r="G29" s="109"/>
      <c r="H29" s="109">
        <v>5.9563111016060439</v>
      </c>
      <c r="I29" s="109">
        <v>0</v>
      </c>
      <c r="J29" s="109">
        <v>2297.127589685771</v>
      </c>
      <c r="K29" s="11"/>
    </row>
    <row r="30" spans="2:11" x14ac:dyDescent="0.35">
      <c r="B30" s="2" t="s">
        <v>32</v>
      </c>
      <c r="C30" s="109">
        <v>2770.9624238570159</v>
      </c>
      <c r="D30" s="109">
        <v>5.4538192407319208</v>
      </c>
      <c r="E30" s="109">
        <v>8.7164664522525293</v>
      </c>
      <c r="F30" s="109"/>
      <c r="G30" s="109"/>
      <c r="H30" s="109"/>
      <c r="I30" s="109"/>
      <c r="J30" s="109">
        <v>2785.1327095500001</v>
      </c>
      <c r="K30" s="11"/>
    </row>
    <row r="31" spans="2:11" x14ac:dyDescent="0.35">
      <c r="B31" s="2" t="s">
        <v>33</v>
      </c>
      <c r="C31" s="109">
        <v>229.87458770803318</v>
      </c>
      <c r="D31" s="109"/>
      <c r="E31" s="109">
        <v>1.2518948578265801</v>
      </c>
      <c r="F31" s="109"/>
      <c r="G31" s="109"/>
      <c r="H31" s="109"/>
      <c r="I31" s="109"/>
      <c r="J31" s="109">
        <v>231.12648256585976</v>
      </c>
      <c r="K31" s="11"/>
    </row>
    <row r="32" spans="2:11" x14ac:dyDescent="0.35">
      <c r="B32" s="2" t="s">
        <v>34</v>
      </c>
      <c r="C32" s="109">
        <v>1970.6338290248443</v>
      </c>
      <c r="D32" s="109">
        <v>348.00771707138483</v>
      </c>
      <c r="E32" s="109">
        <v>203.94274698631267</v>
      </c>
      <c r="F32" s="110"/>
      <c r="G32" s="110"/>
      <c r="H32" s="110"/>
      <c r="I32" s="110"/>
      <c r="J32" s="109">
        <v>2522.584293082542</v>
      </c>
      <c r="K32" s="11"/>
    </row>
    <row r="33" spans="2:12" x14ac:dyDescent="0.35">
      <c r="B33" s="2" t="s">
        <v>35</v>
      </c>
      <c r="C33" s="109">
        <v>143.46720522519274</v>
      </c>
      <c r="D33" s="109">
        <v>0.32129200112386747</v>
      </c>
      <c r="E33" s="109">
        <v>8.0285837399759238E-2</v>
      </c>
      <c r="F33" s="109"/>
      <c r="G33" s="109"/>
      <c r="H33" s="109"/>
      <c r="I33" s="109"/>
      <c r="J33" s="109">
        <v>143.86878306371639</v>
      </c>
      <c r="K33" s="11"/>
    </row>
    <row r="34" spans="2:12" x14ac:dyDescent="0.35">
      <c r="B34" s="2" t="s">
        <v>36</v>
      </c>
      <c r="C34" s="109">
        <v>2779.6810426481006</v>
      </c>
      <c r="D34" s="109">
        <v>70.093966176760802</v>
      </c>
      <c r="E34" s="109">
        <v>16.137897563425533</v>
      </c>
      <c r="F34" s="109">
        <v>35.617941969675812</v>
      </c>
      <c r="G34" s="109"/>
      <c r="H34" s="109"/>
      <c r="I34" s="109"/>
      <c r="J34" s="109">
        <v>2901.5308483579624</v>
      </c>
      <c r="K34" s="11"/>
    </row>
    <row r="35" spans="2:12" x14ac:dyDescent="0.35">
      <c r="B35" s="2" t="s">
        <v>37</v>
      </c>
      <c r="C35" s="109">
        <v>4162.9932419364977</v>
      </c>
      <c r="D35" s="109">
        <v>2.7626424389658442</v>
      </c>
      <c r="E35" s="109">
        <v>44.604471335792979</v>
      </c>
      <c r="F35" s="109"/>
      <c r="G35" s="109"/>
      <c r="H35" s="109"/>
      <c r="I35" s="109"/>
      <c r="J35" s="109">
        <v>4210.3603557112574</v>
      </c>
      <c r="K35" s="11"/>
    </row>
    <row r="36" spans="2:12" x14ac:dyDescent="0.35">
      <c r="B36" s="2" t="s">
        <v>38</v>
      </c>
      <c r="C36" s="109">
        <v>2.3866362397604699</v>
      </c>
      <c r="D36" s="109">
        <v>677.38565739576848</v>
      </c>
      <c r="E36" s="109">
        <v>48.58055880794312</v>
      </c>
      <c r="F36" s="109"/>
      <c r="G36" s="109"/>
      <c r="H36" s="109"/>
      <c r="I36" s="109"/>
      <c r="J36" s="109">
        <v>728.35285244347222</v>
      </c>
      <c r="K36" s="12"/>
    </row>
    <row r="37" spans="2:12" x14ac:dyDescent="0.35">
      <c r="B37" s="26" t="s">
        <v>40</v>
      </c>
      <c r="C37" s="112">
        <v>14612.509021662907</v>
      </c>
      <c r="D37" s="112">
        <v>4816.52020295899</v>
      </c>
      <c r="E37" s="112">
        <v>1663.2254490586768</v>
      </c>
      <c r="F37" s="112">
        <v>315.87442972381518</v>
      </c>
      <c r="G37" s="112">
        <v>0</v>
      </c>
      <c r="H37" s="112">
        <v>5.9563111016060439</v>
      </c>
      <c r="I37" s="112">
        <v>0</v>
      </c>
      <c r="J37" s="112">
        <v>21414.085414505993</v>
      </c>
      <c r="K37" s="11"/>
      <c r="L37" s="23"/>
    </row>
    <row r="38" spans="2:12" ht="24" customHeight="1" x14ac:dyDescent="0.35">
      <c r="B38" s="2" t="s">
        <v>42</v>
      </c>
      <c r="C38" s="56">
        <f>C37/$J$37</f>
        <v>0.68237838501215331</v>
      </c>
      <c r="D38" s="12">
        <f t="shared" ref="D38:J38" si="0">D37/$J$37</f>
        <v>0.22492299389523582</v>
      </c>
      <c r="E38" s="12">
        <f t="shared" si="0"/>
        <v>7.766969342206885E-2</v>
      </c>
      <c r="F38" s="12">
        <f t="shared" si="0"/>
        <v>1.4750778453038228E-2</v>
      </c>
      <c r="G38" s="12">
        <f t="shared" si="0"/>
        <v>0</v>
      </c>
      <c r="H38" s="13">
        <f t="shared" si="0"/>
        <v>2.7814921750387775E-4</v>
      </c>
      <c r="I38" s="12">
        <f t="shared" si="0"/>
        <v>0</v>
      </c>
      <c r="J38" s="12">
        <f t="shared" si="0"/>
        <v>1</v>
      </c>
      <c r="K38" s="11"/>
    </row>
    <row r="39" spans="2:12" x14ac:dyDescent="0.35">
      <c r="C39" s="30"/>
      <c r="D39" s="30"/>
      <c r="E39" s="30"/>
      <c r="F39" s="30"/>
      <c r="G39" s="30"/>
      <c r="H39" s="30"/>
      <c r="I39" s="30"/>
      <c r="J39" s="30"/>
    </row>
    <row r="40" spans="2:12" x14ac:dyDescent="0.35">
      <c r="B40" s="124" t="s">
        <v>107</v>
      </c>
    </row>
    <row r="41" spans="2:12" x14ac:dyDescent="0.35">
      <c r="B41" s="72"/>
    </row>
    <row r="42" spans="2:12" ht="16.5" x14ac:dyDescent="0.4">
      <c r="B42" s="2" t="s">
        <v>94</v>
      </c>
      <c r="C42" s="30"/>
      <c r="D42" s="30"/>
      <c r="E42" s="30"/>
      <c r="F42" s="23"/>
      <c r="G42" s="23"/>
      <c r="H42" s="23"/>
      <c r="I42" s="23"/>
      <c r="J42" s="23"/>
    </row>
    <row r="43" spans="2:12" ht="16.5" x14ac:dyDescent="0.4">
      <c r="B43" s="2" t="s">
        <v>95</v>
      </c>
    </row>
  </sheetData>
  <hyperlinks>
    <hyperlink ref="M2" location="Contents!A1" display="back to contents"/>
    <hyperlink ref="B40" r:id="rId1"/>
  </hyperlinks>
  <pageMargins left="0.78740157480314965" right="0.78740157480314965" top="0.78740157480314965" bottom="0.78740157480314965" header="0.39370078740157483" footer="0.39370078740157483"/>
  <pageSetup paperSize="9" scale="6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0"/>
  <sheetViews>
    <sheetView zoomScale="70" zoomScaleNormal="70" workbookViewId="0">
      <selection activeCell="K35" sqref="K35"/>
    </sheetView>
  </sheetViews>
  <sheetFormatPr defaultColWidth="9.1796875" defaultRowHeight="15.5" x14ac:dyDescent="0.35"/>
  <cols>
    <col min="1" max="1" width="9.1796875" style="44"/>
    <col min="2" max="2" width="27.26953125" style="44" customWidth="1"/>
    <col min="3" max="3" width="25.1796875" style="44" customWidth="1"/>
    <col min="4" max="4" width="20.7265625" style="44" customWidth="1"/>
    <col min="5" max="9" width="9.7265625" style="44" customWidth="1"/>
    <col min="10" max="10" width="11.7265625" style="44" customWidth="1"/>
    <col min="11" max="12" width="13.54296875" style="44" bestFit="1" customWidth="1"/>
    <col min="13" max="16384" width="9.1796875" style="44"/>
  </cols>
  <sheetData>
    <row r="2" spans="2:12" x14ac:dyDescent="0.35">
      <c r="B2" s="43" t="s">
        <v>73</v>
      </c>
      <c r="K2" s="45" t="s">
        <v>27</v>
      </c>
      <c r="L2" s="58"/>
    </row>
    <row r="3" spans="2:12" x14ac:dyDescent="0.35">
      <c r="B3" s="44" t="s">
        <v>112</v>
      </c>
    </row>
    <row r="25" spans="2:6" x14ac:dyDescent="0.35">
      <c r="B25" s="44" t="s">
        <v>58</v>
      </c>
    </row>
    <row r="26" spans="2:6" x14ac:dyDescent="0.35">
      <c r="E26" s="64"/>
      <c r="F26" s="64"/>
    </row>
    <row r="27" spans="2:6" ht="33" x14ac:dyDescent="0.35">
      <c r="B27" s="59" t="s">
        <v>39</v>
      </c>
      <c r="C27" s="66" t="s">
        <v>113</v>
      </c>
      <c r="D27" s="66" t="s">
        <v>109</v>
      </c>
      <c r="E27" s="64"/>
      <c r="F27" s="64"/>
    </row>
    <row r="28" spans="2:6" x14ac:dyDescent="0.35">
      <c r="B28" s="44" t="s">
        <v>30</v>
      </c>
      <c r="C28" s="65">
        <f>Table1!E6</f>
        <v>5.59400150004541</v>
      </c>
      <c r="D28" s="68">
        <f t="shared" ref="D28:D34" si="0">C28/$C$35</f>
        <v>0.26122999846895206</v>
      </c>
      <c r="E28" s="64"/>
      <c r="F28" s="64"/>
    </row>
    <row r="29" spans="2:6" x14ac:dyDescent="0.35">
      <c r="B29" s="44" t="s">
        <v>37</v>
      </c>
      <c r="C29" s="65">
        <f>Table1!E13</f>
        <v>4.2103603557112592</v>
      </c>
      <c r="D29" s="68">
        <f t="shared" si="0"/>
        <v>0.19661639870265685</v>
      </c>
      <c r="E29" s="64"/>
      <c r="F29" s="64"/>
    </row>
    <row r="30" spans="2:6" x14ac:dyDescent="0.35">
      <c r="B30" s="44" t="s">
        <v>36</v>
      </c>
      <c r="C30" s="65">
        <f>Table1!E12</f>
        <v>2.9015308483579627</v>
      </c>
      <c r="D30" s="68">
        <f t="shared" si="0"/>
        <v>0.13549637036529485</v>
      </c>
      <c r="E30" s="64"/>
      <c r="F30" s="64"/>
    </row>
    <row r="31" spans="2:6" x14ac:dyDescent="0.35">
      <c r="B31" s="44" t="s">
        <v>32</v>
      </c>
      <c r="C31" s="65">
        <f>Table1!E8</f>
        <v>2.78513270955</v>
      </c>
      <c r="D31" s="68">
        <f t="shared" si="0"/>
        <v>0.13006078268761079</v>
      </c>
      <c r="E31" s="64"/>
      <c r="F31" s="64"/>
    </row>
    <row r="32" spans="2:6" x14ac:dyDescent="0.35">
      <c r="B32" s="73" t="s">
        <v>34</v>
      </c>
      <c r="C32" s="74">
        <f>Table1!E10</f>
        <v>2.5225842930825428</v>
      </c>
      <c r="D32" s="68">
        <f t="shared" si="0"/>
        <v>0.11780023495067099</v>
      </c>
      <c r="E32" s="64"/>
      <c r="F32" s="64"/>
    </row>
    <row r="33" spans="2:10" x14ac:dyDescent="0.35">
      <c r="B33" s="44" t="s">
        <v>31</v>
      </c>
      <c r="C33" s="65">
        <f>Table1!E7</f>
        <v>2.297127589685771</v>
      </c>
      <c r="D33" s="68">
        <f t="shared" si="0"/>
        <v>0.1072718047593892</v>
      </c>
      <c r="E33" s="64"/>
      <c r="F33" s="64"/>
    </row>
    <row r="34" spans="2:10" x14ac:dyDescent="0.35">
      <c r="B34" s="44" t="s">
        <v>67</v>
      </c>
      <c r="C34" s="65">
        <f>Table1!E14+Table1!E11+Table1!E9</f>
        <v>1.1033481180730482</v>
      </c>
      <c r="D34" s="68">
        <f t="shared" si="0"/>
        <v>5.1524410065425227E-2</v>
      </c>
      <c r="E34" s="64"/>
      <c r="F34" s="64"/>
    </row>
    <row r="35" spans="2:10" x14ac:dyDescent="0.35">
      <c r="B35" s="60" t="s">
        <v>40</v>
      </c>
      <c r="C35" s="67">
        <f>SUM(C28:C34)</f>
        <v>21.414085414505994</v>
      </c>
      <c r="D35" s="69">
        <f>SUM(D28:D34)</f>
        <v>0.99999999999999989</v>
      </c>
      <c r="E35" s="64"/>
      <c r="F35" s="64"/>
    </row>
    <row r="36" spans="2:10" x14ac:dyDescent="0.35">
      <c r="C36" s="62"/>
      <c r="D36" s="62"/>
      <c r="E36" s="62"/>
      <c r="F36" s="62"/>
    </row>
    <row r="37" spans="2:10" x14ac:dyDescent="0.35">
      <c r="B37" s="126" t="s">
        <v>107</v>
      </c>
    </row>
    <row r="38" spans="2:10" x14ac:dyDescent="0.35">
      <c r="B38" s="63"/>
    </row>
    <row r="40" spans="2:10" x14ac:dyDescent="0.35">
      <c r="C40" s="61"/>
      <c r="D40" s="61"/>
      <c r="E40" s="61"/>
      <c r="F40" s="61"/>
      <c r="G40" s="61"/>
      <c r="H40" s="61"/>
      <c r="I40" s="61"/>
      <c r="J40" s="61"/>
    </row>
  </sheetData>
  <sortState ref="B28:D34">
    <sortCondition descending="1" ref="D28:D34"/>
  </sortState>
  <hyperlinks>
    <hyperlink ref="K2" location="Contents!A1" display="back to contents"/>
    <hyperlink ref="B37" r:id="rId1"/>
  </hyperlinks>
  <pageMargins left="0.7" right="0.7" top="0.75" bottom="0.75" header="0.3" footer="0.3"/>
  <pageSetup paperSize="9" scale="76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9"/>
  <sheetViews>
    <sheetView showGridLines="0" zoomScale="50" zoomScaleNormal="50" zoomScaleSheetLayoutView="50" workbookViewId="0">
      <selection activeCell="Y9" sqref="Y9"/>
    </sheetView>
  </sheetViews>
  <sheetFormatPr defaultColWidth="9.1796875" defaultRowHeight="15.5" x14ac:dyDescent="0.35"/>
  <cols>
    <col min="1" max="16384" width="9.1796875" style="2"/>
  </cols>
  <sheetData>
    <row r="2" spans="2:18" x14ac:dyDescent="0.35">
      <c r="B2" s="3" t="s">
        <v>68</v>
      </c>
    </row>
    <row r="3" spans="2:18" ht="16.5" x14ac:dyDescent="0.4">
      <c r="B3" s="2" t="s">
        <v>125</v>
      </c>
      <c r="R3" s="9" t="s">
        <v>27</v>
      </c>
    </row>
    <row r="4" spans="2:18" x14ac:dyDescent="0.35">
      <c r="B4" s="2" t="s">
        <v>71</v>
      </c>
    </row>
    <row r="49" spans="2:2" x14ac:dyDescent="0.35">
      <c r="B49" s="2" t="s">
        <v>120</v>
      </c>
    </row>
  </sheetData>
  <hyperlinks>
    <hyperlink ref="R3" location="Contents!A1" display="back to contents"/>
  </hyperlinks>
  <pageMargins left="0.25" right="0.25" top="0.75" bottom="0.75" header="0.3" footer="0.3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85" zoomScaleNormal="85" workbookViewId="0">
      <selection activeCell="O13" sqref="O13"/>
    </sheetView>
  </sheetViews>
  <sheetFormatPr defaultColWidth="8.7265625" defaultRowHeight="14.5" x14ac:dyDescent="0.35"/>
  <cols>
    <col min="1" max="1" width="8.7265625" style="64"/>
    <col min="2" max="2" width="21.453125" style="64" customWidth="1"/>
    <col min="3" max="3" width="17.453125" style="64" customWidth="1"/>
    <col min="4" max="5" width="13.81640625" style="64" customWidth="1"/>
    <col min="6" max="6" width="13.453125" style="64" customWidth="1"/>
    <col min="7" max="7" width="10.81640625" style="64" customWidth="1"/>
    <col min="8" max="8" width="13.54296875" style="64" bestFit="1" customWidth="1"/>
    <col min="9" max="9" width="16.26953125" style="64" bestFit="1" customWidth="1"/>
    <col min="10" max="10" width="11.7265625" style="64" customWidth="1"/>
    <col min="11" max="11" width="8.7265625" style="64"/>
    <col min="12" max="12" width="17.26953125" style="64" bestFit="1" customWidth="1"/>
    <col min="13" max="16384" width="8.7265625" style="64"/>
  </cols>
  <sheetData>
    <row r="1" spans="1:12" ht="15.5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</row>
    <row r="2" spans="1:12" ht="15.5" x14ac:dyDescent="0.35">
      <c r="A2" s="44"/>
      <c r="B2" s="82" t="s">
        <v>74</v>
      </c>
      <c r="C2" s="44"/>
      <c r="D2" s="44"/>
      <c r="E2" s="44"/>
      <c r="F2" s="44"/>
      <c r="G2" s="44"/>
      <c r="H2" s="44"/>
      <c r="I2" s="44"/>
      <c r="L2" s="45" t="s">
        <v>27</v>
      </c>
    </row>
    <row r="3" spans="1:12" ht="15.5" x14ac:dyDescent="0.35">
      <c r="A3" s="44"/>
      <c r="B3" s="44" t="s">
        <v>114</v>
      </c>
      <c r="C3" s="44"/>
      <c r="D3" s="73"/>
      <c r="E3" s="44"/>
      <c r="F3" s="44"/>
      <c r="G3" s="44"/>
      <c r="H3" s="44"/>
      <c r="I3" s="44"/>
      <c r="J3" s="44"/>
    </row>
    <row r="4" spans="1:12" ht="16.5" x14ac:dyDescent="0.4">
      <c r="A4" s="44"/>
      <c r="B4" s="44"/>
      <c r="C4" s="44"/>
      <c r="D4" s="89"/>
      <c r="E4" s="44"/>
      <c r="F4" s="44"/>
      <c r="G4" s="44"/>
      <c r="I4" s="44"/>
      <c r="J4" s="58" t="s">
        <v>54</v>
      </c>
    </row>
    <row r="5" spans="1:12" ht="17.5" x14ac:dyDescent="0.45">
      <c r="A5" s="44"/>
      <c r="B5" s="83" t="s">
        <v>39</v>
      </c>
      <c r="C5" s="88" t="s">
        <v>93</v>
      </c>
      <c r="D5" s="88" t="s">
        <v>44</v>
      </c>
      <c r="E5" s="88" t="s">
        <v>45</v>
      </c>
      <c r="F5" s="88" t="s">
        <v>28</v>
      </c>
      <c r="G5" s="88" t="s">
        <v>29</v>
      </c>
      <c r="H5" s="88" t="s">
        <v>46</v>
      </c>
      <c r="I5" s="88" t="s">
        <v>47</v>
      </c>
      <c r="J5" s="87" t="s">
        <v>41</v>
      </c>
    </row>
    <row r="6" spans="1:12" ht="15.5" x14ac:dyDescent="0.35">
      <c r="A6" s="44"/>
      <c r="B6" s="84" t="s">
        <v>30</v>
      </c>
      <c r="C6" s="65">
        <f>Figure2!C28/1000</f>
        <v>0.58425946232494386</v>
      </c>
      <c r="D6" s="65">
        <f>Figure2!D28/1000</f>
        <v>3.7034144396592388</v>
      </c>
      <c r="E6" s="65">
        <f>Figure2!E28/1000</f>
        <v>1.3063275980612274</v>
      </c>
      <c r="F6" s="65">
        <f>Figure2!F28/1000</f>
        <v>0</v>
      </c>
      <c r="G6" s="65">
        <f>Figure2!G28/1000</f>
        <v>0</v>
      </c>
      <c r="H6" s="65">
        <f>Figure2!H28/1000</f>
        <v>0</v>
      </c>
      <c r="I6" s="65">
        <f>Figure2!I28/1000</f>
        <v>0</v>
      </c>
      <c r="J6" s="65">
        <f>Figure2!J28/1000</f>
        <v>5.5940015000454073</v>
      </c>
    </row>
    <row r="7" spans="1:12" ht="15.5" x14ac:dyDescent="0.35">
      <c r="A7" s="44"/>
      <c r="B7" s="84" t="s">
        <v>31</v>
      </c>
      <c r="C7" s="65">
        <f>Figure2!C29/1000</f>
        <v>1.9682505926985183</v>
      </c>
      <c r="D7" s="65">
        <f>Figure2!D29/1000</f>
        <v>9.0806689750111674E-3</v>
      </c>
      <c r="E7" s="65">
        <f>Figure2!E29/1000</f>
        <v>3.3583529156496504E-2</v>
      </c>
      <c r="F7" s="65">
        <f>Figure2!F29/1000</f>
        <v>0.28025648775413942</v>
      </c>
      <c r="G7" s="65">
        <f>Figure2!G29/1000</f>
        <v>0</v>
      </c>
      <c r="H7" s="65">
        <f>Figure2!H29/1000</f>
        <v>5.9563111016060436E-3</v>
      </c>
      <c r="I7" s="65">
        <f>Figure2!I29/1000</f>
        <v>0</v>
      </c>
      <c r="J7" s="65">
        <f>Figure2!J29/1000</f>
        <v>2.297127589685771</v>
      </c>
    </row>
    <row r="8" spans="1:12" ht="15.5" x14ac:dyDescent="0.35">
      <c r="A8" s="44"/>
      <c r="B8" s="84" t="s">
        <v>50</v>
      </c>
      <c r="C8" s="65">
        <f>Figure2!C30/1000</f>
        <v>2.7709624238570161</v>
      </c>
      <c r="D8" s="65">
        <f>Figure2!D30/1000</f>
        <v>5.4538192407319209E-3</v>
      </c>
      <c r="E8" s="65">
        <f>Figure2!E30/1000</f>
        <v>8.7164664522525297E-3</v>
      </c>
      <c r="F8" s="65">
        <f>Figure2!F30/1000</f>
        <v>0</v>
      </c>
      <c r="G8" s="65">
        <f>Figure2!G30/1000</f>
        <v>0</v>
      </c>
      <c r="H8" s="65">
        <f>Figure2!H30/1000</f>
        <v>0</v>
      </c>
      <c r="I8" s="65">
        <f>Figure2!I30/1000</f>
        <v>0</v>
      </c>
      <c r="J8" s="65">
        <f>Figure2!J30/1000</f>
        <v>2.78513270955</v>
      </c>
    </row>
    <row r="9" spans="1:12" ht="15.5" x14ac:dyDescent="0.35">
      <c r="A9" s="44"/>
      <c r="B9" s="84" t="s">
        <v>51</v>
      </c>
      <c r="C9" s="65">
        <f>Figure2!C31/1000</f>
        <v>0.22987458770803318</v>
      </c>
      <c r="D9" s="65">
        <f>Figure2!D31/1000</f>
        <v>0</v>
      </c>
      <c r="E9" s="65">
        <f>Figure2!E31/1000</f>
        <v>1.2518948578265801E-3</v>
      </c>
      <c r="F9" s="65">
        <f>Figure2!F31/1000</f>
        <v>0</v>
      </c>
      <c r="G9" s="65">
        <f>Figure2!G31/1000</f>
        <v>0</v>
      </c>
      <c r="H9" s="65">
        <f>Figure2!H31/1000</f>
        <v>0</v>
      </c>
      <c r="I9" s="65">
        <f>Figure2!I31/1000</f>
        <v>0</v>
      </c>
      <c r="J9" s="65">
        <f>Figure2!J31/1000</f>
        <v>0.23112648256585977</v>
      </c>
    </row>
    <row r="10" spans="1:12" ht="15.5" x14ac:dyDescent="0.35">
      <c r="A10" s="44"/>
      <c r="B10" s="84" t="s">
        <v>52</v>
      </c>
      <c r="C10" s="65">
        <f>Figure2!C32/1000</f>
        <v>1.9706338290248444</v>
      </c>
      <c r="D10" s="65">
        <f>Figure2!D32/1000</f>
        <v>0.34800771707138484</v>
      </c>
      <c r="E10" s="65">
        <f>Figure2!E32/1000</f>
        <v>0.20394274698631268</v>
      </c>
      <c r="F10" s="65">
        <f>Figure2!F32/1000</f>
        <v>0</v>
      </c>
      <c r="G10" s="65">
        <f>Figure2!G32/1000</f>
        <v>0</v>
      </c>
      <c r="H10" s="65">
        <f>Figure2!H32/1000</f>
        <v>0</v>
      </c>
      <c r="I10" s="65">
        <f>Figure2!I32/1000</f>
        <v>0</v>
      </c>
      <c r="J10" s="65">
        <f>Figure2!J32/1000</f>
        <v>2.522584293082542</v>
      </c>
    </row>
    <row r="11" spans="1:12" ht="15.5" x14ac:dyDescent="0.35">
      <c r="A11" s="44"/>
      <c r="B11" s="84" t="s">
        <v>35</v>
      </c>
      <c r="C11" s="65">
        <f>Figure2!C33/1000</f>
        <v>0.14346720522519274</v>
      </c>
      <c r="D11" s="65">
        <f>Figure2!D33/1000</f>
        <v>3.2129200112386748E-4</v>
      </c>
      <c r="E11" s="65">
        <f>Figure2!E33/1000</f>
        <v>8.0285837399759243E-5</v>
      </c>
      <c r="F11" s="65">
        <f>Figure2!F33/1000</f>
        <v>0</v>
      </c>
      <c r="G11" s="65">
        <f>Figure2!G33/1000</f>
        <v>0</v>
      </c>
      <c r="H11" s="65">
        <f>Figure2!H33/1000</f>
        <v>0</v>
      </c>
      <c r="I11" s="65">
        <f>Figure2!I33/1000</f>
        <v>0</v>
      </c>
      <c r="J11" s="65">
        <f>Figure2!J33/1000</f>
        <v>0.14386878306371639</v>
      </c>
    </row>
    <row r="12" spans="1:12" ht="15.5" x14ac:dyDescent="0.35">
      <c r="A12" s="44"/>
      <c r="B12" s="84" t="s">
        <v>36</v>
      </c>
      <c r="C12" s="65">
        <f>Figure2!C34/1000</f>
        <v>2.7796810426481007</v>
      </c>
      <c r="D12" s="65">
        <f>Figure2!D34/1000</f>
        <v>7.0093966176760808E-2</v>
      </c>
      <c r="E12" s="65">
        <f>Figure2!E34/1000</f>
        <v>1.6137897563425534E-2</v>
      </c>
      <c r="F12" s="65">
        <f>Figure2!F34/1000</f>
        <v>3.5617941969675812E-2</v>
      </c>
      <c r="G12" s="65">
        <f>Figure2!G34/1000</f>
        <v>0</v>
      </c>
      <c r="H12" s="65">
        <f>Figure2!H34/1000</f>
        <v>0</v>
      </c>
      <c r="I12" s="65">
        <f>Figure2!I34/1000</f>
        <v>0</v>
      </c>
      <c r="J12" s="65">
        <f>Figure2!J34/1000</f>
        <v>2.9015308483579623</v>
      </c>
    </row>
    <row r="13" spans="1:12" ht="15.5" x14ac:dyDescent="0.35">
      <c r="A13" s="44"/>
      <c r="B13" s="84" t="s">
        <v>37</v>
      </c>
      <c r="C13" s="65">
        <f>Figure2!C35/1000</f>
        <v>4.1629932419364977</v>
      </c>
      <c r="D13" s="65">
        <f>Figure2!D35/1000</f>
        <v>2.7626424389658442E-3</v>
      </c>
      <c r="E13" s="65">
        <f>Figure2!E35/1000</f>
        <v>4.4604471335792976E-2</v>
      </c>
      <c r="F13" s="65">
        <f>Figure2!F35/1000</f>
        <v>0</v>
      </c>
      <c r="G13" s="65">
        <f>Figure2!G35/1000</f>
        <v>0</v>
      </c>
      <c r="H13" s="65">
        <f>Figure2!H35/1000</f>
        <v>0</v>
      </c>
      <c r="I13" s="65">
        <f>Figure2!I35/1000</f>
        <v>0</v>
      </c>
      <c r="J13" s="65">
        <f>Figure2!J35/1000</f>
        <v>4.2103603557112574</v>
      </c>
    </row>
    <row r="14" spans="1:12" ht="15.5" x14ac:dyDescent="0.35">
      <c r="A14" s="44"/>
      <c r="B14" s="84" t="s">
        <v>53</v>
      </c>
      <c r="C14" s="65">
        <f>Figure2!C36/1000</f>
        <v>2.3866362397604699E-3</v>
      </c>
      <c r="D14" s="65">
        <f>Figure2!D36/1000</f>
        <v>0.6773856573957685</v>
      </c>
      <c r="E14" s="65">
        <f>Figure2!E36/1000</f>
        <v>4.8580558807943118E-2</v>
      </c>
      <c r="F14" s="65">
        <f>Figure2!F36/1000</f>
        <v>0</v>
      </c>
      <c r="G14" s="65">
        <f>Figure2!G36/1000</f>
        <v>0</v>
      </c>
      <c r="H14" s="65">
        <f>Figure2!H36/1000</f>
        <v>0</v>
      </c>
      <c r="I14" s="65">
        <f>Figure2!I36/1000</f>
        <v>0</v>
      </c>
      <c r="J14" s="65">
        <f>Figure2!J36/1000</f>
        <v>0.72835285244347225</v>
      </c>
    </row>
    <row r="15" spans="1:12" ht="15.5" x14ac:dyDescent="0.35">
      <c r="A15" s="44"/>
      <c r="B15" s="85" t="s">
        <v>40</v>
      </c>
      <c r="C15" s="86">
        <f>Figure2!C37/1000</f>
        <v>14.612509021662907</v>
      </c>
      <c r="D15" s="86">
        <f>Figure2!D37/1000</f>
        <v>4.8165202029589897</v>
      </c>
      <c r="E15" s="86">
        <f>Figure2!E37/1000</f>
        <v>1.6632254490586769</v>
      </c>
      <c r="F15" s="86">
        <f>Figure2!F37/1000</f>
        <v>0.31587442972381519</v>
      </c>
      <c r="G15" s="86">
        <f>Figure2!G37/1000</f>
        <v>0</v>
      </c>
      <c r="H15" s="86">
        <f>Figure2!H37/1000</f>
        <v>5.9563111016060436E-3</v>
      </c>
      <c r="I15" s="86">
        <f>Figure2!I37/1000</f>
        <v>0</v>
      </c>
      <c r="J15" s="86">
        <f>Figure2!J37/1000</f>
        <v>21.414085414505994</v>
      </c>
    </row>
    <row r="17" spans="2:2" ht="16.5" x14ac:dyDescent="0.4">
      <c r="B17" s="44" t="s">
        <v>98</v>
      </c>
    </row>
    <row r="18" spans="2:2" ht="16.5" x14ac:dyDescent="0.4">
      <c r="B18" s="44" t="s">
        <v>99</v>
      </c>
    </row>
  </sheetData>
  <hyperlinks>
    <hyperlink ref="L2" location="Contents!A1" display="back to contents"/>
  </hyperlink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4"/>
  <sheetViews>
    <sheetView zoomScale="70" zoomScaleNormal="70" workbookViewId="0">
      <selection activeCell="U20" sqref="U20"/>
    </sheetView>
  </sheetViews>
  <sheetFormatPr defaultColWidth="8.7265625" defaultRowHeight="14.5" x14ac:dyDescent="0.35"/>
  <cols>
    <col min="1" max="16384" width="8.7265625" style="64"/>
  </cols>
  <sheetData>
    <row r="2" spans="2:19" ht="17.5" x14ac:dyDescent="0.45">
      <c r="B2" s="43" t="s">
        <v>124</v>
      </c>
      <c r="S2" s="9" t="s">
        <v>27</v>
      </c>
    </row>
    <row r="3" spans="2:19" ht="15.5" x14ac:dyDescent="0.35">
      <c r="B3" s="44" t="s">
        <v>123</v>
      </c>
    </row>
    <row r="4" spans="2:19" ht="15.5" x14ac:dyDescent="0.35">
      <c r="B4" s="46"/>
    </row>
    <row r="33" spans="2:2" ht="16.5" x14ac:dyDescent="0.4">
      <c r="B33" s="44" t="s">
        <v>98</v>
      </c>
    </row>
    <row r="34" spans="2:2" ht="16.5" x14ac:dyDescent="0.4">
      <c r="B34" s="44" t="s">
        <v>99</v>
      </c>
    </row>
  </sheetData>
  <hyperlinks>
    <hyperlink ref="S2" location="Contents!A1" display="back to contents"/>
  </hyperlinks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Contents</vt:lpstr>
      <vt:lpstr>Figure1</vt:lpstr>
      <vt:lpstr>Table1</vt:lpstr>
      <vt:lpstr>Figure2</vt:lpstr>
      <vt:lpstr>Figure3</vt:lpstr>
      <vt:lpstr>Figure4</vt:lpstr>
      <vt:lpstr>Table2</vt:lpstr>
      <vt:lpstr>Figure5</vt:lpstr>
      <vt:lpstr>Table3</vt:lpstr>
      <vt:lpstr>Figure6</vt:lpstr>
      <vt:lpstr>Table4 </vt:lpstr>
      <vt:lpstr>Table5</vt:lpstr>
    </vt:vector>
  </TitlesOfParts>
  <Company>DAERA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1990-2019 statistical bulletin - data and charts</dc:title>
  <dc:subject>Northern Ireland Greenhouse Gas Inventory</dc:subject>
  <dc:creator>Statistical Analytical Services Branch</dc:creator>
  <cp:keywords>Northern Ireland Greenhouse Gas Inventory</cp:keywords>
  <cp:lastModifiedBy>Carol Murphy</cp:lastModifiedBy>
  <cp:lastPrinted>2020-06-15T10:32:38Z</cp:lastPrinted>
  <dcterms:created xsi:type="dcterms:W3CDTF">2016-06-01T10:10:34Z</dcterms:created>
  <dcterms:modified xsi:type="dcterms:W3CDTF">2021-06-14T13:34:39Z</dcterms:modified>
</cp:coreProperties>
</file>