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781\Documents\"/>
    </mc:Choice>
  </mc:AlternateContent>
  <bookViews>
    <workbookView xWindow="0" yWindow="0" windowWidth="24000" windowHeight="9135" tabRatio="781"/>
  </bookViews>
  <sheets>
    <sheet name="Cover" sheetId="1" r:id="rId1"/>
    <sheet name="Contents" sheetId="2" r:id="rId2"/>
    <sheet name="Figure1" sheetId="5" r:id="rId3"/>
    <sheet name="Table1" sheetId="3" r:id="rId4"/>
    <sheet name="Figure2" sheetId="4" r:id="rId5"/>
    <sheet name="Figure3" sheetId="15" r:id="rId6"/>
    <sheet name="Figure4" sheetId="6" r:id="rId7"/>
    <sheet name="Table2" sheetId="17" r:id="rId8"/>
    <sheet name="Figure5" sheetId="20" r:id="rId9"/>
    <sheet name="Table3" sheetId="13" r:id="rId10"/>
    <sheet name="Figure6" sheetId="14" r:id="rId11"/>
    <sheet name="Table4 " sheetId="12" r:id="rId12"/>
    <sheet name="Table5" sheetId="10" r:id="rId13"/>
  </sheets>
  <calcPr calcId="152511"/>
</workbook>
</file>

<file path=xl/calcChain.xml><?xml version="1.0" encoding="utf-8"?>
<calcChain xmlns="http://schemas.openxmlformats.org/spreadsheetml/2006/main">
  <c r="D10" i="13" l="1"/>
  <c r="D9" i="13"/>
  <c r="D8" i="13"/>
  <c r="D7" i="13"/>
  <c r="C7" i="17" l="1"/>
  <c r="D7" i="17"/>
  <c r="E7" i="17"/>
  <c r="F7" i="17"/>
  <c r="G7" i="17"/>
  <c r="H7" i="17"/>
  <c r="I7" i="17"/>
  <c r="J7" i="17"/>
  <c r="C8" i="17"/>
  <c r="D8" i="17"/>
  <c r="E8" i="17"/>
  <c r="F8" i="17"/>
  <c r="G8" i="17"/>
  <c r="H8" i="17"/>
  <c r="I8" i="17"/>
  <c r="J8" i="17"/>
  <c r="C9" i="17"/>
  <c r="D9" i="17"/>
  <c r="E9" i="17"/>
  <c r="F9" i="17"/>
  <c r="G9" i="17"/>
  <c r="H9" i="17"/>
  <c r="I9" i="17"/>
  <c r="J9" i="17"/>
  <c r="C10" i="17"/>
  <c r="D10" i="17"/>
  <c r="E10" i="17"/>
  <c r="F10" i="17"/>
  <c r="G10" i="17"/>
  <c r="H10" i="17"/>
  <c r="I10" i="17"/>
  <c r="J10" i="17"/>
  <c r="C11" i="17"/>
  <c r="D11" i="17"/>
  <c r="E11" i="17"/>
  <c r="F11" i="17"/>
  <c r="G11" i="17"/>
  <c r="H11" i="17"/>
  <c r="I11" i="17"/>
  <c r="J11" i="17"/>
  <c r="C12" i="17"/>
  <c r="D12" i="17"/>
  <c r="E12" i="17"/>
  <c r="F12" i="17"/>
  <c r="G12" i="17"/>
  <c r="H12" i="17"/>
  <c r="I12" i="17"/>
  <c r="J12" i="17"/>
  <c r="C13" i="17"/>
  <c r="D13" i="17"/>
  <c r="E13" i="17"/>
  <c r="F13" i="17"/>
  <c r="G13" i="17"/>
  <c r="H13" i="17"/>
  <c r="I13" i="17"/>
  <c r="J13" i="17"/>
  <c r="C14" i="17"/>
  <c r="D14" i="17"/>
  <c r="E14" i="17"/>
  <c r="F14" i="17"/>
  <c r="G14" i="17"/>
  <c r="H14" i="17"/>
  <c r="I14" i="17"/>
  <c r="J14" i="17"/>
  <c r="C15" i="17"/>
  <c r="D15" i="17"/>
  <c r="E15" i="17"/>
  <c r="F15" i="17"/>
  <c r="G15" i="17"/>
  <c r="H15" i="17"/>
  <c r="I15" i="17"/>
  <c r="J15" i="17"/>
  <c r="D6" i="17"/>
  <c r="E6" i="17"/>
  <c r="F6" i="17"/>
  <c r="G6" i="17"/>
  <c r="H6" i="17"/>
  <c r="I6" i="17"/>
  <c r="J6" i="17"/>
  <c r="C6" i="17"/>
  <c r="F6" i="10" l="1"/>
  <c r="E7" i="10"/>
  <c r="E8" i="10"/>
  <c r="E9" i="10"/>
  <c r="E10" i="10"/>
  <c r="E11" i="10"/>
  <c r="E12" i="10"/>
  <c r="E13" i="10"/>
  <c r="E14" i="10"/>
  <c r="E15" i="10"/>
  <c r="E6" i="10"/>
  <c r="D7" i="10"/>
  <c r="D8" i="10"/>
  <c r="D9" i="10"/>
  <c r="D10" i="10"/>
  <c r="D11" i="10"/>
  <c r="D12" i="10"/>
  <c r="D13" i="10"/>
  <c r="D14" i="10"/>
  <c r="D15" i="10"/>
  <c r="D6" i="10"/>
  <c r="Y38" i="14" l="1"/>
  <c r="C38" i="14"/>
  <c r="C10" i="13"/>
  <c r="C9" i="13"/>
  <c r="C6" i="13"/>
  <c r="AE38" i="5"/>
  <c r="AE39" i="5"/>
  <c r="AE40" i="5"/>
  <c r="AE41" i="5"/>
  <c r="AE42" i="5"/>
  <c r="AE43" i="5"/>
  <c r="AE44" i="5"/>
  <c r="AE45" i="5"/>
  <c r="AE46" i="5"/>
  <c r="AE47" i="5"/>
  <c r="H6" i="3"/>
  <c r="G6" i="3"/>
  <c r="F6" i="3"/>
  <c r="E15" i="3"/>
  <c r="E7" i="3"/>
  <c r="E8" i="3"/>
  <c r="E9" i="3"/>
  <c r="E10" i="3"/>
  <c r="E11" i="3"/>
  <c r="E12" i="3"/>
  <c r="E13" i="3"/>
  <c r="E14" i="3"/>
  <c r="E6" i="3"/>
  <c r="D15" i="3"/>
  <c r="D7" i="3"/>
  <c r="D8" i="3"/>
  <c r="D9" i="3"/>
  <c r="D10" i="3"/>
  <c r="D11" i="3"/>
  <c r="D12" i="3"/>
  <c r="D13" i="3"/>
  <c r="D14" i="3"/>
  <c r="D6" i="3"/>
  <c r="C38" i="4"/>
  <c r="C6" i="3" l="1"/>
  <c r="H6" i="10"/>
  <c r="C6" i="10"/>
  <c r="G6" i="10" l="1"/>
  <c r="C28" i="15"/>
  <c r="X38" i="14" l="1"/>
  <c r="C8" i="13" l="1"/>
  <c r="AC38" i="5"/>
  <c r="AD38" i="5"/>
  <c r="AD39" i="5"/>
  <c r="AD40" i="5"/>
  <c r="AD41" i="5"/>
  <c r="AD42" i="5"/>
  <c r="AD43" i="5"/>
  <c r="AD44" i="5"/>
  <c r="AD45" i="5"/>
  <c r="AD46" i="5"/>
  <c r="AD47" i="5"/>
  <c r="C32" i="15" l="1"/>
  <c r="C30" i="15"/>
  <c r="C33" i="15"/>
  <c r="C31" i="15"/>
  <c r="C29" i="15"/>
  <c r="C34" i="15"/>
  <c r="C15" i="3"/>
  <c r="C35" i="15" l="1"/>
  <c r="D28" i="15" s="1"/>
  <c r="H15" i="3"/>
  <c r="G15" i="3"/>
  <c r="C7" i="13"/>
  <c r="D32" i="15" l="1"/>
  <c r="D30" i="15"/>
  <c r="D29" i="15"/>
  <c r="D31" i="15"/>
  <c r="D34" i="15"/>
  <c r="D33" i="15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D35" i="15" l="1"/>
  <c r="F7" i="10"/>
  <c r="F12" i="10"/>
  <c r="F14" i="10"/>
  <c r="AB38" i="5"/>
  <c r="AC39" i="5"/>
  <c r="AC40" i="5"/>
  <c r="AC41" i="5"/>
  <c r="AC42" i="5"/>
  <c r="AC43" i="5"/>
  <c r="AC44" i="5"/>
  <c r="AC45" i="5"/>
  <c r="AC46" i="5"/>
  <c r="AC47" i="5"/>
  <c r="C38" i="5"/>
  <c r="J17" i="12"/>
  <c r="I17" i="12"/>
  <c r="H17" i="12"/>
  <c r="G17" i="12"/>
  <c r="F17" i="12"/>
  <c r="E17" i="12"/>
  <c r="D17" i="12"/>
  <c r="C17" i="12"/>
  <c r="C15" i="10"/>
  <c r="C14" i="10"/>
  <c r="C13" i="10"/>
  <c r="C12" i="10"/>
  <c r="F11" i="10"/>
  <c r="C11" i="10"/>
  <c r="C10" i="10"/>
  <c r="C9" i="10"/>
  <c r="C8" i="10"/>
  <c r="C7" i="10"/>
  <c r="F8" i="10" l="1"/>
  <c r="G13" i="10"/>
  <c r="F13" i="10"/>
  <c r="F9" i="10"/>
  <c r="H10" i="10"/>
  <c r="F10" i="10"/>
  <c r="G7" i="10"/>
  <c r="H13" i="10"/>
  <c r="H11" i="10"/>
  <c r="H12" i="10"/>
  <c r="G15" i="10"/>
  <c r="H8" i="10"/>
  <c r="H9" i="10"/>
  <c r="G9" i="10"/>
  <c r="H7" i="10"/>
  <c r="G11" i="10"/>
  <c r="H15" i="10"/>
  <c r="H14" i="10"/>
  <c r="G8" i="10"/>
  <c r="G10" i="10"/>
  <c r="G12" i="10"/>
  <c r="G14" i="10"/>
  <c r="F15" i="10" l="1"/>
  <c r="AA38" i="5"/>
  <c r="H38" i="5"/>
  <c r="F9" i="3"/>
  <c r="F13" i="3"/>
  <c r="H8" i="3"/>
  <c r="AB39" i="5"/>
  <c r="AB40" i="5"/>
  <c r="AB41" i="5"/>
  <c r="AB42" i="5"/>
  <c r="AB43" i="5"/>
  <c r="AB44" i="5"/>
  <c r="AB45" i="5"/>
  <c r="AB46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H47" i="5"/>
  <c r="C47" i="5"/>
  <c r="C39" i="5"/>
  <c r="H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C40" i="5"/>
  <c r="H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C41" i="5"/>
  <c r="H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C42" i="5"/>
  <c r="H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C43" i="5"/>
  <c r="H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C44" i="5"/>
  <c r="H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C45" i="5"/>
  <c r="H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C46" i="5"/>
  <c r="H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C7" i="3"/>
  <c r="G7" i="3" s="1"/>
  <c r="C8" i="3"/>
  <c r="G8" i="3" s="1"/>
  <c r="C9" i="3"/>
  <c r="G9" i="3" s="1"/>
  <c r="C10" i="3"/>
  <c r="C11" i="3"/>
  <c r="C12" i="3"/>
  <c r="H12" i="3"/>
  <c r="C13" i="3"/>
  <c r="C14" i="3"/>
  <c r="G13" i="3" l="1"/>
  <c r="H9" i="3"/>
  <c r="G10" i="3"/>
  <c r="F10" i="3"/>
  <c r="H10" i="3"/>
  <c r="G14" i="3"/>
  <c r="F14" i="3"/>
  <c r="F12" i="3"/>
  <c r="F8" i="3"/>
  <c r="F11" i="3"/>
  <c r="F7" i="3"/>
  <c r="H11" i="3"/>
  <c r="H7" i="3"/>
  <c r="G11" i="3"/>
  <c r="G12" i="3"/>
  <c r="H14" i="3"/>
  <c r="H13" i="3"/>
  <c r="F15" i="3" l="1"/>
  <c r="D38" i="4" l="1"/>
  <c r="F38" i="4"/>
  <c r="E38" i="4"/>
  <c r="G38" i="4"/>
  <c r="H38" i="4"/>
  <c r="I38" i="4"/>
  <c r="J38" i="4"/>
</calcChain>
</file>

<file path=xl/sharedStrings.xml><?xml version="1.0" encoding="utf-8"?>
<sst xmlns="http://schemas.openxmlformats.org/spreadsheetml/2006/main" count="286" uniqueCount="128">
  <si>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</si>
  <si>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</si>
  <si>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</si>
  <si>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</si>
  <si>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</si>
  <si>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</si>
  <si>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</si>
  <si>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</si>
  <si>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</si>
  <si>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https://www.daera-ni.gov.uk/articles/northern-ireland-greenhouse-gas-inventory</t>
  </si>
  <si>
    <t>statistical bulletin - data and charts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</si>
  <si>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</si>
  <si>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</si>
  <si>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</si>
  <si>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</si>
  <si>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</si>
  <si>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</si>
  <si>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</si>
  <si>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</si>
  <si>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</si>
  <si>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</si>
  <si>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</si>
  <si>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</si>
  <si>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Table 1: Greenhouse gas emissions by sector</t>
  </si>
  <si>
    <t>Contents</t>
  </si>
  <si>
    <t>Data table</t>
  </si>
  <si>
    <t>Multiple line charts</t>
  </si>
  <si>
    <t>Type</t>
  </si>
  <si>
    <t>Title</t>
  </si>
  <si>
    <t>back to contents</t>
  </si>
  <si>
    <t>HFCs</t>
  </si>
  <si>
    <t>PFCs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</si>
  <si>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</si>
  <si>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</si>
  <si>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</si>
  <si>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</si>
  <si>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</si>
  <si>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</si>
  <si>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</si>
  <si>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</si>
  <si>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</si>
  <si>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</si>
  <si>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</si>
  <si>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All gases</t>
  </si>
  <si>
    <t>% of all gases</t>
  </si>
  <si>
    <r>
      <t>CO</t>
    </r>
    <r>
      <rPr>
        <b/>
        <vertAlign val="subscript"/>
        <sz val="12"/>
        <color theme="1"/>
        <rFont val="Arial"/>
        <family val="2"/>
      </rPr>
      <t>2</t>
    </r>
  </si>
  <si>
    <r>
      <t>CH</t>
    </r>
    <r>
      <rPr>
        <b/>
        <vertAlign val="subscript"/>
        <sz val="12"/>
        <color theme="1"/>
        <rFont val="Arial"/>
        <family val="2"/>
      </rPr>
      <t>4</t>
    </r>
  </si>
  <si>
    <r>
      <t>N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</si>
  <si>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r>
      <t>SF</t>
    </r>
    <r>
      <rPr>
        <b/>
        <vertAlign val="subscript"/>
        <sz val="12"/>
        <color theme="1"/>
        <rFont val="Arial"/>
        <family val="2"/>
      </rPr>
      <t>6</t>
    </r>
  </si>
  <si>
    <r>
      <t>NF</t>
    </r>
    <r>
      <rPr>
        <b/>
        <vertAlign val="subscript"/>
        <sz val="12"/>
        <color theme="1"/>
        <rFont val="Arial"/>
        <family val="2"/>
      </rPr>
      <t>3</t>
    </r>
  </si>
  <si>
    <t>BaseYear</t>
  </si>
  <si>
    <t>base year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</si>
  <si>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</si>
  <si>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</si>
  <si>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</si>
  <si>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</si>
  <si>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</si>
  <si>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table was based on the following table from the National Atmospheric Emissions Inventory.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</si>
  <si>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</si>
  <si>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</si>
  <si>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This doughnut chart was based on the following data table.</t>
  </si>
  <si>
    <t>These line charts were based on the same data table as Figure 2.</t>
  </si>
  <si>
    <t>028 9054 0916</t>
  </si>
  <si>
    <t>Statistics and Analytical Services Branch</t>
  </si>
  <si>
    <t>Doughnut chart and table</t>
  </si>
  <si>
    <t>Line chart and table</t>
  </si>
  <si>
    <t>This table was based on the same data table as Figure2.</t>
  </si>
  <si>
    <t>2014 (base year for PfG reporting)</t>
  </si>
  <si>
    <t>% change since base year</t>
  </si>
  <si>
    <t>This line chart was based on the data below (calculated from table 1).</t>
  </si>
  <si>
    <t>Pamela McCorry</t>
  </si>
  <si>
    <t>env.stats@daera-ni.gov.uk</t>
  </si>
  <si>
    <t>Other</t>
  </si>
  <si>
    <t>Figure 4: Greenhouse gas emissions by sector</t>
  </si>
  <si>
    <t>http://naei.beis.gov.uk/reports/reports?section_id=4</t>
  </si>
  <si>
    <t>Northern Ireland greenhouse gas inventory 1990-2018</t>
  </si>
  <si>
    <t>inventory statistical bulletin 1990-2018.</t>
  </si>
  <si>
    <t>16 June 2020</t>
  </si>
  <si>
    <t>1990-2018</t>
  </si>
  <si>
    <t>Northern Ireland, 2018</t>
  </si>
  <si>
    <t>Source: Greenhouse Gas Inventories for England, Scotland, Wales and Northern Ireland: 1990 - 2018</t>
  </si>
  <si>
    <t>Northern Ireland; base year, 2017, 2018</t>
  </si>
  <si>
    <t>% of total emissions 2018</t>
  </si>
  <si>
    <t>% change base year to 2018</t>
  </si>
  <si>
    <t>% change 2017 to 2018</t>
  </si>
  <si>
    <r>
      <t>Northern Ireland, 1990 to 2018,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</si>
  <si>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Northern Ireland; base year, 2014-2018</t>
  </si>
  <si>
    <t>% change from 2014 
(base year for PfG reporting)</t>
  </si>
  <si>
    <t>Northern Ireland, 1990 to 2018, % change</t>
  </si>
  <si>
    <t>United Kingdom, 2018</t>
  </si>
  <si>
    <t>United Kingdom; base year, 2017, 2018</t>
  </si>
  <si>
    <t>Figure 1: Greenhouse gas emissions</t>
  </si>
  <si>
    <t>Northern Ireland, 1990, 1995, 1998 to 2018</t>
  </si>
  <si>
    <t>MtCO2e</t>
  </si>
  <si>
    <t>Figure 2: Greenhouse gas emissions by gas type</t>
  </si>
  <si>
    <t>Figure 3: Greenhouse gas emissions by sector</t>
  </si>
  <si>
    <t>Table 2: Greenhouse gas emissions by gas within sector</t>
  </si>
  <si>
    <t>Northern Ireland; 2018</t>
  </si>
  <si>
    <r>
      <t>MtCO</t>
    </r>
    <r>
      <rPr>
        <sz val="9"/>
        <rFont val="Arial"/>
        <family val="2"/>
      </rPr>
      <t>2</t>
    </r>
    <r>
      <rPr>
        <sz val="12"/>
        <rFont val="Arial"/>
        <family val="2"/>
      </rPr>
      <t>e</t>
    </r>
  </si>
  <si>
    <t>Table 4: Greenhouse gas emissions by gas</t>
  </si>
  <si>
    <t>Table 5: Greenhouse gas emissions by sector</t>
  </si>
  <si>
    <t>Figure 6: Greenhouse gas emissions, % reduction from base year</t>
  </si>
  <si>
    <t>Table 3: Greenhouse gas emissions - progress against Programme for Government measure</t>
  </si>
  <si>
    <t>Bar Chart</t>
  </si>
  <si>
    <t xml:space="preserve">Line Chart  </t>
  </si>
  <si>
    <t>Table 4: Greenhouse gas emissions by gas, UK</t>
  </si>
  <si>
    <t>Table 5: Greenhouse gas emissions by sector, UK</t>
  </si>
  <si>
    <t>Figure 6: Greenhouse gas emissions, % reduction from base year, NI</t>
  </si>
  <si>
    <t>Table 3: Greenhouse gas emissions - progress against Programme for Government measure, NI</t>
  </si>
  <si>
    <t>Figure 5: Individual greenhouse gas emissions within sector* (MtCO2e), NI</t>
  </si>
  <si>
    <t>Table 2: Greenhouse gas emissions by gas within sector, NI</t>
  </si>
  <si>
    <t>Figure 4: Greenhouse gas emissions by sector, NI</t>
  </si>
  <si>
    <t>Figure 3: Greenhouse gas emissions by sector, NI</t>
  </si>
  <si>
    <t>Figure 2: Greenhouse gas emissions by gas type, NI</t>
  </si>
  <si>
    <t>Table 1: Greenhouse gas emissions by sector, NI</t>
  </si>
  <si>
    <t>Figure 1: Greenhouse gas emissions, NI</t>
  </si>
  <si>
    <t>Hugh McNickle</t>
  </si>
  <si>
    <t>-</t>
  </si>
  <si>
    <r>
      <t xml:space="preserve">The cumulative decrease of 2.1% since the baseline year for PfG reporting (2014)  </t>
    </r>
    <r>
      <rPr>
        <b/>
        <sz val="10"/>
        <color theme="1"/>
        <rFont val="Arial"/>
        <family val="2"/>
      </rPr>
      <t>is considered as ‘no change’ for PfG reporting purposes.</t>
    </r>
  </si>
  <si>
    <r>
      <t>CO</t>
    </r>
    <r>
      <rPr>
        <b/>
        <sz val="9"/>
        <color theme="1"/>
        <rFont val="Arial"/>
        <family val="2"/>
      </rPr>
      <t>2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</si>
  <si>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</t>
    </r>
  </si>
  <si>
    <r>
      <t>hydrofluorocarbons (HFCs), 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</si>
  <si>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Year</t>
  </si>
  <si>
    <r>
      <t>NI GHG emissions 
(in MtCO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e)</t>
    </r>
  </si>
  <si>
    <r>
      <t>2018 
(in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</si>
  <si>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hydrofluorocarbons (HFCs), </t>
    </r>
  </si>
  <si>
    <r>
      <t>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</si>
  <si>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>Figure 5: Individual greenhouse gas emissions within sector* (MtCO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</si>
</sst>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#,##0.00000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  <font>
      <sz val="8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4" fillId="0" borderId="1" xfId="0" applyFont="1" applyBorder="1"/>
    <xf numFmtId="3" fontId="3" fillId="0" borderId="0" xfId="0" applyNumberFormat="1" applyFont="1"/>
    <xf numFmtId="9" fontId="3" fillId="0" borderId="0" xfId="2" applyFont="1"/>
    <xf numFmtId="10" fontId="3" fillId="0" borderId="0" xfId="2" applyNumberFormat="1" applyFont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4" fontId="3" fillId="0" borderId="0" xfId="0" applyNumberFormat="1" applyFont="1"/>
    <xf numFmtId="165" fontId="3" fillId="0" borderId="0" xfId="2" applyNumberFormat="1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5" fontId="3" fillId="0" borderId="1" xfId="2" applyNumberFormat="1" applyFont="1" applyBorder="1"/>
    <xf numFmtId="165" fontId="3" fillId="0" borderId="0" xfId="0" applyNumberFormat="1" applyFont="1"/>
    <xf numFmtId="0" fontId="11" fillId="0" borderId="0" xfId="0" applyFont="1"/>
    <xf numFmtId="1" fontId="3" fillId="0" borderId="0" xfId="2" applyNumberFormat="1" applyFont="1"/>
    <xf numFmtId="1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43" fontId="13" fillId="0" borderId="0" xfId="5" applyNumberFormat="1"/>
    <xf numFmtId="43" fontId="13" fillId="0" borderId="0" xfId="5" applyNumberFormat="1"/>
    <xf numFmtId="166" fontId="3" fillId="0" borderId="0" xfId="2" applyNumberFormat="1" applyFont="1"/>
    <xf numFmtId="166" fontId="3" fillId="0" borderId="0" xfId="0" applyNumberFormat="1" applyFont="1"/>
    <xf numFmtId="49" fontId="3" fillId="0" borderId="0" xfId="0" applyNumberFormat="1" applyFont="1" applyFill="1"/>
    <xf numFmtId="9" fontId="0" fillId="0" borderId="0" xfId="2" applyFont="1"/>
    <xf numFmtId="9" fontId="15" fillId="0" borderId="0" xfId="2" applyFont="1"/>
    <xf numFmtId="0" fontId="16" fillId="0" borderId="0" xfId="0" applyFont="1" applyFill="1" applyAlignment="1">
      <alignment horizontal="left"/>
    </xf>
    <xf numFmtId="0" fontId="8" fillId="0" borderId="0" xfId="0" applyFont="1"/>
    <xf numFmtId="0" fontId="17" fillId="0" borderId="0" xfId="1" applyFont="1" applyAlignment="1" applyProtection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4" fontId="8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6" fillId="2" borderId="0" xfId="1" applyFont="1" applyFill="1" applyAlignment="1" applyProtection="1">
      <alignment horizontal="right"/>
    </xf>
    <xf numFmtId="0" fontId="8" fillId="2" borderId="0" xfId="0" applyFont="1" applyFill="1"/>
    <xf numFmtId="0" fontId="4" fillId="2" borderId="1" xfId="0" applyNumberFormat="1" applyFont="1" applyFill="1" applyBorder="1" applyAlignment="1">
      <alignment horizontal="right"/>
    </xf>
    <xf numFmtId="9" fontId="3" fillId="2" borderId="0" xfId="2" applyFont="1" applyFill="1"/>
    <xf numFmtId="9" fontId="8" fillId="0" borderId="0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6" fillId="0" borderId="1" xfId="0" applyNumberFormat="1" applyFont="1" applyBorder="1" applyAlignment="1">
      <alignment horizontal="right" wrapText="1"/>
    </xf>
    <xf numFmtId="167" fontId="18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5" fontId="8" fillId="0" borderId="0" xfId="0" applyNumberFormat="1" applyFont="1" applyFill="1" applyBorder="1"/>
    <xf numFmtId="2" fontId="8" fillId="0" borderId="0" xfId="0" applyNumberFormat="1" applyFont="1"/>
    <xf numFmtId="9" fontId="3" fillId="0" borderId="0" xfId="2" applyNumberFormat="1" applyFont="1"/>
    <xf numFmtId="166" fontId="8" fillId="0" borderId="0" xfId="0" applyNumberFormat="1" applyFont="1"/>
    <xf numFmtId="0" fontId="3" fillId="2" borderId="0" xfId="0" applyFont="1" applyFill="1" applyAlignment="1">
      <alignment horizontal="right"/>
    </xf>
    <xf numFmtId="0" fontId="4" fillId="2" borderId="1" xfId="0" applyFont="1" applyFill="1" applyBorder="1"/>
    <xf numFmtId="3" fontId="3" fillId="2" borderId="0" xfId="0" applyNumberFormat="1" applyFont="1" applyFill="1"/>
    <xf numFmtId="0" fontId="3" fillId="2" borderId="1" xfId="0" applyFont="1" applyFill="1" applyBorder="1"/>
    <xf numFmtId="165" fontId="3" fillId="2" borderId="0" xfId="0" applyNumberFormat="1" applyFont="1" applyFill="1"/>
    <xf numFmtId="166" fontId="3" fillId="2" borderId="0" xfId="2" applyNumberFormat="1" applyFont="1" applyFill="1"/>
    <xf numFmtId="0" fontId="6" fillId="2" borderId="0" xfId="1" applyFont="1" applyFill="1" applyAlignment="1" applyProtection="1"/>
    <xf numFmtId="0" fontId="0" fillId="2" borderId="0" xfId="0" applyFill="1"/>
    <xf numFmtId="164" fontId="3" fillId="2" borderId="0" xfId="0" applyNumberFormat="1" applyFont="1" applyFill="1"/>
    <xf numFmtId="0" fontId="4" fillId="2" borderId="1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/>
    <xf numFmtId="9" fontId="3" fillId="2" borderId="0" xfId="2" applyFont="1" applyFill="1" applyBorder="1"/>
    <xf numFmtId="9" fontId="3" fillId="2" borderId="1" xfId="2" applyFont="1" applyFill="1" applyBorder="1"/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6" fillId="0" borderId="0" xfId="1" applyFont="1" applyFill="1" applyAlignment="1" applyProtection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9" fillId="0" borderId="1" xfId="0" applyFont="1" applyBorder="1" applyAlignment="1">
      <alignment horizontal="right" vertical="center" wrapText="1"/>
    </xf>
    <xf numFmtId="165" fontId="20" fillId="0" borderId="0" xfId="2" applyNumberFormat="1" applyFont="1"/>
    <xf numFmtId="165" fontId="19" fillId="0" borderId="1" xfId="2" applyNumberFormat="1" applyFont="1" applyBorder="1"/>
    <xf numFmtId="1" fontId="20" fillId="0" borderId="0" xfId="2" applyNumberFormat="1" applyFont="1"/>
    <xf numFmtId="1" fontId="19" fillId="0" borderId="1" xfId="0" applyNumberFormat="1" applyFont="1" applyBorder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0" fontId="3" fillId="0" borderId="0" xfId="0" applyFont="1" applyBorder="1"/>
    <xf numFmtId="0" fontId="3" fillId="0" borderId="2" xfId="0" applyFont="1" applyBorder="1"/>
    <xf numFmtId="0" fontId="6" fillId="0" borderId="0" xfId="1" applyFont="1" applyBorder="1" applyAlignment="1" applyProtection="1"/>
    <xf numFmtId="0" fontId="6" fillId="0" borderId="3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2" xfId="1" applyFont="1" applyBorder="1" applyAlignment="1" applyProtection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23" fillId="0" borderId="0" xfId="0" applyFont="1"/>
    <xf numFmtId="164" fontId="8" fillId="0" borderId="0" xfId="0" applyNumberFormat="1" applyFont="1" applyBorder="1"/>
    <xf numFmtId="164" fontId="8" fillId="0" borderId="0" xfId="0" applyNumberFormat="1" applyFont="1" applyFill="1" applyBorder="1"/>
    <xf numFmtId="0" fontId="16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4" fontId="16" fillId="0" borderId="1" xfId="0" applyNumberFormat="1" applyFont="1" applyFill="1" applyBorder="1"/>
    <xf numFmtId="0" fontId="16" fillId="0" borderId="1" xfId="0" applyFont="1" applyBorder="1" applyAlignment="1">
      <alignment horizontal="left" wrapText="1"/>
    </xf>
    <xf numFmtId="165" fontId="8" fillId="0" borderId="0" xfId="2" applyNumberFormat="1" applyFont="1"/>
    <xf numFmtId="165" fontId="16" fillId="0" borderId="1" xfId="2" applyNumberFormat="1" applyFont="1" applyBorder="1"/>
    <xf numFmtId="0" fontId="3" fillId="2" borderId="0" xfId="0" applyFont="1" applyFill="1" applyAlignment="1">
      <alignment horizontal="right" vertical="top" wrapText="1"/>
    </xf>
  </cellXfs>
  <cellStyles count="21"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0"/>
  <tableStyles count="0" defaultTableStyle="TableStyleMedium9" defaultPivotStyle="PivotStyleLight16"/>
  <colors>
    <mruColors>
      <color rgb="FF70AD47"/>
      <color rgb="FFC00000"/>
      <color rgb="FFFFC000"/>
      <color rgb="FF7F7F7F"/>
      <color rgb="FFC55A11"/>
      <color rgb="FF4472C4"/>
      <color rgb="FF7030A0"/>
      <color rgb="FF93A9CF"/>
      <color rgb="FFDB843E"/>
      <color rgb="FFDB8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654087063744529E-2"/>
          <c:y val="1.7776804044770646E-2"/>
          <c:w val="0.94659403099485562"/>
          <c:h val="0.87968475030560866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2.3535317460317461E-2"/>
                  <c:y val="-4.133174603174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Figure1!$C$47:$AE$47</c:f>
              <c:numCache>
                <c:formatCode>#,##0.0</c:formatCode>
                <c:ptCount val="29"/>
                <c:pt idx="0">
                  <c:v>24.262128474113954</c:v>
                </c:pt>
                <c:pt idx="5">
                  <c:v>25.206650931080983</c:v>
                </c:pt>
                <c:pt idx="8">
                  <c:v>24.698658650896274</c:v>
                </c:pt>
                <c:pt idx="9">
                  <c:v>25.207075452746125</c:v>
                </c:pt>
                <c:pt idx="10">
                  <c:v>24.906999594452223</c:v>
                </c:pt>
                <c:pt idx="11">
                  <c:v>25.266630834285962</c:v>
                </c:pt>
                <c:pt idx="12">
                  <c:v>22.907961047559045</c:v>
                </c:pt>
                <c:pt idx="13">
                  <c:v>23.125859358406242</c:v>
                </c:pt>
                <c:pt idx="14">
                  <c:v>23.007371577372329</c:v>
                </c:pt>
                <c:pt idx="15">
                  <c:v>23.797666558337568</c:v>
                </c:pt>
                <c:pt idx="16">
                  <c:v>24.158911632413741</c:v>
                </c:pt>
                <c:pt idx="17">
                  <c:v>23.008936669435311</c:v>
                </c:pt>
                <c:pt idx="18">
                  <c:v>22.634940087542251</c:v>
                </c:pt>
                <c:pt idx="19">
                  <c:v>20.901019941814621</c:v>
                </c:pt>
                <c:pt idx="20">
                  <c:v>21.483374425146749</c:v>
                </c:pt>
                <c:pt idx="21">
                  <c:v>20.260724145473723</c:v>
                </c:pt>
                <c:pt idx="22">
                  <c:v>20.446265285171634</c:v>
                </c:pt>
                <c:pt idx="23">
                  <c:v>20.625642743361361</c:v>
                </c:pt>
                <c:pt idx="24">
                  <c:v>19.843173185805369</c:v>
                </c:pt>
                <c:pt idx="25">
                  <c:v>20.321603656648374</c:v>
                </c:pt>
                <c:pt idx="26">
                  <c:v>20.627241255859065</c:v>
                </c:pt>
                <c:pt idx="27">
                  <c:v>19.92019776980916</c:v>
                </c:pt>
                <c:pt idx="28">
                  <c:v>19.428472949172988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Total emissions</c:v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230256"/>
        <c:axId val="594231040"/>
      </c:lineChart>
      <c:catAx>
        <c:axId val="59423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4231040"/>
        <c:crosses val="autoZero"/>
        <c:auto val="1"/>
        <c:lblAlgn val="ctr"/>
        <c:lblOffset val="100"/>
        <c:noMultiLvlLbl val="0"/>
      </c:catAx>
      <c:valAx>
        <c:axId val="59423104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4230256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0008443882839313"/>
          <c:y val="0.26105544225850991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Figure1!$B$44</c:f>
              <c:strCache>
                <c:ptCount val="1"/>
                <c:pt idx="0">
                  <c:v>Residential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Figure1!$C$44:$AE$44</c:f>
              <c:numCache>
                <c:formatCode>#,##0.0</c:formatCode>
                <c:ptCount val="29"/>
                <c:pt idx="0">
                  <c:v>3.6767993421271439</c:v>
                </c:pt>
                <c:pt idx="5">
                  <c:v>2.8522813278956094</c:v>
                </c:pt>
                <c:pt idx="8">
                  <c:v>2.880112579555457</c:v>
                </c:pt>
                <c:pt idx="9">
                  <c:v>2.888691053273527</c:v>
                </c:pt>
                <c:pt idx="10">
                  <c:v>2.8602641705442009</c:v>
                </c:pt>
                <c:pt idx="11">
                  <c:v>2.8192375090863844</c:v>
                </c:pt>
                <c:pt idx="12">
                  <c:v>2.8990449137032543</c:v>
                </c:pt>
                <c:pt idx="13">
                  <c:v>2.934470630888999</c:v>
                </c:pt>
                <c:pt idx="14">
                  <c:v>2.9188126534267207</c:v>
                </c:pt>
                <c:pt idx="15">
                  <c:v>2.602896626865959</c:v>
                </c:pt>
                <c:pt idx="16">
                  <c:v>2.7770773446095589</c:v>
                </c:pt>
                <c:pt idx="17">
                  <c:v>2.586676159486601</c:v>
                </c:pt>
                <c:pt idx="18">
                  <c:v>2.7500241467027133</c:v>
                </c:pt>
                <c:pt idx="19">
                  <c:v>2.7763686845943751</c:v>
                </c:pt>
                <c:pt idx="20">
                  <c:v>3.1617050547845129</c:v>
                </c:pt>
                <c:pt idx="21">
                  <c:v>2.5731460077218782</c:v>
                </c:pt>
                <c:pt idx="22">
                  <c:v>2.6226903515803635</c:v>
                </c:pt>
                <c:pt idx="23">
                  <c:v>2.8291122715453518</c:v>
                </c:pt>
                <c:pt idx="24">
                  <c:v>2.4883901590784152</c:v>
                </c:pt>
                <c:pt idx="25">
                  <c:v>2.5739500696691335</c:v>
                </c:pt>
                <c:pt idx="26">
                  <c:v>2.7250224210477203</c:v>
                </c:pt>
                <c:pt idx="27">
                  <c:v>2.6135121693558103</c:v>
                </c:pt>
                <c:pt idx="28">
                  <c:v>2.7487490125516532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3992"/>
        <c:axId val="2813600"/>
      </c:lineChart>
      <c:catAx>
        <c:axId val="281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3600"/>
        <c:crosses val="autoZero"/>
        <c:auto val="1"/>
        <c:lblAlgn val="ctr"/>
        <c:lblOffset val="100"/>
        <c:noMultiLvlLbl val="0"/>
      </c:catAx>
      <c:valAx>
        <c:axId val="281360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3992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Transport</a:t>
            </a:r>
          </a:p>
        </c:rich>
      </c:tx>
      <c:layout>
        <c:manualLayout>
          <c:xMode val="edge"/>
          <c:yMode val="edge"/>
          <c:x val="0.66947483749162395"/>
          <c:y val="0.11288903112248981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Figure1!$B$45</c:f>
              <c:strCache>
                <c:ptCount val="1"/>
                <c:pt idx="0">
                  <c:v>Transport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Figure1!$C$45:$AE$45</c:f>
              <c:numCache>
                <c:formatCode>#,##0.0</c:formatCode>
                <c:ptCount val="29"/>
                <c:pt idx="0">
                  <c:v>3.4652831589731066</c:v>
                </c:pt>
                <c:pt idx="5">
                  <c:v>3.7011581815395949</c:v>
                </c:pt>
                <c:pt idx="8">
                  <c:v>3.9049849027892192</c:v>
                </c:pt>
                <c:pt idx="9">
                  <c:v>4.0551207643283167</c:v>
                </c:pt>
                <c:pt idx="10">
                  <c:v>4.1914189435643925</c:v>
                </c:pt>
                <c:pt idx="11">
                  <c:v>4.2505234123715745</c:v>
                </c:pt>
                <c:pt idx="12">
                  <c:v>4.4198491895257259</c:v>
                </c:pt>
                <c:pt idx="13">
                  <c:v>4.5821246668769815</c:v>
                </c:pt>
                <c:pt idx="14">
                  <c:v>4.6159144988303096</c:v>
                </c:pt>
                <c:pt idx="15">
                  <c:v>4.7198328077986416</c:v>
                </c:pt>
                <c:pt idx="16">
                  <c:v>4.7373557870021745</c:v>
                </c:pt>
                <c:pt idx="17">
                  <c:v>4.8774422993306077</c:v>
                </c:pt>
                <c:pt idx="18">
                  <c:v>4.7148581025695631</c:v>
                </c:pt>
                <c:pt idx="19">
                  <c:v>4.696209191009471</c:v>
                </c:pt>
                <c:pt idx="20">
                  <c:v>4.5781892303192953</c:v>
                </c:pt>
                <c:pt idx="21">
                  <c:v>4.4459410265240278</c:v>
                </c:pt>
                <c:pt idx="22">
                  <c:v>4.4159617016448269</c:v>
                </c:pt>
                <c:pt idx="23">
                  <c:v>4.4279445128741068</c:v>
                </c:pt>
                <c:pt idx="24">
                  <c:v>4.3333665208395278</c:v>
                </c:pt>
                <c:pt idx="25">
                  <c:v>4.4020582512697493</c:v>
                </c:pt>
                <c:pt idx="26">
                  <c:v>4.4971893271111156</c:v>
                </c:pt>
                <c:pt idx="27">
                  <c:v>4.5183777191359731</c:v>
                </c:pt>
                <c:pt idx="28">
                  <c:v>4.4537190802149578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4384"/>
        <c:axId val="2814776"/>
      </c:lineChart>
      <c:catAx>
        <c:axId val="281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4776"/>
        <c:crosses val="autoZero"/>
        <c:auto val="1"/>
        <c:lblAlgn val="ctr"/>
        <c:lblOffset val="100"/>
        <c:noMultiLvlLbl val="0"/>
      </c:catAx>
      <c:valAx>
        <c:axId val="2814776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438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Waste Management</a:t>
            </a:r>
          </a:p>
        </c:rich>
      </c:tx>
      <c:layout>
        <c:manualLayout>
          <c:xMode val="edge"/>
          <c:yMode val="edge"/>
          <c:x val="0.45782465277777784"/>
          <c:y val="0.2892777777777778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Figure1!$B$46</c:f>
              <c:strCache>
                <c:ptCount val="1"/>
                <c:pt idx="0">
                  <c:v>Waste Management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Figure1!$C$46:$AE$46</c:f>
              <c:numCache>
                <c:formatCode>#,##0.0</c:formatCode>
                <c:ptCount val="29"/>
                <c:pt idx="0">
                  <c:v>1.8601025669247713</c:v>
                </c:pt>
                <c:pt idx="5">
                  <c:v>2.0373164207522385</c:v>
                </c:pt>
                <c:pt idx="8">
                  <c:v>2.1151723575201031</c:v>
                </c:pt>
                <c:pt idx="9">
                  <c:v>2.1127143991609745</c:v>
                </c:pt>
                <c:pt idx="10">
                  <c:v>2.1177584954576578</c:v>
                </c:pt>
                <c:pt idx="11">
                  <c:v>2.1018808532917341</c:v>
                </c:pt>
                <c:pt idx="12">
                  <c:v>2.0890504657852902</c:v>
                </c:pt>
                <c:pt idx="13">
                  <c:v>2.0589936641410431</c:v>
                </c:pt>
                <c:pt idx="14">
                  <c:v>2.0416995613027509</c:v>
                </c:pt>
                <c:pt idx="15">
                  <c:v>2.0008896071993596</c:v>
                </c:pt>
                <c:pt idx="16">
                  <c:v>1.958333553422378</c:v>
                </c:pt>
                <c:pt idx="17">
                  <c:v>1.9225633908273849</c:v>
                </c:pt>
                <c:pt idx="18">
                  <c:v>1.81311645452612</c:v>
                </c:pt>
                <c:pt idx="19">
                  <c:v>1.6012269284527199</c:v>
                </c:pt>
                <c:pt idx="20">
                  <c:v>1.3108282792859485</c:v>
                </c:pt>
                <c:pt idx="21">
                  <c:v>1.2504872876522282</c:v>
                </c:pt>
                <c:pt idx="22">
                  <c:v>1.1708269016692703</c:v>
                </c:pt>
                <c:pt idx="23">
                  <c:v>1.0628047724812537</c:v>
                </c:pt>
                <c:pt idx="24">
                  <c:v>0.7272479486853578</c:v>
                </c:pt>
                <c:pt idx="25">
                  <c:v>0.82852478064016988</c:v>
                </c:pt>
                <c:pt idx="26">
                  <c:v>0.79433800618201755</c:v>
                </c:pt>
                <c:pt idx="27">
                  <c:v>0.71361638165153551</c:v>
                </c:pt>
                <c:pt idx="28">
                  <c:v>0.78413188724039429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649224"/>
        <c:axId val="676651184"/>
      </c:lineChart>
      <c:catAx>
        <c:axId val="67664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76651184"/>
        <c:crosses val="autoZero"/>
        <c:auto val="1"/>
        <c:lblAlgn val="ctr"/>
        <c:lblOffset val="100"/>
        <c:noMultiLvlLbl val="0"/>
      </c:catAx>
      <c:valAx>
        <c:axId val="676651184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7664922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52373530840987E-2"/>
          <c:y val="2.300123090338034E-2"/>
          <c:w val="0.95707755128041239"/>
          <c:h val="0.8061080335215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Table2!$C$5</c:f>
              <c:strCache>
                <c:ptCount val="1"/>
                <c:pt idx="0">
                  <c:v>CO2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Table2!$C$6:$C$15</c15:sqref>
                  </c15:fullRef>
                </c:ext>
              </c:extLst>
              <c:f>Table2!$C$6:$C$14</c:f>
              <c:numCache>
                <c:formatCode>#,##0.0</c:formatCode>
                <c:ptCount val="9"/>
                <c:pt idx="0">
                  <c:v>0.5336842857154962</c:v>
                </c:pt>
                <c:pt idx="1">
                  <c:v>2.0079878441896337</c:v>
                </c:pt>
                <c:pt idx="2">
                  <c:v>2.9104354226050209</c:v>
                </c:pt>
                <c:pt idx="3">
                  <c:v>0.17306243772558083</c:v>
                </c:pt>
                <c:pt idx="4">
                  <c:v>0.33202132855099886</c:v>
                </c:pt>
                <c:pt idx="5">
                  <c:v>0.15098548812904078</c:v>
                </c:pt>
                <c:pt idx="6">
                  <c:v>2.6271238769809053</c:v>
                </c:pt>
                <c:pt idx="7">
                  <c:v>4.4059626156847917</c:v>
                </c:pt>
                <c:pt idx="8">
                  <c:v>2.28456729977668E-3</c:v>
                </c:pt>
              </c:numCache>
            </c:numRef>
          </c:val>
        </c:ser>
        <c:ser>
          <c:idx val="1"/>
          <c:order val="1"/>
          <c:tx>
            <c:strRef>
              <c:f>Table2!$D$5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Table2!$D$6:$D$15</c15:sqref>
                  </c15:fullRef>
                </c:ext>
              </c:extLst>
              <c:f>Table2!$D$6:$D$14</c:f>
              <c:numCache>
                <c:formatCode>#,##0.0</c:formatCode>
                <c:ptCount val="9"/>
                <c:pt idx="0">
                  <c:v>3.635312293819922</c:v>
                </c:pt>
                <c:pt idx="1">
                  <c:v>8.1211712831717429E-3</c:v>
                </c:pt>
                <c:pt idx="2">
                  <c:v>6.1419160739194833E-3</c:v>
                </c:pt>
                <c:pt idx="3">
                  <c:v>0</c:v>
                </c:pt>
                <c:pt idx="4">
                  <c:v>2.0072285750000001E-3</c:v>
                </c:pt>
                <c:pt idx="5">
                  <c:v>3.4365858216805291E-4</c:v>
                </c:pt>
                <c:pt idx="6">
                  <c:v>6.8681440690390505E-2</c:v>
                </c:pt>
                <c:pt idx="7">
                  <c:v>2.7570678906823427E-3</c:v>
                </c:pt>
                <c:pt idx="8">
                  <c:v>0.74141809040855355</c:v>
                </c:pt>
              </c:numCache>
            </c:numRef>
          </c:val>
        </c:ser>
        <c:ser>
          <c:idx val="2"/>
          <c:order val="2"/>
          <c:tx>
            <c:strRef>
              <c:f>Table2!$E$5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Table2!$E$6:$E$15</c15:sqref>
                  </c15:fullRef>
                </c:ext>
              </c:extLst>
              <c:f>Table2!$E$6:$E$14</c:f>
              <c:numCache>
                <c:formatCode>#,##0.0</c:formatCode>
                <c:ptCount val="9"/>
                <c:pt idx="0">
                  <c:v>1.1543003429009928</c:v>
                </c:pt>
                <c:pt idx="1">
                  <c:v>3.1758092977919254E-2</c:v>
                </c:pt>
                <c:pt idx="2">
                  <c:v>1.0240411561333323E-2</c:v>
                </c:pt>
                <c:pt idx="3">
                  <c:v>1.1991567211158101E-3</c:v>
                </c:pt>
                <c:pt idx="4">
                  <c:v>0.18077826194419999</c:v>
                </c:pt>
                <c:pt idx="5">
                  <c:v>9.6631251836031592E-5</c:v>
                </c:pt>
                <c:pt idx="6">
                  <c:v>1.5813261771207007E-2</c:v>
                </c:pt>
                <c:pt idx="7">
                  <c:v>4.499939663948372E-2</c:v>
                </c:pt>
                <c:pt idx="8">
                  <c:v>4.0429229532064029E-2</c:v>
                </c:pt>
              </c:numCache>
            </c:numRef>
          </c:val>
        </c:ser>
        <c:ser>
          <c:idx val="3"/>
          <c:order val="3"/>
          <c:tx>
            <c:strRef>
              <c:f>Table2!$F$5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Table2!$B$6:$B$15</c15:sqref>
                  </c15:fullRef>
                </c:ext>
              </c:extLst>
              <c:f>Table2!$B$6:$B$14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Table2!$F$6:$F$15</c15:sqref>
                  </c15:fullRef>
                </c:ext>
              </c:extLst>
              <c:f>Table2!$F$6:$F$14</c:f>
              <c:numCache>
                <c:formatCode>#,##0.0</c:formatCode>
                <c:ptCount val="9"/>
                <c:pt idx="0">
                  <c:v>0</c:v>
                </c:pt>
                <c:pt idx="1">
                  <c:v>0.29788356722333925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3.7130433109150804E-2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650792"/>
        <c:axId val="67664961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Table2!$G$5</c15:sqref>
                        </c15:formulaRef>
                      </c:ext>
                    </c:extLst>
                    <c:strCache>
                      <c:ptCount val="1"/>
                      <c:pt idx="0">
                        <c:v>PFCs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Table2!$G$6:$G$15</c15:sqref>
                        </c15:fullRef>
                        <c15:formulaRef>
                          <c15:sqref>Table2!$G$6:$G$14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Table2!$H$5</c15:sqref>
                        </c15:formulaRef>
                      </c:ext>
                    </c:extLst>
                    <c:strCache>
                      <c:ptCount val="1"/>
                      <c:pt idx="0">
                        <c:v>SF6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Table2!$H$6:$H$15</c15:sqref>
                        </c15:fullRef>
                        <c15:formulaRef>
                          <c15:sqref>Table2!$H$6:$H$14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5.5134293352910131E-3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Table2!$I$5</c15:sqref>
                        </c15:formulaRef>
                      </c:ext>
                    </c:extLst>
                    <c:strCache>
                      <c:ptCount val="1"/>
                      <c:pt idx="0">
                        <c:v>NF3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Table2!$I$6:$I$15</c15:sqref>
                        </c15:fullRef>
                        <c15:formulaRef>
                          <c15:sqref>Table2!$I$6:$I$14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Table2!$J$5</c15:sqref>
                        </c15:formulaRef>
                      </c:ext>
                    </c:extLst>
                    <c:strCache>
                      <c:ptCount val="1"/>
                      <c:pt idx="0">
                        <c:v>All gases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Table2!$B$6:$B$15</c15:sqref>
                        </c15:fullRef>
                        <c15:formulaRef>
                          <c15:sqref>Table2!$B$6:$B$14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Table2!$J$6:$J$15</c15:sqref>
                        </c15:fullRef>
                        <c15:formulaRef>
                          <c15:sqref>Table2!$J$6:$J$14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5.3232969224364144</c:v>
                      </c:pt>
                      <c:pt idx="1">
                        <c:v>2.3512641050093546</c:v>
                      </c:pt>
                      <c:pt idx="2">
                        <c:v>2.9268177502402737</c:v>
                      </c:pt>
                      <c:pt idx="3">
                        <c:v>0.17426159444669664</c:v>
                      </c:pt>
                      <c:pt idx="4">
                        <c:v>0.51480681907019854</c:v>
                      </c:pt>
                      <c:pt idx="5">
                        <c:v>0.15142577796304488</c:v>
                      </c:pt>
                      <c:pt idx="6">
                        <c:v>2.7487490125516532</c:v>
                      </c:pt>
                      <c:pt idx="7">
                        <c:v>4.4537190802149578</c:v>
                      </c:pt>
                      <c:pt idx="8">
                        <c:v>0.78413188724039429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7665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649616"/>
        <c:crosses val="autoZero"/>
        <c:auto val="1"/>
        <c:lblAlgn val="ctr"/>
        <c:lblOffset val="100"/>
        <c:noMultiLvlLbl val="0"/>
      </c:catAx>
      <c:valAx>
        <c:axId val="67664961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65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80962301587305"/>
          <c:y val="0.22909146825396826"/>
          <c:w val="0.26855727131661966"/>
          <c:h val="0.36458442694663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16964285714284E-2"/>
          <c:y val="2.9494841269841268E-2"/>
          <c:w val="0.92964374999999999"/>
          <c:h val="0.94101031746031749"/>
        </c:manualLayout>
      </c:layout>
      <c:lineChart>
        <c:grouping val="standard"/>
        <c:varyColors val="0"/>
        <c:ser>
          <c:idx val="1"/>
          <c:order val="0"/>
          <c:tx>
            <c:strRef>
              <c:f>Figure6!$A$38</c:f>
              <c:strCache>
                <c:ptCount val="1"/>
                <c:pt idx="0">
                  <c:v>% change since base year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22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3859126984126984E-2"/>
                  <c:y val="3.275793650793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Figure6!$C$37:$Y$37</c:f>
              <c:numCache>
                <c:formatCode>General</c:formatCode>
                <c:ptCount val="23"/>
                <c:pt idx="0">
                  <c:v>1990</c:v>
                </c:pt>
                <c:pt idx="1">
                  <c:v>1995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Figure6!$C$38:$Y$38</c:f>
              <c:numCache>
                <c:formatCode>0%</c:formatCode>
                <c:ptCount val="23"/>
                <c:pt idx="0">
                  <c:v>-1.2523373423915176E-3</c:v>
                </c:pt>
                <c:pt idx="1">
                  <c:v>3.7628818415641842E-2</c:v>
                </c:pt>
                <c:pt idx="2">
                  <c:v>1.671737599937162E-2</c:v>
                </c:pt>
                <c:pt idx="3">
                  <c:v>3.7646293800015558E-2</c:v>
                </c:pt>
                <c:pt idx="4">
                  <c:v>2.5293706416317147E-2</c:v>
                </c:pt>
                <c:pt idx="5">
                  <c:v>4.0097884070632465E-2</c:v>
                </c:pt>
                <c:pt idx="6">
                  <c:v>-5.6996480052779797E-2</c:v>
                </c:pt>
                <c:pt idx="7">
                  <c:v>-4.8026721736320943E-2</c:v>
                </c:pt>
                <c:pt idx="8">
                  <c:v>-5.2904257294974305E-2</c:v>
                </c:pt>
                <c:pt idx="9">
                  <c:v>-2.037185743190336E-2</c:v>
                </c:pt>
                <c:pt idx="10">
                  <c:v>-5.5012464809683975E-3</c:v>
                </c:pt>
                <c:pt idx="11">
                  <c:v>-5.283983046443394E-2</c:v>
                </c:pt>
                <c:pt idx="12">
                  <c:v>-6.8235355733627004E-2</c:v>
                </c:pt>
                <c:pt idx="13">
                  <c:v>-0.13961197442675063</c:v>
                </c:pt>
                <c:pt idx="14">
                  <c:v>-0.11563942067134961</c:v>
                </c:pt>
                <c:pt idx="15">
                  <c:v>-0.16596967551168476</c:v>
                </c:pt>
                <c:pt idx="16">
                  <c:v>-0.15833189633671135</c:v>
                </c:pt>
                <c:pt idx="17">
                  <c:v>-0.15094784438547398</c:v>
                </c:pt>
                <c:pt idx="18">
                  <c:v>-0.18315811161506093</c:v>
                </c:pt>
                <c:pt idx="19">
                  <c:v>-0.16346357760051866</c:v>
                </c:pt>
                <c:pt idx="20">
                  <c:v>-0.15088204180667242</c:v>
                </c:pt>
                <c:pt idx="21">
                  <c:v>-0.17998740368137572</c:v>
                </c:pt>
                <c:pt idx="22">
                  <c:v>-0.20022919804022965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651576"/>
        <c:axId val="676652360"/>
      </c:lineChart>
      <c:catAx>
        <c:axId val="676651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76652360"/>
        <c:crosses val="autoZero"/>
        <c:auto val="0"/>
        <c:lblAlgn val="ctr"/>
        <c:lblOffset val="100"/>
        <c:noMultiLvlLbl val="0"/>
      </c:catAx>
      <c:valAx>
        <c:axId val="6766523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766515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MainGases</c:v>
          </c:tx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70AD47"/>
              </a:solidFill>
              <a:ln w="381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7030A0"/>
              </a:solidFill>
              <a:ln w="38100">
                <a:solidFill>
                  <a:schemeClr val="bg1"/>
                </a:solidFill>
              </a:ln>
            </c:spPr>
          </c:dPt>
          <c:cat>
            <c:strRef>
              <c:f>Figure2!$C$27:$F$27</c:f>
              <c:strCache>
                <c:ptCount val="4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</c:strCache>
            </c:strRef>
          </c:cat>
          <c:val>
            <c:numRef>
              <c:f>Figure2!$C$38:$F$38</c:f>
              <c:numCache>
                <c:formatCode>0%</c:formatCode>
                <c:ptCount val="4"/>
                <c:pt idx="0">
                  <c:v>0.67650956929379913</c:v>
                </c:pt>
                <c:pt idx="1">
                  <c:v>0.22980616536380233</c:v>
                </c:pt>
                <c:pt idx="2">
                  <c:v>7.6157029385221675E-2</c:v>
                </c:pt>
                <c:pt idx="3">
                  <c:v>1.7243455067669153E-2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C55A11"/>
              </a:solidFill>
              <a:ln w="381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7F7F7F"/>
              </a:solidFill>
              <a:ln w="381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38100"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38100"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7030A0"/>
              </a:solidFill>
              <a:ln w="38100">
                <a:solidFill>
                  <a:schemeClr val="bg1"/>
                </a:solidFill>
              </a:ln>
            </c:spPr>
          </c:dPt>
          <c:dLbls>
            <c:dLbl>
              <c:idx val="0"/>
              <c:layout>
                <c:manualLayout>
                  <c:x val="9.2154071831291984E-2"/>
                  <c:y val="-2.8222222222222256E-2"/>
                </c:manualLayout>
              </c:layout>
              <c:tx>
                <c:rich>
                  <a:bodyPr/>
                  <a:lstStyle/>
                  <a:p>
                    <a:fld id="{7A34BD7E-4BEC-473F-96BC-6D2371E18C01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D50D630A-568E-4927-B09C-0FF8C29877BA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951393005334913"/>
                  <c:y val="2.8222222222222221E-2"/>
                </c:manualLayout>
              </c:layout>
              <c:tx>
                <c:rich>
                  <a:bodyPr/>
                  <a:lstStyle/>
                  <a:p>
                    <a:fld id="{4D7F47D0-0A54-4D9D-AC16-D4C596222780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A7A44DE9-89D7-477B-B328-A2F59A4FB1A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018293245698251"/>
                  <c:y val="9.871306311158122E-2"/>
                </c:manualLayout>
              </c:layout>
              <c:tx>
                <c:rich>
                  <a:bodyPr/>
                  <a:lstStyle/>
                  <a:p>
                    <a:fld id="{14687123-8E1E-45DF-9AAA-2EB234E99D65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81B2CF31-BE9B-4241-A5E5-8FE8666F32B9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1502830759473402"/>
                  <c:y val="6.4276219004236038E-2"/>
                </c:manualLayout>
              </c:layout>
              <c:tx>
                <c:rich>
                  <a:bodyPr/>
                  <a:lstStyle/>
                  <a:p>
                    <a:fld id="{6285046F-DC51-4958-977F-6CF8ACD3289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38FFBE7F-A4EF-41BA-8DBA-87B269CE4E2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2522558124217878"/>
                  <c:y val="7.0555555555555554E-3"/>
                </c:manualLayout>
              </c:layout>
              <c:tx>
                <c:rich>
                  <a:bodyPr/>
                  <a:lstStyle/>
                  <a:p>
                    <a:fld id="{DE572CD3-7852-410E-B4EE-B22C0653E9A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7CBDDEB3-0B27-4997-8AB0-8ABCF3302837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21532609544514753"/>
                  <c:y val="-4.5472951692487683E-2"/>
                </c:manualLayout>
              </c:layout>
              <c:tx>
                <c:rich>
                  <a:bodyPr/>
                  <a:lstStyle/>
                  <a:p>
                    <a:fld id="{7C465846-F16A-4B5C-8130-B9BBC29584A4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218EE331-A3A8-4925-A8CD-34D6053F5AF3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450670949552765"/>
                  <c:y val="-9.2139718343656737E-2"/>
                </c:manualLayout>
              </c:layout>
              <c:tx>
                <c:rich>
                  <a:bodyPr/>
                  <a:lstStyle/>
                  <a:p>
                    <a:fld id="{E8D3C302-31F6-4887-B3D5-A95729427D39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fld id="{671B6D54-70ED-4F0C-996D-1499804297A0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6000" tIns="19050" rIns="38100" bIns="1905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Figure3!$B$28:$B$34</c:f>
              <c:strCache>
                <c:ptCount val="7"/>
                <c:pt idx="0">
                  <c:v>Agriculture</c:v>
                </c:pt>
                <c:pt idx="1">
                  <c:v>Transport</c:v>
                </c:pt>
                <c:pt idx="2">
                  <c:v>Energy Supply</c:v>
                </c:pt>
                <c:pt idx="3">
                  <c:v>Residential</c:v>
                </c:pt>
                <c:pt idx="4">
                  <c:v>Business</c:v>
                </c:pt>
                <c:pt idx="5">
                  <c:v>Other</c:v>
                </c:pt>
                <c:pt idx="6">
                  <c:v>Waste Management</c:v>
                </c:pt>
              </c:strCache>
            </c:strRef>
          </c:cat>
          <c:val>
            <c:numRef>
              <c:f>Figure3!$D$28:$D$34</c:f>
              <c:numCache>
                <c:formatCode>0%</c:formatCode>
                <c:ptCount val="7"/>
                <c:pt idx="0">
                  <c:v>0.27399461277078963</c:v>
                </c:pt>
                <c:pt idx="1">
                  <c:v>0.22923670284671235</c:v>
                </c:pt>
                <c:pt idx="2">
                  <c:v>0.15064579485465221</c:v>
                </c:pt>
                <c:pt idx="3">
                  <c:v>0.14148044572224908</c:v>
                </c:pt>
                <c:pt idx="4">
                  <c:v>0.12102156001454765</c:v>
                </c:pt>
                <c:pt idx="5">
                  <c:v>4.3260949724600845E-2</c:v>
                </c:pt>
                <c:pt idx="6">
                  <c:v>4.0359934066448201E-2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744668602355839"/>
          <c:y val="9.1980990588006878E-2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Figure1!$B$38</c:f>
              <c:strCache>
                <c:ptCount val="1"/>
                <c:pt idx="0">
                  <c:v>Agriculture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Figure1!$C$38:$AE$38</c:f>
              <c:numCache>
                <c:formatCode>#,##0.0</c:formatCode>
                <c:ptCount val="29"/>
                <c:pt idx="0">
                  <c:v>5.2794888570824376</c:v>
                </c:pt>
                <c:pt idx="5">
                  <c:v>5.7141519749368221</c:v>
                </c:pt>
                <c:pt idx="8">
                  <c:v>5.7828278049365878</c:v>
                </c:pt>
                <c:pt idx="9">
                  <c:v>5.7157268217435639</c:v>
                </c:pt>
                <c:pt idx="10">
                  <c:v>5.4745294712969361</c:v>
                </c:pt>
                <c:pt idx="11">
                  <c:v>5.4509159913460641</c:v>
                </c:pt>
                <c:pt idx="12">
                  <c:v>5.4162849212947712</c:v>
                </c:pt>
                <c:pt idx="13">
                  <c:v>5.4760363915392674</c:v>
                </c:pt>
                <c:pt idx="14">
                  <c:v>5.4119411091336627</c:v>
                </c:pt>
                <c:pt idx="15">
                  <c:v>5.4060485100047977</c:v>
                </c:pt>
                <c:pt idx="16">
                  <c:v>5.2668118031245328</c:v>
                </c:pt>
                <c:pt idx="17">
                  <c:v>5.1470256153656626</c:v>
                </c:pt>
                <c:pt idx="18">
                  <c:v>5.0186344344533467</c:v>
                </c:pt>
                <c:pt idx="19">
                  <c:v>4.9888479041040688</c:v>
                </c:pt>
                <c:pt idx="20">
                  <c:v>5.066726438854058</c:v>
                </c:pt>
                <c:pt idx="21">
                  <c:v>5.0919716209302281</c:v>
                </c:pt>
                <c:pt idx="22">
                  <c:v>5.1088741277950147</c:v>
                </c:pt>
                <c:pt idx="23">
                  <c:v>5.1188343330609936</c:v>
                </c:pt>
                <c:pt idx="24">
                  <c:v>5.13498049400566</c:v>
                </c:pt>
                <c:pt idx="25">
                  <c:v>5.2123146202293968</c:v>
                </c:pt>
                <c:pt idx="26">
                  <c:v>5.3472878635097008</c:v>
                </c:pt>
                <c:pt idx="27">
                  <c:v>5.4150705853921419</c:v>
                </c:pt>
                <c:pt idx="28">
                  <c:v>5.3232969224364144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229472"/>
        <c:axId val="665549880"/>
      </c:lineChart>
      <c:catAx>
        <c:axId val="5942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5549880"/>
        <c:crosses val="autoZero"/>
        <c:auto val="0"/>
        <c:lblAlgn val="ctr"/>
        <c:lblOffset val="100"/>
        <c:noMultiLvlLbl val="0"/>
      </c:catAx>
      <c:valAx>
        <c:axId val="66554988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4229472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79990152489683"/>
          <c:y val="0.10867912509584877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Figure1!$B$39</c:f>
              <c:strCache>
                <c:ptCount val="1"/>
                <c:pt idx="0">
                  <c:v>Business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Figure1!$C$39:$AE$39</c:f>
              <c:numCache>
                <c:formatCode>#,##0.0</c:formatCode>
                <c:ptCount val="29"/>
                <c:pt idx="0">
                  <c:v>3.039478041407599</c:v>
                </c:pt>
                <c:pt idx="5">
                  <c:v>3.056679353014617</c:v>
                </c:pt>
                <c:pt idx="8">
                  <c:v>2.6306341802446904</c:v>
                </c:pt>
                <c:pt idx="9">
                  <c:v>2.8581225308617886</c:v>
                </c:pt>
                <c:pt idx="10">
                  <c:v>2.9100714441389752</c:v>
                </c:pt>
                <c:pt idx="11">
                  <c:v>2.9687702327576395</c:v>
                </c:pt>
                <c:pt idx="12">
                  <c:v>2.3070920152733891</c:v>
                </c:pt>
                <c:pt idx="13">
                  <c:v>2.4583151832651113</c:v>
                </c:pt>
                <c:pt idx="14">
                  <c:v>2.4954747087077145</c:v>
                </c:pt>
                <c:pt idx="15">
                  <c:v>2.8371492827393077</c:v>
                </c:pt>
                <c:pt idx="16">
                  <c:v>2.7812679518202392</c:v>
                </c:pt>
                <c:pt idx="17">
                  <c:v>2.8172046342405452</c:v>
                </c:pt>
                <c:pt idx="18">
                  <c:v>2.5572508347767098</c:v>
                </c:pt>
                <c:pt idx="19">
                  <c:v>2.4127068586134279</c:v>
                </c:pt>
                <c:pt idx="20">
                  <c:v>2.6678773425564746</c:v>
                </c:pt>
                <c:pt idx="21">
                  <c:v>2.4042093114658605</c:v>
                </c:pt>
                <c:pt idx="22">
                  <c:v>2.3506559456789518</c:v>
                </c:pt>
                <c:pt idx="23">
                  <c:v>2.356467140991739</c:v>
                </c:pt>
                <c:pt idx="24">
                  <c:v>2.5354147593722351</c:v>
                </c:pt>
                <c:pt idx="25">
                  <c:v>2.6146576782849165</c:v>
                </c:pt>
                <c:pt idx="26">
                  <c:v>2.4851925221367521</c:v>
                </c:pt>
                <c:pt idx="27">
                  <c:v>2.4426547514574919</c:v>
                </c:pt>
                <c:pt idx="28">
                  <c:v>2.3512641050093546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550664"/>
        <c:axId val="229404712"/>
      </c:lineChart>
      <c:catAx>
        <c:axId val="66555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4712"/>
        <c:crosses val="autoZero"/>
        <c:auto val="1"/>
        <c:lblAlgn val="ctr"/>
        <c:lblOffset val="100"/>
        <c:noMultiLvlLbl val="0"/>
      </c:catAx>
      <c:valAx>
        <c:axId val="22940471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555066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5211388942872686"/>
          <c:y val="9.8907187865738669E-2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Figure1!$B$40</c:f>
              <c:strCache>
                <c:ptCount val="1"/>
                <c:pt idx="0">
                  <c:v>Energy Supply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Figure1!$C$40:$AE$40</c:f>
              <c:numCache>
                <c:formatCode>#,##0.0</c:formatCode>
                <c:ptCount val="29"/>
                <c:pt idx="0">
                  <c:v>5.3090557252765045</c:v>
                </c:pt>
                <c:pt idx="5">
                  <c:v>6.5315464078867826</c:v>
                </c:pt>
                <c:pt idx="8">
                  <c:v>6.1871096724651542</c:v>
                </c:pt>
                <c:pt idx="9">
                  <c:v>6.2827358274087901</c:v>
                </c:pt>
                <c:pt idx="10">
                  <c:v>6.3370188367613673</c:v>
                </c:pt>
                <c:pt idx="11">
                  <c:v>6.6511127654338056</c:v>
                </c:pt>
                <c:pt idx="12">
                  <c:v>5.2196805831177899</c:v>
                </c:pt>
                <c:pt idx="13">
                  <c:v>5.0275764151858615</c:v>
                </c:pt>
                <c:pt idx="14">
                  <c:v>4.8786286519200823</c:v>
                </c:pt>
                <c:pt idx="15">
                  <c:v>5.3401446251415248</c:v>
                </c:pt>
                <c:pt idx="16">
                  <c:v>5.7289718246293289</c:v>
                </c:pt>
                <c:pt idx="17">
                  <c:v>4.6510170186859057</c:v>
                </c:pt>
                <c:pt idx="18">
                  <c:v>4.8419584382566878</c:v>
                </c:pt>
                <c:pt idx="19">
                  <c:v>3.6881614989592904</c:v>
                </c:pt>
                <c:pt idx="20">
                  <c:v>3.9616955910258818</c:v>
                </c:pt>
                <c:pt idx="21">
                  <c:v>3.7473192111144003</c:v>
                </c:pt>
                <c:pt idx="22">
                  <c:v>3.8761312203095599</c:v>
                </c:pt>
                <c:pt idx="23">
                  <c:v>4.0704142747864021</c:v>
                </c:pt>
                <c:pt idx="24">
                  <c:v>3.8355865490090926</c:v>
                </c:pt>
                <c:pt idx="25">
                  <c:v>3.8393374880506044</c:v>
                </c:pt>
                <c:pt idx="26">
                  <c:v>4.0277438526644289</c:v>
                </c:pt>
                <c:pt idx="27">
                  <c:v>3.4224358135483488</c:v>
                </c:pt>
                <c:pt idx="28">
                  <c:v>2.9268177502402737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05496"/>
        <c:axId val="229405888"/>
      </c:lineChart>
      <c:catAx>
        <c:axId val="22940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5888"/>
        <c:crosses val="autoZero"/>
        <c:auto val="1"/>
        <c:lblAlgn val="ctr"/>
        <c:lblOffset val="100"/>
        <c:noMultiLvlLbl val="0"/>
      </c:catAx>
      <c:valAx>
        <c:axId val="22940588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549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9207635012999229"/>
          <c:y val="0.42333354057388178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Figure1!$B$41</c:f>
              <c:strCache>
                <c:ptCount val="1"/>
                <c:pt idx="0">
                  <c:v>Industrial Process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Figure1!$C$41:$AE$41</c:f>
              <c:numCache>
                <c:formatCode>#,##0.0</c:formatCode>
                <c:ptCount val="29"/>
                <c:pt idx="0">
                  <c:v>0.75979994983869581</c:v>
                </c:pt>
                <c:pt idx="5">
                  <c:v>0.76480153600225598</c:v>
                </c:pt>
                <c:pt idx="8">
                  <c:v>0.81607608376682184</c:v>
                </c:pt>
                <c:pt idx="9">
                  <c:v>0.92374735508137185</c:v>
                </c:pt>
                <c:pt idx="10">
                  <c:v>0.6679908343512212</c:v>
                </c:pt>
                <c:pt idx="11">
                  <c:v>0.63494326474377882</c:v>
                </c:pt>
                <c:pt idx="12">
                  <c:v>0.21295412155498891</c:v>
                </c:pt>
                <c:pt idx="13">
                  <c:v>0.22027747740284667</c:v>
                </c:pt>
                <c:pt idx="14">
                  <c:v>0.22451394246337744</c:v>
                </c:pt>
                <c:pt idx="15">
                  <c:v>0.42229424571901669</c:v>
                </c:pt>
                <c:pt idx="16">
                  <c:v>0.4343587196936381</c:v>
                </c:pt>
                <c:pt idx="17">
                  <c:v>0.49070467212753788</c:v>
                </c:pt>
                <c:pt idx="18">
                  <c:v>0.40335672369980397</c:v>
                </c:pt>
                <c:pt idx="19">
                  <c:v>0.18051430995257919</c:v>
                </c:pt>
                <c:pt idx="20">
                  <c:v>0.17287250317542741</c:v>
                </c:pt>
                <c:pt idx="21">
                  <c:v>0.1648227149145885</c:v>
                </c:pt>
                <c:pt idx="22">
                  <c:v>0.1639474562365088</c:v>
                </c:pt>
                <c:pt idx="23">
                  <c:v>0.15035595441949323</c:v>
                </c:pt>
                <c:pt idx="24">
                  <c:v>0.18275727404860048</c:v>
                </c:pt>
                <c:pt idx="25">
                  <c:v>0.23082161709257998</c:v>
                </c:pt>
                <c:pt idx="26">
                  <c:v>0.17015917778815895</c:v>
                </c:pt>
                <c:pt idx="27">
                  <c:v>0.16497820753806602</c:v>
                </c:pt>
                <c:pt idx="28">
                  <c:v>0.17426159444669664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02752"/>
        <c:axId val="229403144"/>
      </c:lineChart>
      <c:catAx>
        <c:axId val="229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3144"/>
        <c:crosses val="autoZero"/>
        <c:auto val="1"/>
        <c:lblAlgn val="ctr"/>
        <c:lblOffset val="100"/>
        <c:noMultiLvlLbl val="0"/>
      </c:catAx>
      <c:valAx>
        <c:axId val="229403144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2752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790802360141712"/>
          <c:y val="0.42333354057388178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Figure1!$B$42</c:f>
              <c:strCache>
                <c:ptCount val="1"/>
                <c:pt idx="0">
                  <c:v>Land Use Change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Figure1!$C$42:$AE$42</c:f>
              <c:numCache>
                <c:formatCode>#,##0.0</c:formatCode>
                <c:ptCount val="29"/>
                <c:pt idx="0">
                  <c:v>0.38858946273033323</c:v>
                </c:pt>
                <c:pt idx="5">
                  <c:v>0.22863465612799849</c:v>
                </c:pt>
                <c:pt idx="8">
                  <c:v>0.15871281503600063</c:v>
                </c:pt>
                <c:pt idx="9">
                  <c:v>0.14045689911599857</c:v>
                </c:pt>
                <c:pt idx="10">
                  <c:v>0.16146360848733321</c:v>
                </c:pt>
                <c:pt idx="11">
                  <c:v>0.20011401691733319</c:v>
                </c:pt>
                <c:pt idx="12">
                  <c:v>0.21731389778799998</c:v>
                </c:pt>
                <c:pt idx="13">
                  <c:v>0.23750884760833299</c:v>
                </c:pt>
                <c:pt idx="14">
                  <c:v>0.27335117460366676</c:v>
                </c:pt>
                <c:pt idx="15">
                  <c:v>0.28744318992266654</c:v>
                </c:pt>
                <c:pt idx="16">
                  <c:v>0.29206849164566689</c:v>
                </c:pt>
                <c:pt idx="17">
                  <c:v>0.31974424528466761</c:v>
                </c:pt>
                <c:pt idx="18">
                  <c:v>0.33394717096966803</c:v>
                </c:pt>
                <c:pt idx="19">
                  <c:v>0.35432210032433387</c:v>
                </c:pt>
                <c:pt idx="20">
                  <c:v>0.36292294943433501</c:v>
                </c:pt>
                <c:pt idx="21">
                  <c:v>0.38895514704900008</c:v>
                </c:pt>
                <c:pt idx="22">
                  <c:v>0.54411312641999976</c:v>
                </c:pt>
                <c:pt idx="23">
                  <c:v>0.41009337017600089</c:v>
                </c:pt>
                <c:pt idx="24">
                  <c:v>0.42338536961340117</c:v>
                </c:pt>
                <c:pt idx="25">
                  <c:v>0.43835116720320083</c:v>
                </c:pt>
                <c:pt idx="26">
                  <c:v>0.44431338488813438</c:v>
                </c:pt>
                <c:pt idx="27">
                  <c:v>0.48754670619333412</c:v>
                </c:pt>
                <c:pt idx="28">
                  <c:v>0.51480681907019854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03928"/>
        <c:axId val="229404320"/>
      </c:lineChart>
      <c:catAx>
        <c:axId val="22940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4320"/>
        <c:crosses val="autoZero"/>
        <c:auto val="1"/>
        <c:lblAlgn val="ctr"/>
        <c:lblOffset val="100"/>
        <c:noMultiLvlLbl val="0"/>
      </c:catAx>
      <c:valAx>
        <c:axId val="22940432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9403928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59116123705632"/>
          <c:y val="0.4303889905094736"/>
        </c:manualLayout>
      </c:layout>
      <c:overlay val="1"/>
      <c:txPr>
        <a:bodyPr/>
        <a:lstStyle/>
        <a:p>
          <a:pPr>
            <a:defRPr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Figure1!$B$43</c:f>
              <c:strCache>
                <c:ptCount val="1"/>
                <c:pt idx="0">
                  <c:v>Public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28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Figure1!$C$37:$AE$37</c:f>
              <c:numCache>
                <c:formatCode>General</c:formatCode>
                <c:ptCount val="29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Figure1!$C$43:$AE$43</c:f>
              <c:numCache>
                <c:formatCode>#,##0.0</c:formatCode>
                <c:ptCount val="29"/>
                <c:pt idx="0">
                  <c:v>0.48353136975336058</c:v>
                </c:pt>
                <c:pt idx="5">
                  <c:v>0.32008107292506155</c:v>
                </c:pt>
                <c:pt idx="8">
                  <c:v>0.22302825458223996</c:v>
                </c:pt>
                <c:pt idx="9">
                  <c:v>0.22975980177179364</c:v>
                </c:pt>
                <c:pt idx="10">
                  <c:v>0.18648378985013797</c:v>
                </c:pt>
                <c:pt idx="11">
                  <c:v>0.18913278833765115</c:v>
                </c:pt>
                <c:pt idx="12">
                  <c:v>0.12669093951583441</c:v>
                </c:pt>
                <c:pt idx="13">
                  <c:v>0.13055608149779571</c:v>
                </c:pt>
                <c:pt idx="14">
                  <c:v>0.14703527698404145</c:v>
                </c:pt>
                <c:pt idx="15">
                  <c:v>0.18096766294629754</c:v>
                </c:pt>
                <c:pt idx="16">
                  <c:v>0.18266615646622428</c:v>
                </c:pt>
                <c:pt idx="17">
                  <c:v>0.19655863408639815</c:v>
                </c:pt>
                <c:pt idx="18">
                  <c:v>0.20179378158763864</c:v>
                </c:pt>
                <c:pt idx="19">
                  <c:v>0.20266246580435474</c:v>
                </c:pt>
                <c:pt idx="20">
                  <c:v>0.20055703571081704</c:v>
                </c:pt>
                <c:pt idx="21">
                  <c:v>0.19387181810151463</c:v>
                </c:pt>
                <c:pt idx="22">
                  <c:v>0.1930644538371338</c:v>
                </c:pt>
                <c:pt idx="23">
                  <c:v>0.19961611302602122</c:v>
                </c:pt>
                <c:pt idx="24">
                  <c:v>0.1820441111530765</c:v>
                </c:pt>
                <c:pt idx="25">
                  <c:v>0.18158798420862063</c:v>
                </c:pt>
                <c:pt idx="26">
                  <c:v>0.13599470053103715</c:v>
                </c:pt>
                <c:pt idx="27">
                  <c:v>0.14200543553646053</c:v>
                </c:pt>
                <c:pt idx="28">
                  <c:v>0.15142577796304488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6344"/>
        <c:axId val="2815560"/>
      </c:lineChart>
      <c:catAx>
        <c:axId val="281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5560"/>
        <c:crosses val="autoZero"/>
        <c:auto val="1"/>
        <c:lblAlgn val="ctr"/>
        <c:lblOffset val="100"/>
        <c:noMultiLvlLbl val="0"/>
      </c:catAx>
      <c:valAx>
        <c:axId val="28155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81634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537883</xdr:colOff>
      <xdr:row>28</xdr:row>
      <xdr:rowOff>130591</xdr:rowOff>
    </xdr:from>
    <xdr:to>
      <xdr:col>3</xdr:col>
      <xdr:colOff>323493</xdr:colOff>
      <xdr:row>32</xdr:row>
      <xdr:rowOff>160161</xdr:rowOff>
    </xdr:to>
    <xdr:pic>
      <xdr:nvPicPr>
        <xdr:cNvPr id="3" name="Picture 2" descr="A4 DAERA Logo process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883" y="5688709"/>
          <a:ext cx="3229551" cy="806511"/>
        </a:xfrm>
        <a:prstGeom prst="rect">
          <a:avLst/>
        </a:prstGeom>
      </xdr:spPr>
    </xdr:pic>
    <xdr:clientData/>
  </xdr:twoCellAnchor>
  <xdr:twoCellAnchor editAs="oneCell">
    <xdr:from>
      <xdr:col>5</xdr:col>
      <xdr:colOff>620059</xdr:colOff>
      <xdr:row>28</xdr:row>
      <xdr:rowOff>67234</xdr:rowOff>
    </xdr:from>
    <xdr:to>
      <xdr:col>8</xdr:col>
      <xdr:colOff>620059</xdr:colOff>
      <xdr:row>32</xdr:row>
      <xdr:rowOff>178691</xdr:rowOff>
    </xdr:to>
    <xdr:pic>
      <xdr:nvPicPr>
        <xdr:cNvPr id="5" name="Picture 4" descr="C:\Users\1556719\Pictures\nisra logo\NISRA-acronym-bilingual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8941" y="5625352"/>
          <a:ext cx="1927412" cy="888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0.93291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82776"/>
          <a:ext cx="9681882" cy="351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0">
              <a:effectLst/>
              <a:latin typeface="+mn-lt"/>
              <a:ea typeface="+mn-ea"/>
              <a:cs typeface="+mn-cs"/>
            </a:rPr>
            <a:t>*Please note that the there are zeros amounts of PFC and NF</a:t>
          </a:r>
          <a:r>
            <a:rPr lang="en-GB" sz="1100" b="0" baseline="-25000">
              <a:effectLst/>
              <a:latin typeface="+mn-lt"/>
              <a:ea typeface="+mn-ea"/>
              <a:cs typeface="+mn-cs"/>
            </a:rPr>
            <a:t>3</a:t>
          </a:r>
          <a:r>
            <a:rPr lang="en-GB" sz="1100" b="0">
              <a:effectLst/>
              <a:latin typeface="+mn-lt"/>
              <a:ea typeface="+mn-ea"/>
              <a:cs typeface="+mn-cs"/>
            </a:rPr>
            <a:t> as well as a minimal amount of SF</a:t>
          </a:r>
          <a:r>
            <a:rPr lang="en-GB" sz="1100" b="0" baseline="-25000">
              <a:effectLst/>
              <a:latin typeface="+mn-lt"/>
              <a:ea typeface="+mn-ea"/>
              <a:cs typeface="+mn-cs"/>
            </a:rPr>
            <a:t>6</a:t>
          </a:r>
          <a:r>
            <a:rPr lang="en-GB" sz="1100" b="0">
              <a:effectLst/>
              <a:latin typeface="+mn-lt"/>
              <a:ea typeface="+mn-ea"/>
              <a:cs typeface="+mn-cs"/>
            </a:rPr>
            <a:t> recorded in NI and, as such, these gases are not included in the chart above.</a:t>
          </a:r>
          <a:endParaRPr lang="en-GB" sz="11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717173</xdr:colOff>
      <xdr:row>3</xdr:row>
      <xdr:rowOff>190498</xdr:rowOff>
    </xdr:from>
    <xdr:to>
      <xdr:col>14</xdr:col>
      <xdr:colOff>338349</xdr:colOff>
      <xdr:row>29</xdr:row>
      <xdr:rowOff>180380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627528</xdr:colOff>
      <xdr:row>4</xdr:row>
      <xdr:rowOff>156883</xdr:rowOff>
    </xdr:from>
    <xdr:to>
      <xdr:col>14</xdr:col>
      <xdr:colOff>487763</xdr:colOff>
      <xdr:row>30</xdr:row>
      <xdr:rowOff>146765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0.22977</cdr:x>
      <cdr:y>0.32787</cdr:y>
    </cdr:from>
    <cdr:to>
      <cdr:x>0.4775</cdr:x>
      <cdr:y>0.46276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7926" y="1770519"/>
          <a:ext cx="2229570" cy="728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Ballylumford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power station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re-opened (1996) following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conversion from oil to gas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0.29949</cdr:x>
      <cdr:y>0.18701</cdr:y>
    </cdr:from>
    <cdr:to>
      <cdr:x>0.29949</cdr:x>
      <cdr:y>0.32034</cdr:y>
    </cdr:to>
    <cdr:sp macro="" textlink="">
      <cdr:nvSpPr>
        <cdr:cNvPr id="4" name="Straight Arrow Connector 3"/>
        <cdr:cNvSpPr/>
      </cdr:nvSpPr>
      <cdr:spPr>
        <a:xfrm xmlns:a="http://schemas.openxmlformats.org/drawingml/2006/main" flipV="1">
          <a:off x="2932566" y="1029390"/>
          <a:ext cx="0" cy="73392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0.62575</cdr:x>
      <cdr:y>0.05187</cdr:y>
    </cdr:from>
    <cdr:to>
      <cdr:x>0.82808</cdr:x>
      <cdr:y>0.14525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27295" y="285523"/>
          <a:ext cx="1981192" cy="514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Recession led to lower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demand for electricity</a:t>
          </a:r>
        </a:p>
      </cdr:txBody>
    </cdr:sp>
  </cdr:relSizeAnchor>
  <cdr:relSizeAnchor xmlns:cdr="http://schemas.openxmlformats.org/drawingml/2006/chartDrawing">
    <cdr:from>
      <cdr:x>0.64143</cdr:x>
      <cdr:y>0.49182</cdr:y>
    </cdr:from>
    <cdr:to>
      <cdr:x>0.91639</cdr:x>
      <cdr:y>0.61011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772880" y="2655801"/>
          <a:ext cx="2474640" cy="638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Two successive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cold winters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meant higher demand for heating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0.67809</cdr:x>
      <cdr:y>0.12878</cdr:y>
    </cdr:from>
    <cdr:to>
      <cdr:x>0.67809</cdr:x>
      <cdr:y>0.26211</cdr:y>
    </cdr:to>
    <cdr:sp macro="" textlink="">
      <cdr:nvSpPr>
        <cdr:cNvPr id="8" name="Straight Arrow Connector 7"/>
        <cdr:cNvSpPr/>
      </cdr:nvSpPr>
      <cdr:spPr>
        <a:xfrm xmlns:a="http://schemas.openxmlformats.org/drawingml/2006/main">
          <a:off x="6835191" y="649039"/>
          <a:ext cx="0" cy="6719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0.70834</cdr:x>
      <cdr:y>0.29038</cdr:y>
    </cdr:from>
    <cdr:to>
      <cdr:x>0.70834</cdr:x>
      <cdr:y>0.49038</cdr:y>
    </cdr:to>
    <cdr:sp macro="" textlink="">
      <cdr:nvSpPr>
        <cdr:cNvPr id="10" name="Straight Arrow Connector 9"/>
        <cdr:cNvSpPr/>
      </cdr:nvSpPr>
      <cdr:spPr>
        <a:xfrm xmlns:a="http://schemas.openxmlformats.org/drawingml/2006/main" flipV="1">
          <a:off x="6935979" y="1598422"/>
          <a:ext cx="0" cy="1100918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0.34593</cdr:x>
      <cdr:y>0.61839</cdr:y>
    </cdr:from>
    <cdr:to>
      <cdr:x>0.63905</cdr:x>
      <cdr:y>0.72215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113354" y="3339332"/>
          <a:ext cx="2638080" cy="560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Moyle Interconnector operational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and chemical industry plant closed</a:t>
          </a:r>
        </a:p>
      </cdr:txBody>
    </cdr:sp>
  </cdr:relSizeAnchor>
  <cdr:relSizeAnchor xmlns:cdr="http://schemas.openxmlformats.org/drawingml/2006/chartDrawing">
    <cdr:from>
      <cdr:x>0.4386</cdr:x>
      <cdr:y>0.25117</cdr:y>
    </cdr:from>
    <cdr:to>
      <cdr:x>0.4386</cdr:x>
      <cdr:y>0.61784</cdr:y>
    </cdr:to>
    <cdr:sp macro="" textlink="">
      <cdr:nvSpPr>
        <cdr:cNvPr id="12" name="Straight Arrow Connector 11"/>
        <cdr:cNvSpPr/>
      </cdr:nvSpPr>
      <cdr:spPr>
        <a:xfrm xmlns:a="http://schemas.openxmlformats.org/drawingml/2006/main" flipV="1">
          <a:off x="4294686" y="1382580"/>
          <a:ext cx="0" cy="201836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headEnd type="none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97117</xdr:colOff>
      <xdr:row>3</xdr:row>
      <xdr:rowOff>186765</xdr:rowOff>
    </xdr:from>
    <xdr:to>
      <xdr:col>9</xdr:col>
      <xdr:colOff>227117</xdr:colOff>
      <xdr:row>22</xdr:row>
      <xdr:rowOff>96295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19.4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0.12706</cdr:x>
      <cdr:y>0</cdr:y>
    </cdr:from>
    <cdr:to>
      <cdr:x>0.40234</cdr:x>
      <cdr:y>0.11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6823" y="0"/>
          <a:ext cx="1748117" cy="40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Nitrous Oxide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(N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O)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0.02235</cdr:x>
      <cdr:y>0.40489</cdr:y>
    </cdr:from>
    <cdr:to>
      <cdr:x>0.22857</cdr:x>
      <cdr:y>0.52354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1941" y="1484817"/>
          <a:ext cx="1309534" cy="43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Methane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(CH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23%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0.71645</cdr:x>
      <cdr:y>0.78022</cdr:y>
    </cdr:from>
    <cdr:to>
      <cdr:x>0.95294</cdr:x>
      <cdr:y>0.93074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49588" y="2861235"/>
          <a:ext cx="1501765" cy="5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Carbon Dioxide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(CO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0.65136</cdr:x>
      <cdr:y>0.0163</cdr:y>
    </cdr:from>
    <cdr:to>
      <cdr:x>0.94318</cdr:x>
      <cdr:y>0.13649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36233" y="59765"/>
          <a:ext cx="1853109" cy="44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Hydrofluorocarbons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(HFCs)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0.49181</cdr:x>
      <cdr:y>0.055</cdr:y>
    </cdr:from>
    <cdr:to>
      <cdr:x>0.64351</cdr:x>
      <cdr:y>0.06294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3123067" y="201707"/>
          <a:ext cx="963344" cy="29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0.30917</cdr:x>
      <cdr:y>0.07068</cdr:y>
    </cdr:from>
    <cdr:to>
      <cdr:x>0.41293</cdr:x>
      <cdr:y>0.07945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1963271" y="259197"/>
          <a:ext cx="658905" cy="3215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4</xdr:row>
      <xdr:rowOff>0</xdr:rowOff>
    </xdr:from>
    <xdr:to>
      <xdr:col>6</xdr:col>
      <xdr:colOff>10470</xdr:colOff>
      <xdr:row>22</xdr:row>
      <xdr:rowOff>103765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19.4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0.24633</cdr:x>
      <cdr:y>0.16297</cdr:y>
    </cdr:from>
    <cdr:to>
      <cdr:x>0.41959</cdr:x>
      <cdr:y>0.16501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1561352" y="597647"/>
          <a:ext cx="1098177" cy="74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0.40898</cdr:x>
      <cdr:y>0.07945</cdr:y>
    </cdr:from>
    <cdr:to>
      <cdr:x>0.47263</cdr:x>
      <cdr:y>0.12223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2592294" y="291353"/>
          <a:ext cx="403411" cy="1568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459530</xdr:colOff>
      <xdr:row>13</xdr:row>
      <xdr:rowOff>85500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459443</xdr:colOff>
      <xdr:row>4</xdr:row>
      <xdr:rowOff>0</xdr:rowOff>
    </xdr:from>
    <xdr:to>
      <xdr:col>10</xdr:col>
      <xdr:colOff>313855</xdr:colOff>
      <xdr:row>13</xdr:row>
      <xdr:rowOff>85500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313766</xdr:colOff>
      <xdr:row>4</xdr:row>
      <xdr:rowOff>0</xdr:rowOff>
    </xdr:from>
    <xdr:to>
      <xdr:col>15</xdr:col>
      <xdr:colOff>168177</xdr:colOff>
      <xdr:row>13</xdr:row>
      <xdr:rowOff>85500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</xdr:row>
      <xdr:rowOff>89647</xdr:rowOff>
    </xdr:from>
    <xdr:to>
      <xdr:col>5</xdr:col>
      <xdr:colOff>459530</xdr:colOff>
      <xdr:row>22</xdr:row>
      <xdr:rowOff>175147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459443</xdr:colOff>
      <xdr:row>13</xdr:row>
      <xdr:rowOff>89647</xdr:rowOff>
    </xdr:from>
    <xdr:to>
      <xdr:col>10</xdr:col>
      <xdr:colOff>313855</xdr:colOff>
      <xdr:row>22</xdr:row>
      <xdr:rowOff>175147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313766</xdr:colOff>
      <xdr:row>13</xdr:row>
      <xdr:rowOff>89647</xdr:rowOff>
    </xdr:from>
    <xdr:to>
      <xdr:col>15</xdr:col>
      <xdr:colOff>168177</xdr:colOff>
      <xdr:row>22</xdr:row>
      <xdr:rowOff>175147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22</xdr:row>
      <xdr:rowOff>179294</xdr:rowOff>
    </xdr:from>
    <xdr:to>
      <xdr:col>5</xdr:col>
      <xdr:colOff>459530</xdr:colOff>
      <xdr:row>32</xdr:row>
      <xdr:rowOff>74294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459443</xdr:colOff>
      <xdr:row>22</xdr:row>
      <xdr:rowOff>179294</xdr:rowOff>
    </xdr:from>
    <xdr:to>
      <xdr:col>10</xdr:col>
      <xdr:colOff>313855</xdr:colOff>
      <xdr:row>32</xdr:row>
      <xdr:rowOff>74294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313766</xdr:colOff>
      <xdr:row>22</xdr:row>
      <xdr:rowOff>179294</xdr:rowOff>
    </xdr:from>
    <xdr:to>
      <xdr:col>15</xdr:col>
      <xdr:colOff>168177</xdr:colOff>
      <xdr:row>32</xdr:row>
      <xdr:rowOff>74294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597647</xdr:colOff>
      <xdr:row>4</xdr:row>
      <xdr:rowOff>126999</xdr:rowOff>
    </xdr:from>
    <xdr:to>
      <xdr:col>17</xdr:col>
      <xdr:colOff>263647</xdr:colOff>
      <xdr:row>31</xdr:row>
      <xdr:rowOff>124352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v.stats@daera-ni.gov.uk" TargetMode="External"/><Relationship Id="rId1" Type="http://schemas.openxmlformats.org/officeDocument/2006/relationships/hyperlink" Target="https://www.daera-ni.gov.uk/articles/northern-ireland-greenhouse-gas-inventory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naei.beis.gov.uk/reports/reports?section_id=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7"/>
  <sheetViews>
    <sheetView showGridLines="0" tabSelected="1" zoomScale="85" zoomScaleNormal="85" workbookViewId="0"/>
  </sheetViews>
  <sheetFormatPr defaultColWidth="9.140625" defaultRowHeight="15" x14ac:dyDescent="0.2"/>
  <cols>
    <col min="1" max="1" width="9.140625" style="1"/>
    <col min="2" max="2" width="30.7109375" style="1" bestFit="1" customWidth="1"/>
    <col min="3" max="3" width="9.42578125" style="2" bestFit="1" customWidth="1"/>
    <col min="4" max="16384" width="9.140625" style="1"/>
  </cols>
  <sheetData>
    <row r="2" spans="2:3" ht="20.25" x14ac:dyDescent="0.3">
      <c r="B2" s="4" t="s">
        <v>75</v>
      </c>
    </row>
    <row r="3" spans="2:3" ht="20.25" x14ac:dyDescent="0.3">
      <c r="B3" s="4" t="s">
        <v>10</v>
      </c>
    </row>
    <row r="4" spans="2:3" ht="15" customHeight="1" x14ac:dyDescent="0.3">
      <c r="B4" s="4"/>
    </row>
    <row r="5" spans="2:3" ht="15" customHeight="1" x14ac:dyDescent="0.2">
      <c r="B5" s="2" t="s">
        <v>22</v>
      </c>
    </row>
    <row r="6" spans="2:3" ht="15" customHeight="1" x14ac:dyDescent="0.2">
      <c r="B6" s="2" t="s">
        <v>76</v>
      </c>
    </row>
    <row r="8" spans="2:3" ht="15.75" x14ac:dyDescent="0.25">
      <c r="B8" s="3" t="s">
        <v>4</v>
      </c>
      <c r="C8" s="33" t="s">
        <v>77</v>
      </c>
    </row>
    <row r="10" spans="2:3" ht="15.75" x14ac:dyDescent="0.25">
      <c r="B10" s="3" t="s">
        <v>0</v>
      </c>
      <c r="C10" s="2" t="s">
        <v>6</v>
      </c>
    </row>
    <row r="11" spans="2:3" ht="15.75" x14ac:dyDescent="0.25">
      <c r="B11" s="3" t="s">
        <v>3</v>
      </c>
      <c r="C11" s="2" t="s">
        <v>7</v>
      </c>
    </row>
    <row r="12" spans="2:3" ht="15.75" x14ac:dyDescent="0.25">
      <c r="B12" s="3" t="s">
        <v>1</v>
      </c>
      <c r="C12" s="2" t="s">
        <v>8</v>
      </c>
    </row>
    <row r="13" spans="2:3" ht="15.75" x14ac:dyDescent="0.25">
      <c r="B13" s="3" t="s">
        <v>2</v>
      </c>
      <c r="C13" s="2" t="s">
        <v>78</v>
      </c>
    </row>
    <row r="14" spans="2:3" ht="15.75" x14ac:dyDescent="0.25">
      <c r="B14" s="3" t="s">
        <v>21</v>
      </c>
      <c r="C14" s="2" t="s">
        <v>20</v>
      </c>
    </row>
    <row r="16" spans="2:3" ht="15.75" x14ac:dyDescent="0.25">
      <c r="B16" s="3" t="s">
        <v>11</v>
      </c>
      <c r="C16" s="1" t="s">
        <v>116</v>
      </c>
    </row>
    <row r="17" spans="2:3" ht="15.75" x14ac:dyDescent="0.25">
      <c r="B17" s="3"/>
      <c r="C17" s="2" t="s">
        <v>70</v>
      </c>
    </row>
    <row r="18" spans="2:3" ht="15.75" x14ac:dyDescent="0.25">
      <c r="B18" s="3" t="s">
        <v>12</v>
      </c>
      <c r="C18" s="2" t="s">
        <v>62</v>
      </c>
    </row>
    <row r="19" spans="2:3" ht="15.75" x14ac:dyDescent="0.25">
      <c r="B19" s="3" t="s">
        <v>13</v>
      </c>
      <c r="C19" s="5" t="s">
        <v>71</v>
      </c>
    </row>
    <row r="20" spans="2:3" ht="15.75" x14ac:dyDescent="0.25">
      <c r="B20" s="3" t="s">
        <v>5</v>
      </c>
      <c r="C20" s="5" t="s">
        <v>9</v>
      </c>
    </row>
    <row r="21" spans="2:3" ht="15.75" x14ac:dyDescent="0.25">
      <c r="B21" s="3"/>
      <c r="C21" s="5"/>
    </row>
    <row r="22" spans="2:3" ht="15.75" x14ac:dyDescent="0.25">
      <c r="B22" s="3" t="s">
        <v>14</v>
      </c>
      <c r="C22" s="2" t="s">
        <v>63</v>
      </c>
    </row>
    <row r="23" spans="2:3" x14ac:dyDescent="0.2">
      <c r="C23" s="2" t="s">
        <v>15</v>
      </c>
    </row>
    <row r="24" spans="2:3" x14ac:dyDescent="0.2">
      <c r="C24" s="2" t="s">
        <v>16</v>
      </c>
    </row>
    <row r="25" spans="2:3" x14ac:dyDescent="0.2">
      <c r="C25" s="2" t="s">
        <v>17</v>
      </c>
    </row>
    <row r="26" spans="2:3" x14ac:dyDescent="0.2">
      <c r="C26" s="2" t="s">
        <v>18</v>
      </c>
    </row>
    <row r="27" spans="2:3" x14ac:dyDescent="0.2">
      <c r="C27" s="2" t="s">
        <v>19</v>
      </c>
    </row>
  </sheetData>
  <hyperlinks>
    <hyperlink ref="C20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2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showGridLines="0" zoomScale="85" zoomScaleNormal="85" workbookViewId="0"/>
  </sheetViews>
  <sheetFormatPr defaultColWidth="15.7109375" defaultRowHeight="15" x14ac:dyDescent="0.2"/>
  <cols>
    <col min="1" max="1" width="10.7109375" style="37" customWidth="1"/>
    <col min="2" max="2" width="41.28515625" style="37" customWidth="1"/>
    <col min="3" max="3" width="16.28515625" style="37" customWidth="1"/>
    <col min="4" max="4" width="32.28515625" style="37" customWidth="1"/>
    <col min="5" max="5" width="29.5703125" style="37" customWidth="1"/>
    <col min="6" max="6" width="23.140625" style="37" customWidth="1"/>
    <col min="7" max="7" width="27.7109375" style="37" customWidth="1"/>
    <col min="8" max="8" width="17.140625" style="37" customWidth="1"/>
    <col min="9" max="23" width="13.28515625" style="37" customWidth="1"/>
    <col min="24" max="16384" width="15.7109375" style="37"/>
  </cols>
  <sheetData>
    <row r="1" spans="2:6" x14ac:dyDescent="0.2">
      <c r="E1" s="9" t="s">
        <v>29</v>
      </c>
    </row>
    <row r="2" spans="2:6" ht="15.75" x14ac:dyDescent="0.25">
      <c r="B2" s="36" t="s">
        <v>102</v>
      </c>
      <c r="C2" s="39"/>
      <c r="D2" s="39"/>
      <c r="E2" s="39"/>
      <c r="F2" s="39"/>
    </row>
    <row r="3" spans="2:6" x14ac:dyDescent="0.2">
      <c r="B3" s="2" t="s">
        <v>86</v>
      </c>
      <c r="C3" s="2"/>
      <c r="D3" s="2"/>
      <c r="E3" s="2"/>
      <c r="F3" s="2"/>
    </row>
    <row r="4" spans="2:6" x14ac:dyDescent="0.2">
      <c r="B4" s="39"/>
      <c r="C4" s="40"/>
      <c r="D4" s="39"/>
      <c r="E4" s="41"/>
      <c r="F4" s="41"/>
    </row>
    <row r="5" spans="2:6" ht="50.25" x14ac:dyDescent="0.35">
      <c r="B5" s="109" t="s">
        <v>122</v>
      </c>
      <c r="C5" s="51" t="s">
        <v>123</v>
      </c>
      <c r="D5" s="52" t="s">
        <v>87</v>
      </c>
    </row>
    <row r="6" spans="2:6" x14ac:dyDescent="0.2">
      <c r="B6" s="107" t="s">
        <v>67</v>
      </c>
      <c r="C6" s="104">
        <f>Table1!V29/1000</f>
        <v>19.843173185805369</v>
      </c>
      <c r="D6" s="102" t="s">
        <v>117</v>
      </c>
    </row>
    <row r="7" spans="2:6" x14ac:dyDescent="0.2">
      <c r="B7" s="107">
        <v>2015</v>
      </c>
      <c r="C7" s="105">
        <f>Table1!W29/1000</f>
        <v>20.321603656648374</v>
      </c>
      <c r="D7" s="110">
        <f>(C7-C$6)/C$6*100</f>
        <v>2.4110582836884462</v>
      </c>
      <c r="E7" s="57"/>
    </row>
    <row r="8" spans="2:6" x14ac:dyDescent="0.2">
      <c r="B8" s="107">
        <v>2016</v>
      </c>
      <c r="C8" s="105">
        <f>Table1!X29/1000</f>
        <v>20.627241255859065</v>
      </c>
      <c r="D8" s="110">
        <f t="shared" ref="D8:D10" si="0">(C8-C$6)/C$6*100</f>
        <v>3.9513240282283659</v>
      </c>
    </row>
    <row r="9" spans="2:6" x14ac:dyDescent="0.2">
      <c r="B9" s="107">
        <v>2017</v>
      </c>
      <c r="C9" s="105">
        <f>Table1!Y29/1000</f>
        <v>19.92019776980916</v>
      </c>
      <c r="D9" s="110">
        <f t="shared" si="0"/>
        <v>0.38816666710790837</v>
      </c>
    </row>
    <row r="10" spans="2:6" ht="15.75" x14ac:dyDescent="0.25">
      <c r="B10" s="106">
        <v>2018</v>
      </c>
      <c r="C10" s="108">
        <f>Table1!Z29/1000</f>
        <v>19.428472949172988</v>
      </c>
      <c r="D10" s="111">
        <f t="shared" si="0"/>
        <v>-2.0898887126028467</v>
      </c>
      <c r="E10" s="59"/>
    </row>
    <row r="11" spans="2:6" ht="15.75" x14ac:dyDescent="0.25">
      <c r="B11" s="43"/>
      <c r="C11" s="42"/>
      <c r="D11" s="56"/>
      <c r="E11" s="50"/>
    </row>
    <row r="12" spans="2:6" x14ac:dyDescent="0.2">
      <c r="B12" s="103" t="s">
        <v>118</v>
      </c>
      <c r="C12" s="42"/>
      <c r="D12" s="56"/>
      <c r="E12" s="50"/>
    </row>
    <row r="13" spans="2:6" ht="15.75" x14ac:dyDescent="0.25">
      <c r="B13" s="43"/>
      <c r="C13" s="42"/>
      <c r="D13" s="56"/>
      <c r="E13" s="50"/>
    </row>
    <row r="14" spans="2:6" ht="15.75" x14ac:dyDescent="0.25">
      <c r="B14" s="43"/>
      <c r="C14" s="42"/>
      <c r="D14" s="56"/>
      <c r="E14" s="50"/>
    </row>
    <row r="15" spans="2:6" x14ac:dyDescent="0.2">
      <c r="B15" s="39" t="s">
        <v>66</v>
      </c>
      <c r="C15" s="39"/>
      <c r="D15" s="39"/>
      <c r="E15" s="39"/>
      <c r="F15" s="39"/>
    </row>
    <row r="16" spans="2:6" x14ac:dyDescent="0.2">
      <c r="B16" s="39"/>
      <c r="C16" s="39"/>
      <c r="D16" s="39"/>
      <c r="E16" s="39"/>
      <c r="F16" s="39"/>
    </row>
    <row r="17" spans="2:6" x14ac:dyDescent="0.2">
      <c r="B17" s="39" t="s">
        <v>80</v>
      </c>
      <c r="C17" s="39"/>
      <c r="D17" s="39"/>
      <c r="E17" s="39"/>
      <c r="F17" s="39"/>
    </row>
    <row r="18" spans="2:6" x14ac:dyDescent="0.2">
      <c r="B18" s="75" t="s">
        <v>74</v>
      </c>
      <c r="C18" s="39"/>
      <c r="D18" s="39"/>
      <c r="E18" s="39"/>
      <c r="F18" s="39"/>
    </row>
  </sheetData>
  <hyperlinks>
    <hyperlink ref="E1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39"/>
  <sheetViews>
    <sheetView zoomScale="85" zoomScaleNormal="85" workbookViewId="0"/>
  </sheetViews>
  <sheetFormatPr defaultColWidth="9.140625" defaultRowHeight="15" x14ac:dyDescent="0.2"/>
  <cols>
    <col min="1" max="23" width="10.7109375" style="45" customWidth="1"/>
    <col min="24" max="16384" width="9.140625" style="45"/>
  </cols>
  <sheetData>
    <row r="2" spans="2:17" ht="15.75" x14ac:dyDescent="0.25">
      <c r="B2" s="44" t="s">
        <v>101</v>
      </c>
      <c r="Q2" s="46" t="s">
        <v>29</v>
      </c>
    </row>
    <row r="3" spans="2:17" x14ac:dyDescent="0.2">
      <c r="B3" s="45" t="s">
        <v>88</v>
      </c>
    </row>
    <row r="35" spans="1:25" s="47" customFormat="1" x14ac:dyDescent="0.2">
      <c r="B35" s="45" t="s">
        <v>69</v>
      </c>
    </row>
    <row r="36" spans="1:25" s="47" customFormat="1" x14ac:dyDescent="0.2"/>
    <row r="37" spans="1:25" s="47" customFormat="1" ht="15.75" x14ac:dyDescent="0.25">
      <c r="A37" s="45"/>
      <c r="B37" s="45"/>
      <c r="C37" s="48">
        <v>1990</v>
      </c>
      <c r="D37" s="48">
        <v>1995</v>
      </c>
      <c r="E37" s="48">
        <v>1998</v>
      </c>
      <c r="F37" s="48">
        <v>1999</v>
      </c>
      <c r="G37" s="48">
        <v>2000</v>
      </c>
      <c r="H37" s="48">
        <v>2001</v>
      </c>
      <c r="I37" s="48">
        <v>2002</v>
      </c>
      <c r="J37" s="48">
        <v>2003</v>
      </c>
      <c r="K37" s="48">
        <v>2004</v>
      </c>
      <c r="L37" s="48">
        <v>2005</v>
      </c>
      <c r="M37" s="48">
        <v>2006</v>
      </c>
      <c r="N37" s="48">
        <v>2007</v>
      </c>
      <c r="O37" s="48">
        <v>2008</v>
      </c>
      <c r="P37" s="48">
        <v>2009</v>
      </c>
      <c r="Q37" s="48">
        <v>2010</v>
      </c>
      <c r="R37" s="48">
        <v>2011</v>
      </c>
      <c r="S37" s="48">
        <v>2012</v>
      </c>
      <c r="T37" s="48">
        <v>2013</v>
      </c>
      <c r="U37" s="48">
        <v>2014</v>
      </c>
      <c r="V37" s="48">
        <v>2015</v>
      </c>
      <c r="W37" s="48">
        <v>2016</v>
      </c>
      <c r="X37" s="48">
        <v>2017</v>
      </c>
      <c r="Y37" s="48">
        <v>2018</v>
      </c>
    </row>
    <row r="38" spans="1:25" s="47" customFormat="1" ht="15.75" customHeight="1" x14ac:dyDescent="0.2">
      <c r="A38" s="112" t="s">
        <v>68</v>
      </c>
      <c r="B38" s="112"/>
      <c r="C38" s="49">
        <f>(Table1!D29-Table1!$C$29)/Table1!$C$29</f>
        <v>-1.2523373423915176E-3</v>
      </c>
      <c r="D38" s="49">
        <f>(Table1!E29-Table1!$C$29)/Table1!$C$29</f>
        <v>3.7628818415641842E-2</v>
      </c>
      <c r="E38" s="49">
        <f>(Table1!F29-Table1!$C$29)/Table1!$C$29</f>
        <v>1.671737599937162E-2</v>
      </c>
      <c r="F38" s="49">
        <f>(Table1!G29-Table1!$C$29)/Table1!$C$29</f>
        <v>3.7646293800015558E-2</v>
      </c>
      <c r="G38" s="49">
        <f>(Table1!H29-Table1!$C$29)/Table1!$C$29</f>
        <v>2.5293706416317147E-2</v>
      </c>
      <c r="H38" s="49">
        <f>(Table1!I29-Table1!$C$29)/Table1!$C$29</f>
        <v>4.0097884070632465E-2</v>
      </c>
      <c r="I38" s="49">
        <f>(Table1!J29-Table1!$C$29)/Table1!$C$29</f>
        <v>-5.6996480052779797E-2</v>
      </c>
      <c r="J38" s="49">
        <f>(Table1!K29-Table1!$C$29)/Table1!$C$29</f>
        <v>-4.8026721736320943E-2</v>
      </c>
      <c r="K38" s="49">
        <f>(Table1!L29-Table1!$C$29)/Table1!$C$29</f>
        <v>-5.2904257294974305E-2</v>
      </c>
      <c r="L38" s="49">
        <f>(Table1!M29-Table1!$C$29)/Table1!$C$29</f>
        <v>-2.037185743190336E-2</v>
      </c>
      <c r="M38" s="49">
        <f>(Table1!N29-Table1!$C$29)/Table1!$C$29</f>
        <v>-5.5012464809683975E-3</v>
      </c>
      <c r="N38" s="49">
        <f>(Table1!O29-Table1!$C$29)/Table1!$C$29</f>
        <v>-5.283983046443394E-2</v>
      </c>
      <c r="O38" s="49">
        <f>(Table1!P29-Table1!$C$29)/Table1!$C$29</f>
        <v>-6.8235355733627004E-2</v>
      </c>
      <c r="P38" s="49">
        <f>(Table1!Q29-Table1!$C$29)/Table1!$C$29</f>
        <v>-0.13961197442675063</v>
      </c>
      <c r="Q38" s="49">
        <f>(Table1!R29-Table1!$C$29)/Table1!$C$29</f>
        <v>-0.11563942067134961</v>
      </c>
      <c r="R38" s="49">
        <f>(Table1!S29-Table1!$C$29)/Table1!$C$29</f>
        <v>-0.16596967551168476</v>
      </c>
      <c r="S38" s="49">
        <f>(Table1!T29-Table1!$C$29)/Table1!$C$29</f>
        <v>-0.15833189633671135</v>
      </c>
      <c r="T38" s="49">
        <f>(Table1!U29-Table1!$C$29)/Table1!$C$29</f>
        <v>-0.15094784438547398</v>
      </c>
      <c r="U38" s="49">
        <f>(Table1!V29-Table1!$C$29)/Table1!$C$29</f>
        <v>-0.18315811161506093</v>
      </c>
      <c r="V38" s="49">
        <f>(Table1!W29-Table1!$C$29)/Table1!$C$29</f>
        <v>-0.16346357760051866</v>
      </c>
      <c r="W38" s="49">
        <f>(Table1!X29-Table1!$C$29)/Table1!$C$29</f>
        <v>-0.15088204180667242</v>
      </c>
      <c r="X38" s="49">
        <f>(Table1!Y29-Table1!$C$29)/Table1!$C$29</f>
        <v>-0.17998740368137572</v>
      </c>
      <c r="Y38" s="49">
        <f>(Table1!Z29-Table1!$C$29)/Table1!$C$29</f>
        <v>-0.20022919804022965</v>
      </c>
    </row>
    <row r="39" spans="1:25" x14ac:dyDescent="0.2">
      <c r="A39" s="112"/>
      <c r="B39" s="112"/>
    </row>
  </sheetData>
  <mergeCells count="1">
    <mergeCell ref="A38:B39"/>
  </mergeCells>
  <hyperlinks>
    <hyperlink ref="Q2" location="Contents!A1" display="back to contents"/>
  </hyperlinks>
  <pageMargins left="0.25" right="0.25" top="0.75" bottom="0.75" header="0.3" footer="0.3"/>
  <pageSetup paperSize="9" scale="5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3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3" width="14.28515625" style="2" customWidth="1"/>
    <col min="24" max="16384" width="9.140625" style="2"/>
  </cols>
  <sheetData>
    <row r="2" spans="2:23" ht="15.75" x14ac:dyDescent="0.25">
      <c r="B2" s="3" t="s">
        <v>99</v>
      </c>
      <c r="K2" s="30"/>
      <c r="L2" s="9" t="s">
        <v>29</v>
      </c>
    </row>
    <row r="3" spans="2:23" x14ac:dyDescent="0.2">
      <c r="B3" s="2" t="s">
        <v>89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2:23" x14ac:dyDescent="0.2"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2:23" ht="19.5" x14ac:dyDescent="0.35">
      <c r="J5" s="7" t="s">
        <v>58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2:23" ht="18.75" x14ac:dyDescent="0.35">
      <c r="B6" s="100" t="s">
        <v>41</v>
      </c>
      <c r="C6" s="101" t="s">
        <v>45</v>
      </c>
      <c r="D6" s="101" t="s">
        <v>46</v>
      </c>
      <c r="E6" s="101" t="s">
        <v>47</v>
      </c>
      <c r="F6" s="101" t="s">
        <v>30</v>
      </c>
      <c r="G6" s="101" t="s">
        <v>31</v>
      </c>
      <c r="H6" s="101" t="s">
        <v>48</v>
      </c>
      <c r="I6" s="101" t="s">
        <v>49</v>
      </c>
      <c r="J6" s="101" t="s">
        <v>43</v>
      </c>
    </row>
    <row r="7" spans="2:23" x14ac:dyDescent="0.2">
      <c r="B7" s="2" t="s">
        <v>32</v>
      </c>
      <c r="C7" s="54">
        <v>5740.937277264371</v>
      </c>
      <c r="D7" s="54">
        <v>25409.211042353469</v>
      </c>
      <c r="E7" s="54">
        <v>14252.566487488015</v>
      </c>
      <c r="F7" s="54"/>
      <c r="G7" s="54"/>
      <c r="H7" s="54"/>
      <c r="I7" s="54"/>
      <c r="J7" s="54">
        <v>45402.714807105855</v>
      </c>
      <c r="K7" s="11"/>
    </row>
    <row r="8" spans="2:23" x14ac:dyDescent="0.2">
      <c r="B8" s="2" t="s">
        <v>33</v>
      </c>
      <c r="C8" s="54">
        <v>65928.847565969176</v>
      </c>
      <c r="D8" s="54">
        <v>148.114865083838</v>
      </c>
      <c r="E8" s="54">
        <v>848.31422836571869</v>
      </c>
      <c r="F8" s="54">
        <v>11519.613009151672</v>
      </c>
      <c r="G8" s="54">
        <v>199.87964109722714</v>
      </c>
      <c r="H8" s="54">
        <v>390.5631685301455</v>
      </c>
      <c r="I8" s="54">
        <v>0.58355152201614424</v>
      </c>
      <c r="J8" s="54">
        <v>79035.916029719738</v>
      </c>
      <c r="K8" s="11"/>
    </row>
    <row r="9" spans="2:23" x14ac:dyDescent="0.2">
      <c r="B9" s="2" t="s">
        <v>34</v>
      </c>
      <c r="C9" s="54">
        <v>98362.294360929984</v>
      </c>
      <c r="D9" s="54">
        <v>5769.4231094140005</v>
      </c>
      <c r="E9" s="54">
        <v>785.12298062744571</v>
      </c>
      <c r="F9" s="54"/>
      <c r="G9" s="54"/>
      <c r="H9" s="54"/>
      <c r="I9" s="54"/>
      <c r="J9" s="54">
        <v>104916.84045097145</v>
      </c>
      <c r="K9" s="11"/>
    </row>
    <row r="10" spans="2:23" x14ac:dyDescent="0.2">
      <c r="B10" s="2" t="s">
        <v>35</v>
      </c>
      <c r="C10" s="54">
        <v>9693.0571687581978</v>
      </c>
      <c r="D10" s="54">
        <v>59.660656989629523</v>
      </c>
      <c r="E10" s="54">
        <v>262.59757751673965</v>
      </c>
      <c r="F10" s="54">
        <v>3.7920739999999999</v>
      </c>
      <c r="G10" s="54">
        <v>56.959050236181604</v>
      </c>
      <c r="H10" s="54">
        <v>155.32386</v>
      </c>
      <c r="I10" s="54"/>
      <c r="J10" s="54">
        <v>10231.390387500747</v>
      </c>
      <c r="K10" s="11"/>
    </row>
    <row r="11" spans="2:23" x14ac:dyDescent="0.2">
      <c r="B11" s="2" t="s">
        <v>36</v>
      </c>
      <c r="C11" s="54">
        <v>-11699.935921916011</v>
      </c>
      <c r="D11" s="54">
        <v>34.388994350000004</v>
      </c>
      <c r="E11" s="54">
        <v>1393.1648209614596</v>
      </c>
      <c r="F11" s="54"/>
      <c r="G11" s="54"/>
      <c r="H11" s="54"/>
      <c r="I11" s="54"/>
      <c r="J11" s="54">
        <v>-10272.382106604551</v>
      </c>
      <c r="K11" s="11"/>
    </row>
    <row r="12" spans="2:23" x14ac:dyDescent="0.2">
      <c r="B12" s="2" t="s">
        <v>37</v>
      </c>
      <c r="C12" s="54">
        <v>7987.5987510874183</v>
      </c>
      <c r="D12" s="54">
        <v>17.875926959252077</v>
      </c>
      <c r="E12" s="54">
        <v>5.0735954431693102</v>
      </c>
      <c r="F12" s="54"/>
      <c r="G12" s="54"/>
      <c r="H12" s="54"/>
      <c r="I12" s="54"/>
      <c r="J12" s="54">
        <v>8010.5482734898414</v>
      </c>
      <c r="K12" s="11"/>
    </row>
    <row r="13" spans="2:23" x14ac:dyDescent="0.2">
      <c r="B13" s="2" t="s">
        <v>38</v>
      </c>
      <c r="C13" s="54">
        <v>66386.452581294216</v>
      </c>
      <c r="D13" s="54">
        <v>1029.6118606565256</v>
      </c>
      <c r="E13" s="54">
        <v>220.27304332251092</v>
      </c>
      <c r="F13" s="54">
        <v>1498.6979422947775</v>
      </c>
      <c r="G13" s="54"/>
      <c r="H13" s="54"/>
      <c r="I13" s="54"/>
      <c r="J13" s="54">
        <v>69135.035427568</v>
      </c>
      <c r="K13" s="11"/>
    </row>
    <row r="14" spans="2:23" x14ac:dyDescent="0.2">
      <c r="B14" s="2" t="s">
        <v>39</v>
      </c>
      <c r="C14" s="54">
        <v>123020.65840009635</v>
      </c>
      <c r="D14" s="54">
        <v>98.067028695864494</v>
      </c>
      <c r="E14" s="54">
        <v>1234.8763638147107</v>
      </c>
      <c r="F14" s="54"/>
      <c r="G14" s="54"/>
      <c r="H14" s="54"/>
      <c r="I14" s="54"/>
      <c r="J14" s="54">
        <v>124353.60179260701</v>
      </c>
      <c r="K14" s="11"/>
    </row>
    <row r="15" spans="2:23" x14ac:dyDescent="0.2">
      <c r="B15" s="2" t="s">
        <v>40</v>
      </c>
      <c r="C15" s="54">
        <v>238.06849271801897</v>
      </c>
      <c r="D15" s="54">
        <v>18980.80127669491</v>
      </c>
      <c r="E15" s="54">
        <v>1431.6174303668904</v>
      </c>
      <c r="F15" s="54"/>
      <c r="G15" s="54"/>
      <c r="H15" s="54"/>
      <c r="I15" s="54"/>
      <c r="J15" s="54">
        <v>20650.487199779818</v>
      </c>
      <c r="K15" s="11"/>
      <c r="L15" s="32"/>
      <c r="M15" s="32"/>
      <c r="N15" s="32"/>
      <c r="O15" s="32"/>
      <c r="P15" s="32"/>
      <c r="Q15" s="32"/>
      <c r="R15" s="32"/>
      <c r="S15" s="32"/>
    </row>
    <row r="16" spans="2:23" x14ac:dyDescent="0.2">
      <c r="B16" s="27" t="s">
        <v>42</v>
      </c>
      <c r="C16" s="55">
        <v>365657.97867620172</v>
      </c>
      <c r="D16" s="55">
        <v>51547.154761197482</v>
      </c>
      <c r="E16" s="55">
        <v>20433.606527906661</v>
      </c>
      <c r="F16" s="55">
        <v>13022.103025446449</v>
      </c>
      <c r="G16" s="55">
        <v>256.83869133340875</v>
      </c>
      <c r="H16" s="55">
        <v>545.88702853014547</v>
      </c>
      <c r="I16" s="55">
        <v>0.58355152201614424</v>
      </c>
      <c r="J16" s="55">
        <v>451464.15226213791</v>
      </c>
      <c r="K16" s="11"/>
      <c r="L16" s="31"/>
      <c r="M16" s="31"/>
      <c r="N16" s="31"/>
      <c r="O16" s="31"/>
      <c r="P16" s="31"/>
      <c r="Q16" s="31"/>
      <c r="R16" s="31"/>
      <c r="S16" s="31"/>
      <c r="T16" s="12"/>
      <c r="U16" s="12"/>
    </row>
    <row r="17" spans="2:11" ht="24" customHeight="1" x14ac:dyDescent="0.2">
      <c r="B17" s="2" t="s">
        <v>44</v>
      </c>
      <c r="C17" s="12">
        <f>C16/$J$16</f>
        <v>0.8099380135587958</v>
      </c>
      <c r="D17" s="12">
        <f t="shared" ref="D17:J17" si="0">D16/$J$16</f>
        <v>0.11417773593520482</v>
      </c>
      <c r="E17" s="12">
        <f t="shared" si="0"/>
        <v>4.5260750882480036E-2</v>
      </c>
      <c r="F17" s="12">
        <f t="shared" si="0"/>
        <v>2.8844157305063952E-2</v>
      </c>
      <c r="G17" s="12">
        <f t="shared" si="0"/>
        <v>5.6890162828316445E-4</v>
      </c>
      <c r="H17" s="12">
        <f t="shared" si="0"/>
        <v>1.2091481146285605E-3</v>
      </c>
      <c r="I17" s="12">
        <f t="shared" si="0"/>
        <v>1.2925755435778457E-6</v>
      </c>
      <c r="J17" s="12">
        <f t="shared" si="0"/>
        <v>1</v>
      </c>
      <c r="K17" s="11"/>
    </row>
    <row r="19" spans="2:11" x14ac:dyDescent="0.2">
      <c r="B19" s="2" t="s">
        <v>80</v>
      </c>
    </row>
    <row r="20" spans="2:11" x14ac:dyDescent="0.2">
      <c r="B20" s="75" t="s">
        <v>74</v>
      </c>
    </row>
    <row r="22" spans="2:11" ht="19.5" x14ac:dyDescent="0.35">
      <c r="B22" s="45" t="s">
        <v>125</v>
      </c>
      <c r="C22"/>
      <c r="D22"/>
      <c r="E22"/>
      <c r="F22"/>
      <c r="G22"/>
      <c r="H22"/>
      <c r="I22"/>
      <c r="J22"/>
    </row>
    <row r="23" spans="2:11" ht="19.5" x14ac:dyDescent="0.35">
      <c r="B23" s="45" t="s">
        <v>126</v>
      </c>
      <c r="C23"/>
      <c r="D23"/>
      <c r="E23"/>
      <c r="F23"/>
      <c r="G23"/>
      <c r="H23"/>
      <c r="I23"/>
      <c r="J23"/>
    </row>
    <row r="24" spans="2:11" ht="15.75" x14ac:dyDescent="0.25">
      <c r="C24"/>
      <c r="D24"/>
      <c r="E24"/>
      <c r="F24"/>
      <c r="G24"/>
      <c r="H24"/>
      <c r="I24"/>
      <c r="J24"/>
    </row>
    <row r="25" spans="2:11" ht="15.75" x14ac:dyDescent="0.25">
      <c r="C25"/>
      <c r="D25"/>
      <c r="E25"/>
      <c r="F25"/>
      <c r="G25"/>
      <c r="H25"/>
      <c r="I25"/>
      <c r="J25"/>
    </row>
    <row r="26" spans="2:11" ht="15.75" x14ac:dyDescent="0.25">
      <c r="C26"/>
      <c r="D26"/>
      <c r="E26"/>
      <c r="F26"/>
      <c r="G26"/>
      <c r="H26"/>
      <c r="I26"/>
      <c r="J26"/>
    </row>
    <row r="27" spans="2:11" ht="15.75" x14ac:dyDescent="0.25">
      <c r="C27"/>
      <c r="D27"/>
      <c r="E27"/>
      <c r="F27"/>
      <c r="G27"/>
      <c r="H27"/>
      <c r="I27"/>
      <c r="J27"/>
    </row>
    <row r="28" spans="2:11" ht="15.75" x14ac:dyDescent="0.25">
      <c r="C28"/>
      <c r="D28"/>
      <c r="E28"/>
      <c r="F28"/>
      <c r="G28"/>
      <c r="H28"/>
      <c r="I28"/>
      <c r="J28"/>
    </row>
    <row r="29" spans="2:11" ht="15.75" x14ac:dyDescent="0.25">
      <c r="C29"/>
      <c r="D29"/>
      <c r="E29"/>
      <c r="F29"/>
      <c r="G29"/>
      <c r="H29"/>
      <c r="I29"/>
      <c r="J29"/>
    </row>
    <row r="30" spans="2:11" ht="15.75" x14ac:dyDescent="0.25">
      <c r="C30"/>
      <c r="D30"/>
      <c r="E30"/>
      <c r="F30"/>
      <c r="G30"/>
      <c r="H30"/>
      <c r="I30"/>
      <c r="J30"/>
    </row>
    <row r="31" spans="2:11" ht="15.75" x14ac:dyDescent="0.25">
      <c r="C31"/>
      <c r="D31"/>
      <c r="E31"/>
      <c r="F31"/>
      <c r="G31"/>
      <c r="H31"/>
      <c r="I31"/>
      <c r="J31"/>
    </row>
    <row r="32" spans="2:11" ht="15.75" x14ac:dyDescent="0.25">
      <c r="C32"/>
      <c r="D32"/>
      <c r="E32"/>
      <c r="F32"/>
      <c r="G32"/>
      <c r="H32"/>
      <c r="I32"/>
      <c r="J32"/>
    </row>
    <row r="33" spans="3:10" ht="15.75" x14ac:dyDescent="0.25">
      <c r="C33"/>
      <c r="D33"/>
      <c r="E33"/>
      <c r="F33"/>
      <c r="G33"/>
      <c r="H33"/>
      <c r="I33"/>
      <c r="J33"/>
    </row>
  </sheetData>
  <hyperlinks>
    <hyperlink ref="L2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7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6" width="14.28515625" style="2" customWidth="1"/>
    <col min="27" max="16384" width="9.140625" style="2"/>
  </cols>
  <sheetData>
    <row r="2" spans="2:13" ht="15.75" x14ac:dyDescent="0.25">
      <c r="B2" s="6" t="s">
        <v>100</v>
      </c>
      <c r="J2" s="9" t="s">
        <v>29</v>
      </c>
    </row>
    <row r="3" spans="2:13" x14ac:dyDescent="0.2">
      <c r="B3" s="2" t="s">
        <v>90</v>
      </c>
    </row>
    <row r="4" spans="2:13" ht="19.5" x14ac:dyDescent="0.35">
      <c r="H4" s="7" t="s">
        <v>56</v>
      </c>
    </row>
    <row r="5" spans="2:13" ht="47.25" x14ac:dyDescent="0.25">
      <c r="B5" s="16" t="s">
        <v>41</v>
      </c>
      <c r="C5" s="17" t="s">
        <v>51</v>
      </c>
      <c r="D5" s="17">
        <v>2017</v>
      </c>
      <c r="E5" s="17">
        <v>2018</v>
      </c>
      <c r="F5" s="17" t="s">
        <v>82</v>
      </c>
      <c r="G5" s="17" t="s">
        <v>83</v>
      </c>
      <c r="H5" s="17" t="s">
        <v>84</v>
      </c>
      <c r="J5"/>
      <c r="K5"/>
      <c r="L5"/>
      <c r="M5"/>
    </row>
    <row r="6" spans="2:13" ht="15.75" x14ac:dyDescent="0.25">
      <c r="B6" s="8" t="s">
        <v>32</v>
      </c>
      <c r="C6" s="18">
        <f>C20/1000</f>
        <v>53.973513521339711</v>
      </c>
      <c r="D6" s="18">
        <f>Y20/1000</f>
        <v>45.815711008922634</v>
      </c>
      <c r="E6" s="18">
        <f>Z20/1000</f>
        <v>45.402714807105852</v>
      </c>
      <c r="F6" s="25">
        <f>(E6/$E$15%)</f>
        <v>10.056770749041275</v>
      </c>
      <c r="G6" s="19">
        <f>(E6-C6)/C6%</f>
        <v>-15.879638280070818</v>
      </c>
      <c r="H6" s="19">
        <f>(E6-D6)/D6%</f>
        <v>-0.90142921002873977</v>
      </c>
      <c r="J6"/>
      <c r="K6"/>
      <c r="L6"/>
      <c r="M6"/>
    </row>
    <row r="7" spans="2:13" ht="15.75" x14ac:dyDescent="0.25">
      <c r="B7" s="8" t="s">
        <v>33</v>
      </c>
      <c r="C7" s="18">
        <f t="shared" ref="C7:C15" si="0">C21/1000</f>
        <v>114.62370299918695</v>
      </c>
      <c r="D7" s="18">
        <f t="shared" ref="D7:D15" si="1">Y21/1000</f>
        <v>81.10182512178487</v>
      </c>
      <c r="E7" s="18">
        <f t="shared" ref="E7:E15" si="2">Z21/1000</f>
        <v>79.035916029719743</v>
      </c>
      <c r="F7" s="25">
        <f t="shared" ref="F7:F14" si="3">(E7/$E$15%)</f>
        <v>17.506576243915898</v>
      </c>
      <c r="G7" s="19">
        <f t="shared" ref="G7:G14" si="4">(E7-C7)/C7%</f>
        <v>-31.047493701821548</v>
      </c>
      <c r="H7" s="19">
        <f t="shared" ref="H7:H14" si="5">(E7-D7)/D7%</f>
        <v>-2.5473028368509554</v>
      </c>
      <c r="J7"/>
      <c r="K7"/>
      <c r="L7"/>
      <c r="M7"/>
    </row>
    <row r="8" spans="2:13" ht="15.75" x14ac:dyDescent="0.25">
      <c r="B8" s="8" t="s">
        <v>52</v>
      </c>
      <c r="C8" s="18">
        <f t="shared" si="0"/>
        <v>277.95491179703208</v>
      </c>
      <c r="D8" s="18">
        <f t="shared" si="1"/>
        <v>112.29514200029789</v>
      </c>
      <c r="E8" s="18">
        <f t="shared" si="2"/>
        <v>104.91684045097145</v>
      </c>
      <c r="F8" s="25">
        <f t="shared" si="3"/>
        <v>23.239240574310891</v>
      </c>
      <c r="G8" s="19">
        <f t="shared" si="4"/>
        <v>-62.254007395421127</v>
      </c>
      <c r="H8" s="19">
        <f t="shared" si="5"/>
        <v>-6.5704548014257504</v>
      </c>
      <c r="J8"/>
      <c r="K8"/>
      <c r="L8"/>
      <c r="M8"/>
    </row>
    <row r="9" spans="2:13" ht="15.75" x14ac:dyDescent="0.25">
      <c r="B9" s="8" t="s">
        <v>53</v>
      </c>
      <c r="C9" s="18">
        <f t="shared" si="0"/>
        <v>62.084969357139087</v>
      </c>
      <c r="D9" s="18">
        <f t="shared" si="1"/>
        <v>11.031301355568234</v>
      </c>
      <c r="E9" s="18">
        <f t="shared" si="2"/>
        <v>10.231390387500747</v>
      </c>
      <c r="F9" s="25">
        <f t="shared" si="3"/>
        <v>2.26626861429299</v>
      </c>
      <c r="G9" s="19">
        <f t="shared" si="4"/>
        <v>-83.520342373617922</v>
      </c>
      <c r="H9" s="19">
        <f t="shared" si="5"/>
        <v>-7.251283799474102</v>
      </c>
      <c r="J9"/>
      <c r="K9"/>
      <c r="L9"/>
      <c r="M9"/>
    </row>
    <row r="10" spans="2:13" ht="15.75" x14ac:dyDescent="0.25">
      <c r="B10" s="8" t="s">
        <v>54</v>
      </c>
      <c r="C10" s="18">
        <f t="shared" si="0"/>
        <v>-0.13283323965932414</v>
      </c>
      <c r="D10" s="18">
        <f t="shared" si="1"/>
        <v>-10.092450832238274</v>
      </c>
      <c r="E10" s="18">
        <f t="shared" si="2"/>
        <v>-10.272382106604551</v>
      </c>
      <c r="F10" s="25">
        <f t="shared" si="3"/>
        <v>-2.2753483427494814</v>
      </c>
      <c r="G10" s="19">
        <f t="shared" si="4"/>
        <v>7633.2918574823652</v>
      </c>
      <c r="H10" s="19">
        <f>(E10-D10)/D10%</f>
        <v>1.782830328898144</v>
      </c>
      <c r="J10"/>
      <c r="K10"/>
      <c r="L10"/>
      <c r="M10"/>
    </row>
    <row r="11" spans="2:13" ht="15.75" x14ac:dyDescent="0.25">
      <c r="B11" s="8" t="s">
        <v>37</v>
      </c>
      <c r="C11" s="18">
        <f t="shared" si="0"/>
        <v>13.468585839492457</v>
      </c>
      <c r="D11" s="18">
        <f t="shared" si="1"/>
        <v>7.7226120875251594</v>
      </c>
      <c r="E11" s="18">
        <f t="shared" si="2"/>
        <v>8.0105482734898423</v>
      </c>
      <c r="F11" s="25">
        <f t="shared" si="3"/>
        <v>1.774348690444552</v>
      </c>
      <c r="G11" s="19">
        <f t="shared" si="4"/>
        <v>-40.524206706234963</v>
      </c>
      <c r="H11" s="19">
        <f t="shared" si="5"/>
        <v>3.7284817973675661</v>
      </c>
      <c r="J11"/>
      <c r="K11"/>
      <c r="L11"/>
      <c r="M11"/>
    </row>
    <row r="12" spans="2:13" ht="15.75" x14ac:dyDescent="0.25">
      <c r="B12" s="8" t="s">
        <v>38</v>
      </c>
      <c r="C12" s="18">
        <f t="shared" si="0"/>
        <v>80.743091668503354</v>
      </c>
      <c r="D12" s="18">
        <f t="shared" si="1"/>
        <v>66.604358284456737</v>
      </c>
      <c r="E12" s="18">
        <f t="shared" si="2"/>
        <v>69.135035427567999</v>
      </c>
      <c r="F12" s="25">
        <f t="shared" si="3"/>
        <v>15.313516052416375</v>
      </c>
      <c r="G12" s="19">
        <f t="shared" si="4"/>
        <v>-14.376531788741847</v>
      </c>
      <c r="H12" s="19">
        <f t="shared" si="5"/>
        <v>3.7995668876549167</v>
      </c>
      <c r="J12"/>
      <c r="K12"/>
      <c r="L12"/>
      <c r="M12"/>
    </row>
    <row r="13" spans="2:13" ht="15.75" x14ac:dyDescent="0.25">
      <c r="B13" s="8" t="s">
        <v>39</v>
      </c>
      <c r="C13" s="18">
        <f t="shared" si="0"/>
        <v>128.13712187146825</v>
      </c>
      <c r="D13" s="18">
        <f t="shared" si="1"/>
        <v>126.1104788761064</v>
      </c>
      <c r="E13" s="18">
        <f t="shared" si="2"/>
        <v>124.35360179260701</v>
      </c>
      <c r="F13" s="25">
        <f t="shared" si="3"/>
        <v>27.544512929656129</v>
      </c>
      <c r="G13" s="19">
        <f t="shared" si="4"/>
        <v>-2.9527119257886998</v>
      </c>
      <c r="H13" s="19">
        <f t="shared" si="5"/>
        <v>-1.3931253763815956</v>
      </c>
      <c r="J13"/>
      <c r="K13"/>
      <c r="L13"/>
      <c r="M13"/>
    </row>
    <row r="14" spans="2:13" ht="15.75" x14ac:dyDescent="0.25">
      <c r="B14" s="8" t="s">
        <v>55</v>
      </c>
      <c r="C14" s="18">
        <f t="shared" si="0"/>
        <v>66.629821783884651</v>
      </c>
      <c r="D14" s="18">
        <f t="shared" si="1"/>
        <v>20.400996055830632</v>
      </c>
      <c r="E14" s="18">
        <f t="shared" si="2"/>
        <v>20.650487199779818</v>
      </c>
      <c r="F14" s="25">
        <f t="shared" si="3"/>
        <v>4.5741144886713681</v>
      </c>
      <c r="G14" s="19">
        <f t="shared" si="4"/>
        <v>-69.007140276076171</v>
      </c>
      <c r="H14" s="19">
        <f t="shared" si="5"/>
        <v>1.2229360922692838</v>
      </c>
      <c r="J14"/>
      <c r="K14"/>
      <c r="L14"/>
      <c r="M14"/>
    </row>
    <row r="15" spans="2:13" ht="15.75" x14ac:dyDescent="0.25">
      <c r="B15" s="20" t="s">
        <v>42</v>
      </c>
      <c r="C15" s="21">
        <f t="shared" si="0"/>
        <v>797.48288559838727</v>
      </c>
      <c r="D15" s="21">
        <f t="shared" si="1"/>
        <v>460.98997395825427</v>
      </c>
      <c r="E15" s="21">
        <f t="shared" si="2"/>
        <v>451.46415226213793</v>
      </c>
      <c r="F15" s="26">
        <f>SUM(F6:F14)</f>
        <v>100</v>
      </c>
      <c r="G15" s="22">
        <f>(E15-C15)/C15%</f>
        <v>-43.38886007272945</v>
      </c>
      <c r="H15" s="22">
        <f>(E15-D15)/D15%</f>
        <v>-2.0663837033859149</v>
      </c>
      <c r="I15" s="31"/>
      <c r="J15"/>
      <c r="K15"/>
      <c r="L15"/>
      <c r="M15"/>
    </row>
    <row r="17" spans="2:26" x14ac:dyDescent="0.2">
      <c r="B17" s="2" t="s">
        <v>57</v>
      </c>
    </row>
    <row r="18" spans="2:26" ht="19.5" x14ac:dyDescent="0.35">
      <c r="Y18" s="7"/>
      <c r="Z18" s="7" t="s">
        <v>58</v>
      </c>
    </row>
    <row r="19" spans="2:26" ht="15.75" x14ac:dyDescent="0.25">
      <c r="B19" s="10" t="s">
        <v>41</v>
      </c>
      <c r="C19" s="14" t="s">
        <v>50</v>
      </c>
      <c r="D19" s="15">
        <v>1990</v>
      </c>
      <c r="E19" s="15">
        <v>1995</v>
      </c>
      <c r="F19" s="15">
        <v>1998</v>
      </c>
      <c r="G19" s="15">
        <v>1999</v>
      </c>
      <c r="H19" s="15">
        <v>2000</v>
      </c>
      <c r="I19" s="15">
        <v>2001</v>
      </c>
      <c r="J19" s="15">
        <v>2002</v>
      </c>
      <c r="K19" s="15">
        <v>2003</v>
      </c>
      <c r="L19" s="15">
        <v>2004</v>
      </c>
      <c r="M19" s="15">
        <v>2005</v>
      </c>
      <c r="N19" s="15">
        <v>2006</v>
      </c>
      <c r="O19" s="15">
        <v>2007</v>
      </c>
      <c r="P19" s="15">
        <v>2008</v>
      </c>
      <c r="Q19" s="15">
        <v>2009</v>
      </c>
      <c r="R19" s="15">
        <v>2010</v>
      </c>
      <c r="S19" s="15">
        <v>2011</v>
      </c>
      <c r="T19" s="15">
        <v>2012</v>
      </c>
      <c r="U19" s="15">
        <v>2013</v>
      </c>
      <c r="V19" s="15">
        <v>2014</v>
      </c>
      <c r="W19" s="15">
        <v>2015</v>
      </c>
      <c r="X19" s="15">
        <v>2016</v>
      </c>
      <c r="Y19" s="15">
        <v>2017</v>
      </c>
      <c r="Z19" s="15">
        <v>2018</v>
      </c>
    </row>
    <row r="20" spans="2:26" x14ac:dyDescent="0.2">
      <c r="B20" s="2" t="s">
        <v>32</v>
      </c>
      <c r="C20" s="11">
        <v>53973.513521339708</v>
      </c>
      <c r="D20" s="11">
        <v>53973.513521339759</v>
      </c>
      <c r="E20" s="11">
        <v>52895.963803629609</v>
      </c>
      <c r="F20" s="11">
        <v>52784.964854402744</v>
      </c>
      <c r="G20" s="11">
        <v>52848.966734250142</v>
      </c>
      <c r="H20" s="11">
        <v>50305.115046799066</v>
      </c>
      <c r="I20" s="11">
        <v>47929.141342764007</v>
      </c>
      <c r="J20" s="11">
        <v>47626.630385394004</v>
      </c>
      <c r="K20" s="11">
        <v>48495.426331127055</v>
      </c>
      <c r="L20" s="11">
        <v>48447.433761421191</v>
      </c>
      <c r="M20" s="11">
        <v>47868.033659085711</v>
      </c>
      <c r="N20" s="11">
        <v>46589.867082279263</v>
      </c>
      <c r="O20" s="11">
        <v>45875.664466876646</v>
      </c>
      <c r="P20" s="11">
        <v>44710.935157692074</v>
      </c>
      <c r="Q20" s="11">
        <v>44429.471672379703</v>
      </c>
      <c r="R20" s="11">
        <v>44614.047499762812</v>
      </c>
      <c r="S20" s="11">
        <v>44764.756359527222</v>
      </c>
      <c r="T20" s="11">
        <v>44468.314564119282</v>
      </c>
      <c r="U20" s="11">
        <v>44209.180881832981</v>
      </c>
      <c r="V20" s="11">
        <v>45608.77290085252</v>
      </c>
      <c r="W20" s="11">
        <v>45152.692506218533</v>
      </c>
      <c r="X20" s="11">
        <v>45403.030573136362</v>
      </c>
      <c r="Y20" s="11">
        <v>45815.711008922633</v>
      </c>
      <c r="Z20" s="11">
        <v>45402.714807105855</v>
      </c>
    </row>
    <row r="21" spans="2:26" x14ac:dyDescent="0.2">
      <c r="B21" s="2" t="s">
        <v>33</v>
      </c>
      <c r="C21" s="11">
        <v>114623.70299918695</v>
      </c>
      <c r="D21" s="11">
        <v>113804.58204531293</v>
      </c>
      <c r="E21" s="11">
        <v>111923.27683758382</v>
      </c>
      <c r="F21" s="11">
        <v>111903.38869424834</v>
      </c>
      <c r="G21" s="11">
        <v>115227.83365550145</v>
      </c>
      <c r="H21" s="11">
        <v>115721.87948748545</v>
      </c>
      <c r="I21" s="11">
        <v>113993.32368445104</v>
      </c>
      <c r="J21" s="11">
        <v>104515.07254309242</v>
      </c>
      <c r="K21" s="11">
        <v>108367.49777934892</v>
      </c>
      <c r="L21" s="11">
        <v>108868.4556964269</v>
      </c>
      <c r="M21" s="11">
        <v>109165.25913932963</v>
      </c>
      <c r="N21" s="11">
        <v>107043.97988321107</v>
      </c>
      <c r="O21" s="11">
        <v>105966.34299555687</v>
      </c>
      <c r="P21" s="11">
        <v>103902.31080627038</v>
      </c>
      <c r="Q21" s="11">
        <v>91455.166475053091</v>
      </c>
      <c r="R21" s="11">
        <v>94262.006883898066</v>
      </c>
      <c r="S21" s="11">
        <v>86055.40851220426</v>
      </c>
      <c r="T21" s="11">
        <v>87990.039910283187</v>
      </c>
      <c r="U21" s="11">
        <v>88770.038314899924</v>
      </c>
      <c r="V21" s="11">
        <v>86768.703425143671</v>
      </c>
      <c r="W21" s="11">
        <v>85231.469536516073</v>
      </c>
      <c r="X21" s="11">
        <v>81673.196120954613</v>
      </c>
      <c r="Y21" s="11">
        <v>81101.825121784874</v>
      </c>
      <c r="Z21" s="11">
        <v>79035.916029719738</v>
      </c>
    </row>
    <row r="22" spans="2:26" x14ac:dyDescent="0.2">
      <c r="B22" s="2" t="s">
        <v>34</v>
      </c>
      <c r="C22" s="11">
        <v>277954.91179703211</v>
      </c>
      <c r="D22" s="11">
        <v>277954.91179703193</v>
      </c>
      <c r="E22" s="11">
        <v>237982.52898837754</v>
      </c>
      <c r="F22" s="11">
        <v>225574.21392676304</v>
      </c>
      <c r="G22" s="11">
        <v>212582.58172152253</v>
      </c>
      <c r="H22" s="11">
        <v>221605.58082745111</v>
      </c>
      <c r="I22" s="11">
        <v>231359.97563745978</v>
      </c>
      <c r="J22" s="11">
        <v>228849.92411969611</v>
      </c>
      <c r="K22" s="11">
        <v>234713.06860787593</v>
      </c>
      <c r="L22" s="11">
        <v>232403.45658932996</v>
      </c>
      <c r="M22" s="11">
        <v>231509.03391497023</v>
      </c>
      <c r="N22" s="11">
        <v>235932.47362678399</v>
      </c>
      <c r="O22" s="11">
        <v>230364.85627635734</v>
      </c>
      <c r="P22" s="11">
        <v>223577.64602033922</v>
      </c>
      <c r="Q22" s="11">
        <v>200404.62095595183</v>
      </c>
      <c r="R22" s="11">
        <v>207401.05044747744</v>
      </c>
      <c r="S22" s="11">
        <v>192700.15852614125</v>
      </c>
      <c r="T22" s="11">
        <v>203335.55915164121</v>
      </c>
      <c r="U22" s="11">
        <v>190130.32847700364</v>
      </c>
      <c r="V22" s="11">
        <v>165198.26980232316</v>
      </c>
      <c r="W22" s="11">
        <v>145273.5055427624</v>
      </c>
      <c r="X22" s="11">
        <v>121771.4568996943</v>
      </c>
      <c r="Y22" s="11">
        <v>112295.14200029788</v>
      </c>
      <c r="Z22" s="11">
        <v>104916.84045097145</v>
      </c>
    </row>
    <row r="23" spans="2:26" x14ac:dyDescent="0.2">
      <c r="B23" s="2" t="s">
        <v>35</v>
      </c>
      <c r="C23" s="11">
        <v>62084.969357139089</v>
      </c>
      <c r="D23" s="11">
        <v>59924.257769207499</v>
      </c>
      <c r="E23" s="11">
        <v>50935.65783721098</v>
      </c>
      <c r="F23" s="11">
        <v>48435.050327171586</v>
      </c>
      <c r="G23" s="11">
        <v>29972.360297304116</v>
      </c>
      <c r="H23" s="11">
        <v>27184.718627028215</v>
      </c>
      <c r="I23" s="11">
        <v>24596.897247996567</v>
      </c>
      <c r="J23" s="11">
        <v>21675.153948639632</v>
      </c>
      <c r="K23" s="11">
        <v>22024.766595048855</v>
      </c>
      <c r="L23" s="11">
        <v>21195.05478264203</v>
      </c>
      <c r="M23" s="11">
        <v>20658.299917943721</v>
      </c>
      <c r="N23" s="11">
        <v>19234.689027752815</v>
      </c>
      <c r="O23" s="11">
        <v>20618.72041197306</v>
      </c>
      <c r="P23" s="11">
        <v>18640.38365421689</v>
      </c>
      <c r="Q23" s="11">
        <v>11904.064834263741</v>
      </c>
      <c r="R23" s="11">
        <v>12702.003413629049</v>
      </c>
      <c r="S23" s="11">
        <v>11329.858286478584</v>
      </c>
      <c r="T23" s="11">
        <v>10770.923346788484</v>
      </c>
      <c r="U23" s="11">
        <v>12991.71740910349</v>
      </c>
      <c r="V23" s="11">
        <v>13021.343720869543</v>
      </c>
      <c r="W23" s="11">
        <v>12728.874149115043</v>
      </c>
      <c r="X23" s="11">
        <v>10649.363068721061</v>
      </c>
      <c r="Y23" s="11">
        <v>11031.301355568234</v>
      </c>
      <c r="Z23" s="11">
        <v>10231.390387500747</v>
      </c>
    </row>
    <row r="24" spans="2:26" x14ac:dyDescent="0.2">
      <c r="B24" s="2" t="s">
        <v>36</v>
      </c>
      <c r="C24" s="11">
        <v>-132.83323965932414</v>
      </c>
      <c r="D24" s="11">
        <v>-132.83323965932013</v>
      </c>
      <c r="E24" s="11">
        <v>-2314.6734999689811</v>
      </c>
      <c r="F24" s="11">
        <v>-4283.7174324966427</v>
      </c>
      <c r="G24" s="11">
        <v>-3840.4268622896716</v>
      </c>
      <c r="H24" s="11">
        <v>-4146.3930076450197</v>
      </c>
      <c r="I24" s="11">
        <v>-4840.2034761333216</v>
      </c>
      <c r="J24" s="11">
        <v>-5757.2566821750061</v>
      </c>
      <c r="K24" s="11">
        <v>-6035.921892870675</v>
      </c>
      <c r="L24" s="11">
        <v>-6855.0629227663339</v>
      </c>
      <c r="M24" s="11">
        <v>-7244.9289525333379</v>
      </c>
      <c r="N24" s="11">
        <v>-7841.3791772373525</v>
      </c>
      <c r="O24" s="11">
        <v>-8339.711430935673</v>
      </c>
      <c r="P24" s="11">
        <v>-8900.5121709013038</v>
      </c>
      <c r="Q24" s="11">
        <v>-8939.1691191880054</v>
      </c>
      <c r="R24" s="11">
        <v>-9262.9518875893373</v>
      </c>
      <c r="S24" s="11">
        <v>-9791.224828560933</v>
      </c>
      <c r="T24" s="11">
        <v>-9574.7023512256037</v>
      </c>
      <c r="U24" s="11">
        <v>-9770.8440702905446</v>
      </c>
      <c r="V24" s="11">
        <v>-9670.7218872326903</v>
      </c>
      <c r="W24" s="11">
        <v>-9973.1310205639566</v>
      </c>
      <c r="X24" s="11">
        <v>-9859.7290252428174</v>
      </c>
      <c r="Y24" s="11">
        <v>-10092.450832238274</v>
      </c>
      <c r="Z24" s="11">
        <v>-10272.382106604551</v>
      </c>
    </row>
    <row r="25" spans="2:26" x14ac:dyDescent="0.2">
      <c r="B25" s="2" t="s">
        <v>37</v>
      </c>
      <c r="C25" s="11">
        <v>13468.585839492456</v>
      </c>
      <c r="D25" s="11">
        <v>13468.585839492458</v>
      </c>
      <c r="E25" s="11">
        <v>13263.584509850511</v>
      </c>
      <c r="F25" s="11">
        <v>12910.626559031392</v>
      </c>
      <c r="G25" s="11">
        <v>12880.129832480816</v>
      </c>
      <c r="H25" s="11">
        <v>12094.650581631608</v>
      </c>
      <c r="I25" s="11">
        <v>12214.297752369279</v>
      </c>
      <c r="J25" s="11">
        <v>10321.472373082308</v>
      </c>
      <c r="K25" s="11">
        <v>10257.350460078649</v>
      </c>
      <c r="L25" s="11">
        <v>11188.731430489723</v>
      </c>
      <c r="M25" s="11">
        <v>11167.379061615935</v>
      </c>
      <c r="N25" s="11">
        <v>10101.252735549557</v>
      </c>
      <c r="O25" s="11">
        <v>9419.7790796396021</v>
      </c>
      <c r="P25" s="11">
        <v>9739.5507012127691</v>
      </c>
      <c r="Q25" s="11">
        <v>8873.6430369242298</v>
      </c>
      <c r="R25" s="11">
        <v>9515.3864158478264</v>
      </c>
      <c r="S25" s="11">
        <v>8010.0244002536383</v>
      </c>
      <c r="T25" s="11">
        <v>8941.7787133353195</v>
      </c>
      <c r="U25" s="11">
        <v>9132.2165851536283</v>
      </c>
      <c r="V25" s="11">
        <v>7793.1855237950758</v>
      </c>
      <c r="W25" s="11">
        <v>7977.5107149220894</v>
      </c>
      <c r="X25" s="11">
        <v>8078.6646811463934</v>
      </c>
      <c r="Y25" s="11">
        <v>7722.612087525159</v>
      </c>
      <c r="Z25" s="11">
        <v>8010.5482734898414</v>
      </c>
    </row>
    <row r="26" spans="2:26" x14ac:dyDescent="0.2">
      <c r="B26" s="2" t="s">
        <v>38</v>
      </c>
      <c r="C26" s="11">
        <v>80743.091668503359</v>
      </c>
      <c r="D26" s="11">
        <v>80083.898567097727</v>
      </c>
      <c r="E26" s="11">
        <v>81654.565844505822</v>
      </c>
      <c r="F26" s="11">
        <v>88853.18457435118</v>
      </c>
      <c r="G26" s="11">
        <v>88355.88938772284</v>
      </c>
      <c r="H26" s="11">
        <v>88667.118155808348</v>
      </c>
      <c r="I26" s="11">
        <v>91109.260764216087</v>
      </c>
      <c r="J26" s="11">
        <v>87365.921127349007</v>
      </c>
      <c r="K26" s="11">
        <v>88366.184447456675</v>
      </c>
      <c r="L26" s="11">
        <v>89978.816114761154</v>
      </c>
      <c r="M26" s="11">
        <v>85683.216178613264</v>
      </c>
      <c r="N26" s="11">
        <v>83065.177079711168</v>
      </c>
      <c r="O26" s="11">
        <v>79325.594930484192</v>
      </c>
      <c r="P26" s="11">
        <v>81346.197661804836</v>
      </c>
      <c r="Q26" s="11">
        <v>78038.600836208396</v>
      </c>
      <c r="R26" s="11">
        <v>87522.319096536681</v>
      </c>
      <c r="S26" s="11">
        <v>70142.401197891741</v>
      </c>
      <c r="T26" s="11">
        <v>76615.331707422083</v>
      </c>
      <c r="U26" s="11">
        <v>77478.782524560156</v>
      </c>
      <c r="V26" s="11">
        <v>64836.735623223518</v>
      </c>
      <c r="W26" s="11">
        <v>67368.482245142324</v>
      </c>
      <c r="X26" s="11">
        <v>68736.762161287566</v>
      </c>
      <c r="Y26" s="11">
        <v>66604.358284456743</v>
      </c>
      <c r="Z26" s="11">
        <v>69135.035427568</v>
      </c>
    </row>
    <row r="27" spans="2:26" x14ac:dyDescent="0.2">
      <c r="B27" s="2" t="s">
        <v>39</v>
      </c>
      <c r="C27" s="11">
        <v>128137.12187146826</v>
      </c>
      <c r="D27" s="11">
        <v>128137.12187146825</v>
      </c>
      <c r="E27" s="11">
        <v>129722.76166459374</v>
      </c>
      <c r="F27" s="11">
        <v>134065.43834163505</v>
      </c>
      <c r="G27" s="11">
        <v>135105.76118990054</v>
      </c>
      <c r="H27" s="11">
        <v>133322.06111934883</v>
      </c>
      <c r="I27" s="11">
        <v>132825.95275502914</v>
      </c>
      <c r="J27" s="11">
        <v>135337.71610434432</v>
      </c>
      <c r="K27" s="11">
        <v>134424.97681928385</v>
      </c>
      <c r="L27" s="11">
        <v>135351.29778268005</v>
      </c>
      <c r="M27" s="11">
        <v>135999.47844340483</v>
      </c>
      <c r="N27" s="11">
        <v>136004.51828551569</v>
      </c>
      <c r="O27" s="11">
        <v>137508.0060263481</v>
      </c>
      <c r="P27" s="11">
        <v>131409.16866591616</v>
      </c>
      <c r="Q27" s="11">
        <v>126380.01635268312</v>
      </c>
      <c r="R27" s="11">
        <v>124526.7824737062</v>
      </c>
      <c r="S27" s="11">
        <v>122391.446087598</v>
      </c>
      <c r="T27" s="11">
        <v>121420.38491985577</v>
      </c>
      <c r="U27" s="11">
        <v>119986.58329964083</v>
      </c>
      <c r="V27" s="11">
        <v>121338.26526721293</v>
      </c>
      <c r="W27" s="11">
        <v>123496.62289990055</v>
      </c>
      <c r="X27" s="11">
        <v>125897.11396306333</v>
      </c>
      <c r="Y27" s="11">
        <v>126110.4788761064</v>
      </c>
      <c r="Z27" s="11">
        <v>124353.60179260701</v>
      </c>
    </row>
    <row r="28" spans="2:26" x14ac:dyDescent="0.2">
      <c r="B28" s="2" t="s">
        <v>40</v>
      </c>
      <c r="C28" s="11">
        <v>66629.821783884647</v>
      </c>
      <c r="D28" s="11">
        <v>66629.821783884647</v>
      </c>
      <c r="E28" s="11">
        <v>69325.277826757927</v>
      </c>
      <c r="F28" s="11">
        <v>68151.795594233394</v>
      </c>
      <c r="G28" s="11">
        <v>65437.48918071446</v>
      </c>
      <c r="H28" s="11">
        <v>63125.712374207178</v>
      </c>
      <c r="I28" s="11">
        <v>61030.651768424177</v>
      </c>
      <c r="J28" s="11">
        <v>59811.998596580816</v>
      </c>
      <c r="K28" s="11">
        <v>56033.702603464801</v>
      </c>
      <c r="L28" s="11">
        <v>51760.928011660799</v>
      </c>
      <c r="M28" s="11">
        <v>49087.422506313698</v>
      </c>
      <c r="N28" s="11">
        <v>45829.434953809745</v>
      </c>
      <c r="O28" s="11">
        <v>42753.964894331926</v>
      </c>
      <c r="P28" s="11">
        <v>38275.969307314219</v>
      </c>
      <c r="Q28" s="11">
        <v>34228.005180097411</v>
      </c>
      <c r="R28" s="11">
        <v>29661.6078670303</v>
      </c>
      <c r="S28" s="11">
        <v>27598.468992516177</v>
      </c>
      <c r="T28" s="11">
        <v>26121.749835038507</v>
      </c>
      <c r="U28" s="11">
        <v>23244.380188465457</v>
      </c>
      <c r="V28" s="11">
        <v>21132.20621578391</v>
      </c>
      <c r="W28" s="11">
        <v>20667.753476340295</v>
      </c>
      <c r="X28" s="11">
        <v>20056.899185775655</v>
      </c>
      <c r="Y28" s="11">
        <v>20400.99605583063</v>
      </c>
      <c r="Z28" s="11">
        <v>20650.487199779818</v>
      </c>
    </row>
    <row r="29" spans="2:26" x14ac:dyDescent="0.2">
      <c r="B29" s="27" t="s">
        <v>42</v>
      </c>
      <c r="C29" s="28">
        <v>797482.88559838722</v>
      </c>
      <c r="D29" s="28">
        <v>793843.8599551759</v>
      </c>
      <c r="E29" s="28">
        <v>745388.94381254097</v>
      </c>
      <c r="F29" s="28">
        <v>738394.94543934008</v>
      </c>
      <c r="G29" s="28">
        <v>708570.58513710718</v>
      </c>
      <c r="H29" s="28">
        <v>707880.44321211486</v>
      </c>
      <c r="I29" s="28">
        <v>710219.29747657676</v>
      </c>
      <c r="J29" s="28">
        <v>689746.63251600368</v>
      </c>
      <c r="K29" s="28">
        <v>696647.05175081396</v>
      </c>
      <c r="L29" s="28">
        <v>692339.11124664557</v>
      </c>
      <c r="M29" s="28">
        <v>683893.1938687436</v>
      </c>
      <c r="N29" s="28">
        <v>675960.013497376</v>
      </c>
      <c r="O29" s="28">
        <v>663493.21765063202</v>
      </c>
      <c r="P29" s="28">
        <v>642701.64980386535</v>
      </c>
      <c r="Q29" s="28">
        <v>586774.42022437358</v>
      </c>
      <c r="R29" s="28">
        <v>600942.2522102989</v>
      </c>
      <c r="S29" s="28">
        <v>553201.29753404995</v>
      </c>
      <c r="T29" s="28">
        <v>570089.37979725841</v>
      </c>
      <c r="U29" s="28">
        <v>556172.38361036964</v>
      </c>
      <c r="V29" s="28">
        <v>516026.76059197169</v>
      </c>
      <c r="W29" s="28">
        <v>497923.78005035338</v>
      </c>
      <c r="X29" s="28">
        <v>472406.75762853643</v>
      </c>
      <c r="Y29" s="28">
        <v>460989.97395825427</v>
      </c>
      <c r="Z29" s="28">
        <v>451464.15226213791</v>
      </c>
    </row>
    <row r="30" spans="2:26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  <c r="Z30" s="12"/>
    </row>
    <row r="31" spans="2:26" x14ac:dyDescent="0.2">
      <c r="B31" s="2" t="s">
        <v>80</v>
      </c>
    </row>
    <row r="32" spans="2:26" x14ac:dyDescent="0.2">
      <c r="B32" s="75" t="s">
        <v>74</v>
      </c>
    </row>
    <row r="34" spans="3:23" x14ac:dyDescent="0.2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6" spans="3:23" ht="15.75" x14ac:dyDescent="0.25">
      <c r="C36"/>
      <c r="D36"/>
      <c r="E36"/>
      <c r="F36"/>
      <c r="G36"/>
      <c r="H36"/>
      <c r="I36"/>
      <c r="J36"/>
    </row>
    <row r="37" spans="3:23" ht="15.75" x14ac:dyDescent="0.25">
      <c r="C37"/>
      <c r="D37"/>
      <c r="E37"/>
      <c r="F37"/>
      <c r="G37"/>
      <c r="H37"/>
      <c r="I37"/>
      <c r="J37"/>
    </row>
    <row r="38" spans="3:23" ht="15.75" x14ac:dyDescent="0.25">
      <c r="C38"/>
      <c r="D38"/>
      <c r="E38"/>
      <c r="F38"/>
      <c r="G38"/>
      <c r="H38"/>
      <c r="I38"/>
      <c r="J38"/>
    </row>
    <row r="39" spans="3:23" ht="15.75" x14ac:dyDescent="0.25">
      <c r="C39"/>
      <c r="D39"/>
      <c r="E39"/>
      <c r="F39"/>
      <c r="G39"/>
      <c r="H39"/>
      <c r="I39"/>
      <c r="J39"/>
    </row>
    <row r="40" spans="3:23" ht="15.75" x14ac:dyDescent="0.25">
      <c r="C40"/>
      <c r="D40"/>
      <c r="E40"/>
      <c r="F40"/>
      <c r="G40"/>
      <c r="H40"/>
      <c r="I40"/>
      <c r="J40"/>
    </row>
    <row r="41" spans="3:23" ht="15.75" x14ac:dyDescent="0.25">
      <c r="C41"/>
      <c r="D41"/>
      <c r="E41"/>
      <c r="F41"/>
      <c r="G41"/>
      <c r="H41"/>
      <c r="I41"/>
      <c r="J41"/>
    </row>
    <row r="42" spans="3:23" ht="15.75" x14ac:dyDescent="0.25">
      <c r="C42"/>
      <c r="D42"/>
      <c r="E42"/>
      <c r="F42"/>
      <c r="G42"/>
      <c r="H42"/>
      <c r="I42"/>
      <c r="J42"/>
    </row>
    <row r="43" spans="3:23" ht="15.75" x14ac:dyDescent="0.25">
      <c r="C43"/>
      <c r="D43"/>
      <c r="E43"/>
      <c r="F43"/>
      <c r="G43"/>
      <c r="H43"/>
      <c r="I43"/>
      <c r="J43"/>
    </row>
    <row r="44" spans="3:23" ht="15.75" x14ac:dyDescent="0.25">
      <c r="C44"/>
      <c r="D44"/>
      <c r="E44"/>
      <c r="F44"/>
      <c r="G44"/>
      <c r="H44"/>
      <c r="I44"/>
      <c r="J44"/>
    </row>
    <row r="45" spans="3:23" ht="15.75" x14ac:dyDescent="0.25">
      <c r="C45"/>
      <c r="D45"/>
      <c r="E45"/>
      <c r="F45"/>
      <c r="G45"/>
      <c r="H45"/>
      <c r="I45"/>
      <c r="J45"/>
    </row>
    <row r="46" spans="3:23" ht="15.75" x14ac:dyDescent="0.25">
      <c r="C46"/>
      <c r="D46"/>
      <c r="E46"/>
      <c r="F46"/>
      <c r="G46"/>
      <c r="H46"/>
      <c r="I46"/>
      <c r="J46"/>
    </row>
    <row r="47" spans="3:23" ht="15.75" x14ac:dyDescent="0.25">
      <c r="C47"/>
      <c r="D47"/>
      <c r="E47"/>
      <c r="F47"/>
      <c r="G47"/>
      <c r="H47"/>
      <c r="I47"/>
      <c r="J47"/>
    </row>
  </sheetData>
  <hyperlinks>
    <hyperlink ref="J2" location="Contents!A1" display="back to contents"/>
  </hyperlinks>
  <pageMargins left="0.78740157480314965" right="0.78740157480314965" top="0.78740157480314965" bottom="0.78740157480314965" header="0.39370078740157483" footer="0.3937007874015748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5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98.7109375" style="2" bestFit="1" customWidth="1"/>
    <col min="3" max="3" width="28.85546875" style="2" bestFit="1" customWidth="1"/>
    <col min="4" max="16384" width="9.140625" style="2"/>
  </cols>
  <sheetData>
    <row r="2" spans="2:3" ht="20.25" x14ac:dyDescent="0.3">
      <c r="B2" s="4" t="s">
        <v>24</v>
      </c>
      <c r="C2" s="4"/>
    </row>
    <row r="4" spans="2:3" ht="24" customHeight="1" x14ac:dyDescent="0.2">
      <c r="B4" s="73" t="s">
        <v>28</v>
      </c>
      <c r="C4" s="73" t="s">
        <v>27</v>
      </c>
    </row>
    <row r="5" spans="2:3" ht="30" customHeight="1" x14ac:dyDescent="0.2">
      <c r="B5" s="97" t="s">
        <v>115</v>
      </c>
      <c r="C5" s="93" t="s">
        <v>65</v>
      </c>
    </row>
    <row r="6" spans="2:3" ht="30" customHeight="1" x14ac:dyDescent="0.2">
      <c r="B6" s="96" t="s">
        <v>114</v>
      </c>
      <c r="C6" s="94" t="s">
        <v>25</v>
      </c>
    </row>
    <row r="7" spans="2:3" ht="30" customHeight="1" x14ac:dyDescent="0.2">
      <c r="B7" s="98" t="s">
        <v>113</v>
      </c>
      <c r="C7" s="94" t="s">
        <v>64</v>
      </c>
    </row>
    <row r="8" spans="2:3" ht="30" customHeight="1" x14ac:dyDescent="0.2">
      <c r="B8" s="96" t="s">
        <v>112</v>
      </c>
      <c r="C8" s="94" t="s">
        <v>64</v>
      </c>
    </row>
    <row r="9" spans="2:3" ht="30" customHeight="1" x14ac:dyDescent="0.2">
      <c r="B9" s="96" t="s">
        <v>111</v>
      </c>
      <c r="C9" s="94" t="s">
        <v>26</v>
      </c>
    </row>
    <row r="10" spans="2:3" ht="30" customHeight="1" x14ac:dyDescent="0.2">
      <c r="B10" s="98" t="s">
        <v>110</v>
      </c>
      <c r="C10" s="94" t="s">
        <v>25</v>
      </c>
    </row>
    <row r="11" spans="2:3" ht="30" customHeight="1" x14ac:dyDescent="0.2">
      <c r="B11" s="98" t="s">
        <v>109</v>
      </c>
      <c r="C11" s="94" t="s">
        <v>103</v>
      </c>
    </row>
    <row r="12" spans="2:3" ht="30" customHeight="1" x14ac:dyDescent="0.2">
      <c r="B12" s="98" t="s">
        <v>108</v>
      </c>
      <c r="C12" s="74" t="s">
        <v>25</v>
      </c>
    </row>
    <row r="13" spans="2:3" ht="30" customHeight="1" x14ac:dyDescent="0.2">
      <c r="B13" s="96" t="s">
        <v>107</v>
      </c>
      <c r="C13" s="94" t="s">
        <v>104</v>
      </c>
    </row>
    <row r="14" spans="2:3" ht="30" customHeight="1" x14ac:dyDescent="0.2">
      <c r="B14" s="96" t="s">
        <v>105</v>
      </c>
      <c r="C14" s="94" t="s">
        <v>25</v>
      </c>
    </row>
    <row r="15" spans="2:3" ht="30" customHeight="1" x14ac:dyDescent="0.2">
      <c r="B15" s="99" t="s">
        <v>106</v>
      </c>
      <c r="C15" s="95" t="s">
        <v>25</v>
      </c>
    </row>
  </sheetData>
  <hyperlinks>
    <hyperlink ref="B11" location="Figure5!A1" display="Figure 5: Individual greenhouse gas emissions within sector* (MtCO2e), NI"/>
    <hyperlink ref="B10" location="Table2!A1" display="Table 2: Greenhouse gas emissions by gas within sector, NI"/>
    <hyperlink ref="B9" location="Figure4!A1" display="Figure 4: Greenhouse gas emissions by sector, NI"/>
    <hyperlink ref="B5" location="Figure1!A1" display="Figure 1: Greenhouse gas emissions, NI"/>
    <hyperlink ref="B6" location="Table1!A1" display="Table 1: Greenhouse gas emissions by sector, NI"/>
    <hyperlink ref="B7" location="Figure2!A1" display="Figure 2: Greenhouse gas emissions by gas type, NI"/>
    <hyperlink ref="B8" location="Figure3!A1" display="Figure 3: Greenhouse gas emissions by sector, NI"/>
    <hyperlink ref="B12" location="Table3!A1" display="Table 3: Greenhouse gas emissions - progress against Programme for Government measure, NI"/>
    <hyperlink ref="B13" location="Figure6!A1" display="Figure 6: Greenhouse gas emissions, % reduction from base year, NI"/>
    <hyperlink ref="B14" location="'Table4 '!A1" display="Table 4: Greenhouse gas emissions by gas, UK"/>
    <hyperlink ref="B15" location="Table5!A1" display="Table 5: Greenhouse gas emissions by sector, UK"/>
  </hyperlinks>
  <pageMargins left="0.78740157480314965" right="0.78740157480314965" top="0.78740157480314965" bottom="0.78740157480314965" header="0.39370078740157483" footer="0.3937007874015748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68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3" width="13.140625" style="2" customWidth="1"/>
    <col min="4" max="16384" width="9.140625" style="2"/>
  </cols>
  <sheetData>
    <row r="2" spans="2:18" ht="15.75" x14ac:dyDescent="0.25">
      <c r="B2" s="3" t="s">
        <v>91</v>
      </c>
      <c r="Q2" s="9" t="s">
        <v>29</v>
      </c>
      <c r="R2" s="38"/>
    </row>
    <row r="3" spans="2:18" x14ac:dyDescent="0.2">
      <c r="B3" s="2" t="s">
        <v>92</v>
      </c>
    </row>
    <row r="4" spans="2:18" x14ac:dyDescent="0.2">
      <c r="B4" s="24" t="s">
        <v>93</v>
      </c>
    </row>
    <row r="18" spans="3:28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35" spans="2:31" x14ac:dyDescent="0.2">
      <c r="B35" s="2" t="s">
        <v>59</v>
      </c>
    </row>
    <row r="36" spans="2:31" ht="19.5" x14ac:dyDescent="0.3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/>
      <c r="AD36" s="7"/>
      <c r="AE36" s="7" t="s">
        <v>56</v>
      </c>
    </row>
    <row r="37" spans="2:31" ht="15.75" x14ac:dyDescent="0.25">
      <c r="B37" s="10" t="s">
        <v>41</v>
      </c>
      <c r="C37" s="15">
        <v>1990</v>
      </c>
      <c r="D37" s="15"/>
      <c r="E37" s="15"/>
      <c r="F37" s="15"/>
      <c r="G37" s="15"/>
      <c r="H37" s="15">
        <v>1995</v>
      </c>
      <c r="I37" s="15"/>
      <c r="J37" s="15"/>
      <c r="K37" s="15">
        <v>1998</v>
      </c>
      <c r="L37" s="15">
        <v>1999</v>
      </c>
      <c r="M37" s="15">
        <v>2000</v>
      </c>
      <c r="N37" s="15">
        <v>2001</v>
      </c>
      <c r="O37" s="15">
        <v>2002</v>
      </c>
      <c r="P37" s="15">
        <v>2003</v>
      </c>
      <c r="Q37" s="15">
        <v>2004</v>
      </c>
      <c r="R37" s="15">
        <v>2005</v>
      </c>
      <c r="S37" s="15">
        <v>2006</v>
      </c>
      <c r="T37" s="15">
        <v>2007</v>
      </c>
      <c r="U37" s="15">
        <v>2008</v>
      </c>
      <c r="V37" s="15">
        <v>2009</v>
      </c>
      <c r="W37" s="15">
        <v>2010</v>
      </c>
      <c r="X37" s="15">
        <v>2011</v>
      </c>
      <c r="Y37" s="15">
        <v>2012</v>
      </c>
      <c r="Z37" s="15">
        <v>2013</v>
      </c>
      <c r="AA37" s="15">
        <v>2014</v>
      </c>
      <c r="AB37" s="15">
        <v>2015</v>
      </c>
      <c r="AC37" s="15">
        <v>2016</v>
      </c>
      <c r="AD37" s="15">
        <v>2017</v>
      </c>
      <c r="AE37" s="15">
        <v>2018</v>
      </c>
    </row>
    <row r="38" spans="2:31" x14ac:dyDescent="0.2">
      <c r="B38" s="2" t="s">
        <v>32</v>
      </c>
      <c r="C38" s="18">
        <f>D52/1000</f>
        <v>5.2794888570824376</v>
      </c>
      <c r="D38" s="18"/>
      <c r="E38" s="18"/>
      <c r="F38" s="18"/>
      <c r="G38" s="18"/>
      <c r="H38" s="18">
        <f>E52/1000</f>
        <v>5.7141519749368221</v>
      </c>
      <c r="I38" s="18"/>
      <c r="J38" s="18"/>
      <c r="K38" s="18">
        <f t="shared" ref="K38:K47" si="0">F52/1000</f>
        <v>5.7828278049365878</v>
      </c>
      <c r="L38" s="18">
        <f t="shared" ref="L38:L47" si="1">G52/1000</f>
        <v>5.7157268217435639</v>
      </c>
      <c r="M38" s="18">
        <f t="shared" ref="M38:M47" si="2">H52/1000</f>
        <v>5.4745294712969361</v>
      </c>
      <c r="N38" s="18">
        <f t="shared" ref="N38:N47" si="3">I52/1000</f>
        <v>5.4509159913460641</v>
      </c>
      <c r="O38" s="18">
        <f t="shared" ref="O38:O47" si="4">J52/1000</f>
        <v>5.4162849212947712</v>
      </c>
      <c r="P38" s="18">
        <f t="shared" ref="P38:P47" si="5">K52/1000</f>
        <v>5.4760363915392674</v>
      </c>
      <c r="Q38" s="18">
        <f t="shared" ref="Q38:Q47" si="6">L52/1000</f>
        <v>5.4119411091336627</v>
      </c>
      <c r="R38" s="18">
        <f t="shared" ref="R38:R47" si="7">M52/1000</f>
        <v>5.4060485100047977</v>
      </c>
      <c r="S38" s="18">
        <f t="shared" ref="S38:S47" si="8">N52/1000</f>
        <v>5.2668118031245328</v>
      </c>
      <c r="T38" s="18">
        <f t="shared" ref="T38:T47" si="9">O52/1000</f>
        <v>5.1470256153656626</v>
      </c>
      <c r="U38" s="18">
        <f t="shared" ref="U38:U47" si="10">P52/1000</f>
        <v>5.0186344344533467</v>
      </c>
      <c r="V38" s="18">
        <f t="shared" ref="V38:V47" si="11">Q52/1000</f>
        <v>4.9888479041040688</v>
      </c>
      <c r="W38" s="18">
        <f t="shared" ref="W38:W47" si="12">R52/1000</f>
        <v>5.066726438854058</v>
      </c>
      <c r="X38" s="18">
        <f t="shared" ref="X38:X47" si="13">S52/1000</f>
        <v>5.0919716209302281</v>
      </c>
      <c r="Y38" s="18">
        <f t="shared" ref="Y38:Y47" si="14">T52/1000</f>
        <v>5.1088741277950147</v>
      </c>
      <c r="Z38" s="18">
        <f t="shared" ref="Z38:Z47" si="15">U52/1000</f>
        <v>5.1188343330609936</v>
      </c>
      <c r="AA38" s="18">
        <f>V52/1000</f>
        <v>5.13498049400566</v>
      </c>
      <c r="AB38" s="18">
        <f>W52/1000</f>
        <v>5.2123146202293968</v>
      </c>
      <c r="AC38" s="18">
        <f>X52/1000</f>
        <v>5.3472878635097008</v>
      </c>
      <c r="AD38" s="18">
        <f>Y52/1000</f>
        <v>5.4150705853921419</v>
      </c>
      <c r="AE38" s="18">
        <f>Z52/1000</f>
        <v>5.3232969224364144</v>
      </c>
    </row>
    <row r="39" spans="2:31" x14ac:dyDescent="0.2">
      <c r="B39" s="2" t="s">
        <v>33</v>
      </c>
      <c r="C39" s="18">
        <f t="shared" ref="C39:C47" si="16">D53/1000</f>
        <v>3.039478041407599</v>
      </c>
      <c r="D39" s="18"/>
      <c r="E39" s="18"/>
      <c r="F39" s="18"/>
      <c r="G39" s="18"/>
      <c r="H39" s="18">
        <f t="shared" ref="H39:H47" si="17">E53/1000</f>
        <v>3.056679353014617</v>
      </c>
      <c r="I39" s="18"/>
      <c r="J39" s="18"/>
      <c r="K39" s="18">
        <f t="shared" si="0"/>
        <v>2.6306341802446904</v>
      </c>
      <c r="L39" s="18">
        <f t="shared" si="1"/>
        <v>2.8581225308617886</v>
      </c>
      <c r="M39" s="18">
        <f t="shared" si="2"/>
        <v>2.9100714441389752</v>
      </c>
      <c r="N39" s="18">
        <f t="shared" si="3"/>
        <v>2.9687702327576395</v>
      </c>
      <c r="O39" s="18">
        <f t="shared" si="4"/>
        <v>2.3070920152733891</v>
      </c>
      <c r="P39" s="18">
        <f t="shared" si="5"/>
        <v>2.4583151832651113</v>
      </c>
      <c r="Q39" s="18">
        <f t="shared" si="6"/>
        <v>2.4954747087077145</v>
      </c>
      <c r="R39" s="18">
        <f t="shared" si="7"/>
        <v>2.8371492827393077</v>
      </c>
      <c r="S39" s="18">
        <f t="shared" si="8"/>
        <v>2.7812679518202392</v>
      </c>
      <c r="T39" s="18">
        <f t="shared" si="9"/>
        <v>2.8172046342405452</v>
      </c>
      <c r="U39" s="18">
        <f t="shared" si="10"/>
        <v>2.5572508347767098</v>
      </c>
      <c r="V39" s="18">
        <f t="shared" si="11"/>
        <v>2.4127068586134279</v>
      </c>
      <c r="W39" s="18">
        <f t="shared" si="12"/>
        <v>2.6678773425564746</v>
      </c>
      <c r="X39" s="18">
        <f t="shared" si="13"/>
        <v>2.4042093114658605</v>
      </c>
      <c r="Y39" s="18">
        <f t="shared" si="14"/>
        <v>2.3506559456789518</v>
      </c>
      <c r="Z39" s="18">
        <f t="shared" si="15"/>
        <v>2.356467140991739</v>
      </c>
      <c r="AA39" s="18">
        <f t="shared" ref="AA39:AE47" si="18">V53/1000</f>
        <v>2.5354147593722351</v>
      </c>
      <c r="AB39" s="18">
        <f t="shared" si="18"/>
        <v>2.6146576782849165</v>
      </c>
      <c r="AC39" s="18">
        <f t="shared" si="18"/>
        <v>2.4851925221367521</v>
      </c>
      <c r="AD39" s="18">
        <f t="shared" si="18"/>
        <v>2.4426547514574919</v>
      </c>
      <c r="AE39" s="18">
        <f t="shared" si="18"/>
        <v>2.3512641050093546</v>
      </c>
    </row>
    <row r="40" spans="2:31" x14ac:dyDescent="0.2">
      <c r="B40" s="2" t="s">
        <v>34</v>
      </c>
      <c r="C40" s="18">
        <f t="shared" si="16"/>
        <v>5.3090557252765045</v>
      </c>
      <c r="D40" s="18"/>
      <c r="E40" s="18"/>
      <c r="F40" s="18"/>
      <c r="G40" s="18"/>
      <c r="H40" s="18">
        <f t="shared" si="17"/>
        <v>6.5315464078867826</v>
      </c>
      <c r="I40" s="18"/>
      <c r="J40" s="18"/>
      <c r="K40" s="18">
        <f t="shared" si="0"/>
        <v>6.1871096724651542</v>
      </c>
      <c r="L40" s="18">
        <f t="shared" si="1"/>
        <v>6.2827358274087901</v>
      </c>
      <c r="M40" s="18">
        <f t="shared" si="2"/>
        <v>6.3370188367613673</v>
      </c>
      <c r="N40" s="18">
        <f t="shared" si="3"/>
        <v>6.6511127654338056</v>
      </c>
      <c r="O40" s="18">
        <f t="shared" si="4"/>
        <v>5.2196805831177899</v>
      </c>
      <c r="P40" s="18">
        <f t="shared" si="5"/>
        <v>5.0275764151858615</v>
      </c>
      <c r="Q40" s="18">
        <f t="shared" si="6"/>
        <v>4.8786286519200823</v>
      </c>
      <c r="R40" s="18">
        <f t="shared" si="7"/>
        <v>5.3401446251415248</v>
      </c>
      <c r="S40" s="18">
        <f t="shared" si="8"/>
        <v>5.7289718246293289</v>
      </c>
      <c r="T40" s="18">
        <f t="shared" si="9"/>
        <v>4.6510170186859057</v>
      </c>
      <c r="U40" s="18">
        <f t="shared" si="10"/>
        <v>4.8419584382566878</v>
      </c>
      <c r="V40" s="18">
        <f t="shared" si="11"/>
        <v>3.6881614989592904</v>
      </c>
      <c r="W40" s="18">
        <f t="shared" si="12"/>
        <v>3.9616955910258818</v>
      </c>
      <c r="X40" s="18">
        <f t="shared" si="13"/>
        <v>3.7473192111144003</v>
      </c>
      <c r="Y40" s="18">
        <f t="shared" si="14"/>
        <v>3.8761312203095599</v>
      </c>
      <c r="Z40" s="18">
        <f t="shared" si="15"/>
        <v>4.0704142747864021</v>
      </c>
      <c r="AA40" s="18">
        <f t="shared" si="18"/>
        <v>3.8355865490090926</v>
      </c>
      <c r="AB40" s="18">
        <f t="shared" si="18"/>
        <v>3.8393374880506044</v>
      </c>
      <c r="AC40" s="18">
        <f t="shared" si="18"/>
        <v>4.0277438526644289</v>
      </c>
      <c r="AD40" s="18">
        <f t="shared" si="18"/>
        <v>3.4224358135483488</v>
      </c>
      <c r="AE40" s="18">
        <f t="shared" si="18"/>
        <v>2.9268177502402737</v>
      </c>
    </row>
    <row r="41" spans="2:31" x14ac:dyDescent="0.2">
      <c r="B41" s="2" t="s">
        <v>35</v>
      </c>
      <c r="C41" s="18">
        <f t="shared" si="16"/>
        <v>0.75979994983869581</v>
      </c>
      <c r="D41" s="18"/>
      <c r="E41" s="18"/>
      <c r="F41" s="18"/>
      <c r="G41" s="18"/>
      <c r="H41" s="18">
        <f t="shared" si="17"/>
        <v>0.76480153600225598</v>
      </c>
      <c r="I41" s="18"/>
      <c r="J41" s="18"/>
      <c r="K41" s="18">
        <f t="shared" si="0"/>
        <v>0.81607608376682184</v>
      </c>
      <c r="L41" s="18">
        <f t="shared" si="1"/>
        <v>0.92374735508137185</v>
      </c>
      <c r="M41" s="18">
        <f t="shared" si="2"/>
        <v>0.6679908343512212</v>
      </c>
      <c r="N41" s="18">
        <f t="shared" si="3"/>
        <v>0.63494326474377882</v>
      </c>
      <c r="O41" s="18">
        <f t="shared" si="4"/>
        <v>0.21295412155498891</v>
      </c>
      <c r="P41" s="18">
        <f t="shared" si="5"/>
        <v>0.22027747740284667</v>
      </c>
      <c r="Q41" s="18">
        <f t="shared" si="6"/>
        <v>0.22451394246337744</v>
      </c>
      <c r="R41" s="18">
        <f t="shared" si="7"/>
        <v>0.42229424571901669</v>
      </c>
      <c r="S41" s="18">
        <f t="shared" si="8"/>
        <v>0.4343587196936381</v>
      </c>
      <c r="T41" s="18">
        <f t="shared" si="9"/>
        <v>0.49070467212753788</v>
      </c>
      <c r="U41" s="18">
        <f t="shared" si="10"/>
        <v>0.40335672369980397</v>
      </c>
      <c r="V41" s="18">
        <f t="shared" si="11"/>
        <v>0.18051430995257919</v>
      </c>
      <c r="W41" s="18">
        <f t="shared" si="12"/>
        <v>0.17287250317542741</v>
      </c>
      <c r="X41" s="18">
        <f t="shared" si="13"/>
        <v>0.1648227149145885</v>
      </c>
      <c r="Y41" s="18">
        <f t="shared" si="14"/>
        <v>0.1639474562365088</v>
      </c>
      <c r="Z41" s="18">
        <f t="shared" si="15"/>
        <v>0.15035595441949323</v>
      </c>
      <c r="AA41" s="18">
        <f t="shared" si="18"/>
        <v>0.18275727404860048</v>
      </c>
      <c r="AB41" s="18">
        <f t="shared" si="18"/>
        <v>0.23082161709257998</v>
      </c>
      <c r="AC41" s="18">
        <f t="shared" si="18"/>
        <v>0.17015917778815895</v>
      </c>
      <c r="AD41" s="18">
        <f t="shared" si="18"/>
        <v>0.16497820753806602</v>
      </c>
      <c r="AE41" s="18">
        <f t="shared" si="18"/>
        <v>0.17426159444669664</v>
      </c>
    </row>
    <row r="42" spans="2:31" x14ac:dyDescent="0.2">
      <c r="B42" s="2" t="s">
        <v>36</v>
      </c>
      <c r="C42" s="18">
        <f t="shared" si="16"/>
        <v>0.38858946273033323</v>
      </c>
      <c r="D42" s="18"/>
      <c r="E42" s="18"/>
      <c r="F42" s="18"/>
      <c r="G42" s="18"/>
      <c r="H42" s="18">
        <f t="shared" si="17"/>
        <v>0.22863465612799849</v>
      </c>
      <c r="I42" s="18"/>
      <c r="J42" s="18"/>
      <c r="K42" s="18">
        <f t="shared" si="0"/>
        <v>0.15871281503600063</v>
      </c>
      <c r="L42" s="18">
        <f t="shared" si="1"/>
        <v>0.14045689911599857</v>
      </c>
      <c r="M42" s="18">
        <f t="shared" si="2"/>
        <v>0.16146360848733321</v>
      </c>
      <c r="N42" s="18">
        <f t="shared" si="3"/>
        <v>0.20011401691733319</v>
      </c>
      <c r="O42" s="18">
        <f t="shared" si="4"/>
        <v>0.21731389778799998</v>
      </c>
      <c r="P42" s="18">
        <f t="shared" si="5"/>
        <v>0.23750884760833299</v>
      </c>
      <c r="Q42" s="18">
        <f t="shared" si="6"/>
        <v>0.27335117460366676</v>
      </c>
      <c r="R42" s="18">
        <f t="shared" si="7"/>
        <v>0.28744318992266654</v>
      </c>
      <c r="S42" s="18">
        <f t="shared" si="8"/>
        <v>0.29206849164566689</v>
      </c>
      <c r="T42" s="18">
        <f t="shared" si="9"/>
        <v>0.31974424528466761</v>
      </c>
      <c r="U42" s="18">
        <f t="shared" si="10"/>
        <v>0.33394717096966803</v>
      </c>
      <c r="V42" s="18">
        <f t="shared" si="11"/>
        <v>0.35432210032433387</v>
      </c>
      <c r="W42" s="18">
        <f t="shared" si="12"/>
        <v>0.36292294943433501</v>
      </c>
      <c r="X42" s="18">
        <f t="shared" si="13"/>
        <v>0.38895514704900008</v>
      </c>
      <c r="Y42" s="18">
        <f t="shared" si="14"/>
        <v>0.54411312641999976</v>
      </c>
      <c r="Z42" s="18">
        <f t="shared" si="15"/>
        <v>0.41009337017600089</v>
      </c>
      <c r="AA42" s="18">
        <f t="shared" si="18"/>
        <v>0.42338536961340117</v>
      </c>
      <c r="AB42" s="18">
        <f t="shared" si="18"/>
        <v>0.43835116720320083</v>
      </c>
      <c r="AC42" s="18">
        <f t="shared" si="18"/>
        <v>0.44431338488813438</v>
      </c>
      <c r="AD42" s="18">
        <f t="shared" si="18"/>
        <v>0.48754670619333412</v>
      </c>
      <c r="AE42" s="18">
        <f t="shared" si="18"/>
        <v>0.51480681907019854</v>
      </c>
    </row>
    <row r="43" spans="2:31" x14ac:dyDescent="0.2">
      <c r="B43" s="2" t="s">
        <v>37</v>
      </c>
      <c r="C43" s="18">
        <f t="shared" si="16"/>
        <v>0.48353136975336058</v>
      </c>
      <c r="D43" s="18"/>
      <c r="E43" s="18"/>
      <c r="F43" s="18"/>
      <c r="G43" s="18"/>
      <c r="H43" s="18">
        <f t="shared" si="17"/>
        <v>0.32008107292506155</v>
      </c>
      <c r="I43" s="18"/>
      <c r="J43" s="18"/>
      <c r="K43" s="18">
        <f t="shared" si="0"/>
        <v>0.22302825458223996</v>
      </c>
      <c r="L43" s="18">
        <f t="shared" si="1"/>
        <v>0.22975980177179364</v>
      </c>
      <c r="M43" s="18">
        <f t="shared" si="2"/>
        <v>0.18648378985013797</v>
      </c>
      <c r="N43" s="18">
        <f t="shared" si="3"/>
        <v>0.18913278833765115</v>
      </c>
      <c r="O43" s="18">
        <f t="shared" si="4"/>
        <v>0.12669093951583441</v>
      </c>
      <c r="P43" s="18">
        <f t="shared" si="5"/>
        <v>0.13055608149779571</v>
      </c>
      <c r="Q43" s="18">
        <f t="shared" si="6"/>
        <v>0.14703527698404145</v>
      </c>
      <c r="R43" s="18">
        <f t="shared" si="7"/>
        <v>0.18096766294629754</v>
      </c>
      <c r="S43" s="18">
        <f t="shared" si="8"/>
        <v>0.18266615646622428</v>
      </c>
      <c r="T43" s="18">
        <f t="shared" si="9"/>
        <v>0.19655863408639815</v>
      </c>
      <c r="U43" s="18">
        <f t="shared" si="10"/>
        <v>0.20179378158763864</v>
      </c>
      <c r="V43" s="18">
        <f t="shared" si="11"/>
        <v>0.20266246580435474</v>
      </c>
      <c r="W43" s="18">
        <f t="shared" si="12"/>
        <v>0.20055703571081704</v>
      </c>
      <c r="X43" s="18">
        <f t="shared" si="13"/>
        <v>0.19387181810151463</v>
      </c>
      <c r="Y43" s="18">
        <f t="shared" si="14"/>
        <v>0.1930644538371338</v>
      </c>
      <c r="Z43" s="18">
        <f t="shared" si="15"/>
        <v>0.19961611302602122</v>
      </c>
      <c r="AA43" s="18">
        <f t="shared" si="18"/>
        <v>0.1820441111530765</v>
      </c>
      <c r="AB43" s="18">
        <f t="shared" si="18"/>
        <v>0.18158798420862063</v>
      </c>
      <c r="AC43" s="18">
        <f t="shared" si="18"/>
        <v>0.13599470053103715</v>
      </c>
      <c r="AD43" s="18">
        <f t="shared" si="18"/>
        <v>0.14200543553646053</v>
      </c>
      <c r="AE43" s="18">
        <f t="shared" si="18"/>
        <v>0.15142577796304488</v>
      </c>
    </row>
    <row r="44" spans="2:31" x14ac:dyDescent="0.2">
      <c r="B44" s="2" t="s">
        <v>38</v>
      </c>
      <c r="C44" s="18">
        <f t="shared" si="16"/>
        <v>3.6767993421271439</v>
      </c>
      <c r="D44" s="18"/>
      <c r="E44" s="18"/>
      <c r="F44" s="18"/>
      <c r="G44" s="18"/>
      <c r="H44" s="18">
        <f t="shared" si="17"/>
        <v>2.8522813278956094</v>
      </c>
      <c r="I44" s="18"/>
      <c r="J44" s="18"/>
      <c r="K44" s="18">
        <f t="shared" si="0"/>
        <v>2.880112579555457</v>
      </c>
      <c r="L44" s="18">
        <f t="shared" si="1"/>
        <v>2.888691053273527</v>
      </c>
      <c r="M44" s="18">
        <f t="shared" si="2"/>
        <v>2.8602641705442009</v>
      </c>
      <c r="N44" s="18">
        <f t="shared" si="3"/>
        <v>2.8192375090863844</v>
      </c>
      <c r="O44" s="18">
        <f t="shared" si="4"/>
        <v>2.8990449137032543</v>
      </c>
      <c r="P44" s="18">
        <f t="shared" si="5"/>
        <v>2.934470630888999</v>
      </c>
      <c r="Q44" s="18">
        <f t="shared" si="6"/>
        <v>2.9188126534267207</v>
      </c>
      <c r="R44" s="18">
        <f t="shared" si="7"/>
        <v>2.602896626865959</v>
      </c>
      <c r="S44" s="18">
        <f t="shared" si="8"/>
        <v>2.7770773446095589</v>
      </c>
      <c r="T44" s="18">
        <f t="shared" si="9"/>
        <v>2.586676159486601</v>
      </c>
      <c r="U44" s="18">
        <f t="shared" si="10"/>
        <v>2.7500241467027133</v>
      </c>
      <c r="V44" s="18">
        <f t="shared" si="11"/>
        <v>2.7763686845943751</v>
      </c>
      <c r="W44" s="18">
        <f t="shared" si="12"/>
        <v>3.1617050547845129</v>
      </c>
      <c r="X44" s="18">
        <f t="shared" si="13"/>
        <v>2.5731460077218782</v>
      </c>
      <c r="Y44" s="18">
        <f t="shared" si="14"/>
        <v>2.6226903515803635</v>
      </c>
      <c r="Z44" s="18">
        <f t="shared" si="15"/>
        <v>2.8291122715453518</v>
      </c>
      <c r="AA44" s="18">
        <f t="shared" si="18"/>
        <v>2.4883901590784152</v>
      </c>
      <c r="AB44" s="18">
        <f t="shared" si="18"/>
        <v>2.5739500696691335</v>
      </c>
      <c r="AC44" s="18">
        <f t="shared" si="18"/>
        <v>2.7250224210477203</v>
      </c>
      <c r="AD44" s="18">
        <f t="shared" si="18"/>
        <v>2.6135121693558103</v>
      </c>
      <c r="AE44" s="18">
        <f t="shared" si="18"/>
        <v>2.7487490125516532</v>
      </c>
    </row>
    <row r="45" spans="2:31" x14ac:dyDescent="0.2">
      <c r="B45" s="2" t="s">
        <v>39</v>
      </c>
      <c r="C45" s="18">
        <f t="shared" si="16"/>
        <v>3.4652831589731066</v>
      </c>
      <c r="D45" s="18"/>
      <c r="E45" s="18"/>
      <c r="F45" s="18"/>
      <c r="G45" s="18"/>
      <c r="H45" s="18">
        <f t="shared" si="17"/>
        <v>3.7011581815395949</v>
      </c>
      <c r="I45" s="18"/>
      <c r="J45" s="18"/>
      <c r="K45" s="18">
        <f t="shared" si="0"/>
        <v>3.9049849027892192</v>
      </c>
      <c r="L45" s="18">
        <f t="shared" si="1"/>
        <v>4.0551207643283167</v>
      </c>
      <c r="M45" s="18">
        <f t="shared" si="2"/>
        <v>4.1914189435643925</v>
      </c>
      <c r="N45" s="18">
        <f t="shared" si="3"/>
        <v>4.2505234123715745</v>
      </c>
      <c r="O45" s="18">
        <f t="shared" si="4"/>
        <v>4.4198491895257259</v>
      </c>
      <c r="P45" s="18">
        <f t="shared" si="5"/>
        <v>4.5821246668769815</v>
      </c>
      <c r="Q45" s="18">
        <f t="shared" si="6"/>
        <v>4.6159144988303096</v>
      </c>
      <c r="R45" s="18">
        <f t="shared" si="7"/>
        <v>4.7198328077986416</v>
      </c>
      <c r="S45" s="18">
        <f t="shared" si="8"/>
        <v>4.7373557870021745</v>
      </c>
      <c r="T45" s="18">
        <f t="shared" si="9"/>
        <v>4.8774422993306077</v>
      </c>
      <c r="U45" s="18">
        <f t="shared" si="10"/>
        <v>4.7148581025695631</v>
      </c>
      <c r="V45" s="18">
        <f t="shared" si="11"/>
        <v>4.696209191009471</v>
      </c>
      <c r="W45" s="18">
        <f t="shared" si="12"/>
        <v>4.5781892303192953</v>
      </c>
      <c r="X45" s="18">
        <f t="shared" si="13"/>
        <v>4.4459410265240278</v>
      </c>
      <c r="Y45" s="18">
        <f t="shared" si="14"/>
        <v>4.4159617016448269</v>
      </c>
      <c r="Z45" s="18">
        <f t="shared" si="15"/>
        <v>4.4279445128741068</v>
      </c>
      <c r="AA45" s="18">
        <f t="shared" si="18"/>
        <v>4.3333665208395278</v>
      </c>
      <c r="AB45" s="18">
        <f t="shared" si="18"/>
        <v>4.4020582512697493</v>
      </c>
      <c r="AC45" s="18">
        <f t="shared" si="18"/>
        <v>4.4971893271111156</v>
      </c>
      <c r="AD45" s="18">
        <f t="shared" si="18"/>
        <v>4.5183777191359731</v>
      </c>
      <c r="AE45" s="18">
        <f t="shared" si="18"/>
        <v>4.4537190802149578</v>
      </c>
    </row>
    <row r="46" spans="2:31" x14ac:dyDescent="0.2">
      <c r="B46" s="2" t="s">
        <v>40</v>
      </c>
      <c r="C46" s="18">
        <f t="shared" si="16"/>
        <v>1.8601025669247713</v>
      </c>
      <c r="D46" s="18"/>
      <c r="E46" s="18"/>
      <c r="F46" s="18"/>
      <c r="G46" s="18"/>
      <c r="H46" s="18">
        <f t="shared" si="17"/>
        <v>2.0373164207522385</v>
      </c>
      <c r="I46" s="18"/>
      <c r="J46" s="18"/>
      <c r="K46" s="18">
        <f t="shared" si="0"/>
        <v>2.1151723575201031</v>
      </c>
      <c r="L46" s="18">
        <f t="shared" si="1"/>
        <v>2.1127143991609745</v>
      </c>
      <c r="M46" s="18">
        <f t="shared" si="2"/>
        <v>2.1177584954576578</v>
      </c>
      <c r="N46" s="18">
        <f t="shared" si="3"/>
        <v>2.1018808532917341</v>
      </c>
      <c r="O46" s="18">
        <f t="shared" si="4"/>
        <v>2.0890504657852902</v>
      </c>
      <c r="P46" s="18">
        <f t="shared" si="5"/>
        <v>2.0589936641410431</v>
      </c>
      <c r="Q46" s="18">
        <f t="shared" si="6"/>
        <v>2.0416995613027509</v>
      </c>
      <c r="R46" s="18">
        <f t="shared" si="7"/>
        <v>2.0008896071993596</v>
      </c>
      <c r="S46" s="18">
        <f t="shared" si="8"/>
        <v>1.958333553422378</v>
      </c>
      <c r="T46" s="18">
        <f t="shared" si="9"/>
        <v>1.9225633908273849</v>
      </c>
      <c r="U46" s="18">
        <f t="shared" si="10"/>
        <v>1.81311645452612</v>
      </c>
      <c r="V46" s="18">
        <f t="shared" si="11"/>
        <v>1.6012269284527199</v>
      </c>
      <c r="W46" s="18">
        <f t="shared" si="12"/>
        <v>1.3108282792859485</v>
      </c>
      <c r="X46" s="18">
        <f t="shared" si="13"/>
        <v>1.2504872876522282</v>
      </c>
      <c r="Y46" s="18">
        <f t="shared" si="14"/>
        <v>1.1708269016692703</v>
      </c>
      <c r="Z46" s="18">
        <f t="shared" si="15"/>
        <v>1.0628047724812537</v>
      </c>
      <c r="AA46" s="18">
        <f t="shared" si="18"/>
        <v>0.7272479486853578</v>
      </c>
      <c r="AB46" s="18">
        <f t="shared" si="18"/>
        <v>0.82852478064016988</v>
      </c>
      <c r="AC46" s="18">
        <f t="shared" si="18"/>
        <v>0.79433800618201755</v>
      </c>
      <c r="AD46" s="18">
        <f t="shared" si="18"/>
        <v>0.71361638165153551</v>
      </c>
      <c r="AE46" s="18">
        <f t="shared" si="18"/>
        <v>0.78413188724039429</v>
      </c>
    </row>
    <row r="47" spans="2:31" x14ac:dyDescent="0.2">
      <c r="B47" s="27" t="s">
        <v>42</v>
      </c>
      <c r="C47" s="21">
        <f t="shared" si="16"/>
        <v>24.262128474113954</v>
      </c>
      <c r="D47" s="21"/>
      <c r="E47" s="21"/>
      <c r="F47" s="21"/>
      <c r="G47" s="21"/>
      <c r="H47" s="21">
        <f t="shared" si="17"/>
        <v>25.206650931080983</v>
      </c>
      <c r="I47" s="21"/>
      <c r="J47" s="21"/>
      <c r="K47" s="21">
        <f t="shared" si="0"/>
        <v>24.698658650896274</v>
      </c>
      <c r="L47" s="21">
        <f t="shared" si="1"/>
        <v>25.207075452746125</v>
      </c>
      <c r="M47" s="21">
        <f t="shared" si="2"/>
        <v>24.906999594452223</v>
      </c>
      <c r="N47" s="21">
        <f t="shared" si="3"/>
        <v>25.266630834285962</v>
      </c>
      <c r="O47" s="21">
        <f t="shared" si="4"/>
        <v>22.907961047559045</v>
      </c>
      <c r="P47" s="21">
        <f t="shared" si="5"/>
        <v>23.125859358406242</v>
      </c>
      <c r="Q47" s="21">
        <f t="shared" si="6"/>
        <v>23.007371577372329</v>
      </c>
      <c r="R47" s="21">
        <f t="shared" si="7"/>
        <v>23.797666558337568</v>
      </c>
      <c r="S47" s="21">
        <f t="shared" si="8"/>
        <v>24.158911632413741</v>
      </c>
      <c r="T47" s="21">
        <f t="shared" si="9"/>
        <v>23.008936669435311</v>
      </c>
      <c r="U47" s="21">
        <f t="shared" si="10"/>
        <v>22.634940087542251</v>
      </c>
      <c r="V47" s="21">
        <f t="shared" si="11"/>
        <v>20.901019941814621</v>
      </c>
      <c r="W47" s="21">
        <f t="shared" si="12"/>
        <v>21.483374425146749</v>
      </c>
      <c r="X47" s="21">
        <f t="shared" si="13"/>
        <v>20.260724145473723</v>
      </c>
      <c r="Y47" s="21">
        <f t="shared" si="14"/>
        <v>20.446265285171634</v>
      </c>
      <c r="Z47" s="21">
        <f t="shared" si="15"/>
        <v>20.625642743361361</v>
      </c>
      <c r="AA47" s="21">
        <f t="shared" si="18"/>
        <v>19.843173185805369</v>
      </c>
      <c r="AB47" s="21">
        <f t="shared" si="18"/>
        <v>20.321603656648374</v>
      </c>
      <c r="AC47" s="21">
        <f t="shared" si="18"/>
        <v>20.627241255859065</v>
      </c>
      <c r="AD47" s="21">
        <f t="shared" si="18"/>
        <v>19.92019776980916</v>
      </c>
      <c r="AE47" s="21">
        <f t="shared" si="18"/>
        <v>19.428472949172988</v>
      </c>
    </row>
    <row r="49" spans="2:26" x14ac:dyDescent="0.2">
      <c r="B49" s="2" t="s">
        <v>57</v>
      </c>
    </row>
    <row r="50" spans="2:26" ht="19.5" x14ac:dyDescent="0.35">
      <c r="Y50" s="7"/>
      <c r="Z50" s="7" t="s">
        <v>58</v>
      </c>
    </row>
    <row r="51" spans="2:26" ht="15.75" x14ac:dyDescent="0.25">
      <c r="B51" s="10" t="s">
        <v>41</v>
      </c>
      <c r="C51" s="14" t="s">
        <v>50</v>
      </c>
      <c r="D51" s="15">
        <v>1990</v>
      </c>
      <c r="E51" s="15">
        <v>1995</v>
      </c>
      <c r="F51" s="15">
        <v>1998</v>
      </c>
      <c r="G51" s="15">
        <v>1999</v>
      </c>
      <c r="H51" s="15">
        <v>2000</v>
      </c>
      <c r="I51" s="15">
        <v>2001</v>
      </c>
      <c r="J51" s="15">
        <v>2002</v>
      </c>
      <c r="K51" s="15">
        <v>2003</v>
      </c>
      <c r="L51" s="15">
        <v>2004</v>
      </c>
      <c r="M51" s="15">
        <v>2005</v>
      </c>
      <c r="N51" s="15">
        <v>2006</v>
      </c>
      <c r="O51" s="15">
        <v>2007</v>
      </c>
      <c r="P51" s="15">
        <v>2008</v>
      </c>
      <c r="Q51" s="15">
        <v>2009</v>
      </c>
      <c r="R51" s="15">
        <v>2010</v>
      </c>
      <c r="S51" s="15">
        <v>2011</v>
      </c>
      <c r="T51" s="15">
        <v>2012</v>
      </c>
      <c r="U51" s="15">
        <v>2013</v>
      </c>
      <c r="V51" s="15">
        <v>2014</v>
      </c>
      <c r="W51" s="15">
        <v>2015</v>
      </c>
      <c r="X51" s="15">
        <v>2016</v>
      </c>
      <c r="Y51" s="15">
        <v>2017</v>
      </c>
      <c r="Z51" s="15">
        <v>2018</v>
      </c>
    </row>
    <row r="52" spans="2:26" x14ac:dyDescent="0.2">
      <c r="B52" s="2" t="s">
        <v>32</v>
      </c>
      <c r="C52" s="11">
        <v>5279.4888570824369</v>
      </c>
      <c r="D52" s="11">
        <v>5279.4888570824378</v>
      </c>
      <c r="E52" s="11">
        <v>5714.1519749368217</v>
      </c>
      <c r="F52" s="11">
        <v>5782.8278049365881</v>
      </c>
      <c r="G52" s="11">
        <v>5715.726821743564</v>
      </c>
      <c r="H52" s="11">
        <v>5474.5294712969362</v>
      </c>
      <c r="I52" s="11">
        <v>5450.9159913460644</v>
      </c>
      <c r="J52" s="11">
        <v>5416.2849212947713</v>
      </c>
      <c r="K52" s="11">
        <v>5476.0363915392672</v>
      </c>
      <c r="L52" s="11">
        <v>5411.9411091336624</v>
      </c>
      <c r="M52" s="11">
        <v>5406.0485100047981</v>
      </c>
      <c r="N52" s="11">
        <v>5266.8118031245331</v>
      </c>
      <c r="O52" s="11">
        <v>5147.0256153656628</v>
      </c>
      <c r="P52" s="11">
        <v>5018.6344344533463</v>
      </c>
      <c r="Q52" s="11">
        <v>4988.8479041040691</v>
      </c>
      <c r="R52" s="11">
        <v>5066.726438854058</v>
      </c>
      <c r="S52" s="11">
        <v>5091.9716209302278</v>
      </c>
      <c r="T52" s="11">
        <v>5108.8741277950148</v>
      </c>
      <c r="U52" s="11">
        <v>5118.8343330609932</v>
      </c>
      <c r="V52" s="11">
        <v>5134.9804940056601</v>
      </c>
      <c r="W52" s="11">
        <v>5212.3146202293965</v>
      </c>
      <c r="X52" s="11">
        <v>5347.2878635097004</v>
      </c>
      <c r="Y52" s="11">
        <v>5415.0705853921418</v>
      </c>
      <c r="Z52" s="11">
        <v>5323.2969224364142</v>
      </c>
    </row>
    <row r="53" spans="2:26" x14ac:dyDescent="0.2">
      <c r="B53" s="2" t="s">
        <v>33</v>
      </c>
      <c r="C53" s="11">
        <v>3051.1663054810406</v>
      </c>
      <c r="D53" s="11">
        <v>3039.478041407599</v>
      </c>
      <c r="E53" s="11">
        <v>3056.6793530146169</v>
      </c>
      <c r="F53" s="11">
        <v>2630.6341802446905</v>
      </c>
      <c r="G53" s="11">
        <v>2858.1225308617886</v>
      </c>
      <c r="H53" s="11">
        <v>2910.071444138975</v>
      </c>
      <c r="I53" s="11">
        <v>2968.7702327576394</v>
      </c>
      <c r="J53" s="11">
        <v>2307.0920152733893</v>
      </c>
      <c r="K53" s="11">
        <v>2458.3151832651115</v>
      </c>
      <c r="L53" s="11">
        <v>2495.4747087077144</v>
      </c>
      <c r="M53" s="11">
        <v>2837.1492827393076</v>
      </c>
      <c r="N53" s="11">
        <v>2781.2679518202394</v>
      </c>
      <c r="O53" s="11">
        <v>2817.2046342405451</v>
      </c>
      <c r="P53" s="11">
        <v>2557.2508347767098</v>
      </c>
      <c r="Q53" s="11">
        <v>2412.7068586134278</v>
      </c>
      <c r="R53" s="11">
        <v>2667.8773425564746</v>
      </c>
      <c r="S53" s="11">
        <v>2404.2093114658605</v>
      </c>
      <c r="T53" s="11">
        <v>2350.6559456789519</v>
      </c>
      <c r="U53" s="11">
        <v>2356.4671409917391</v>
      </c>
      <c r="V53" s="11">
        <v>2535.414759372235</v>
      </c>
      <c r="W53" s="11">
        <v>2614.6576782849165</v>
      </c>
      <c r="X53" s="11">
        <v>2485.1925221367519</v>
      </c>
      <c r="Y53" s="11">
        <v>2442.6547514574918</v>
      </c>
      <c r="Z53" s="11">
        <v>2351.2641050093544</v>
      </c>
    </row>
    <row r="54" spans="2:26" x14ac:dyDescent="0.2">
      <c r="B54" s="2" t="s">
        <v>34</v>
      </c>
      <c r="C54" s="11">
        <v>5309.0557252765038</v>
      </c>
      <c r="D54" s="11">
        <v>5309.0557252765047</v>
      </c>
      <c r="E54" s="11">
        <v>6531.5464078867826</v>
      </c>
      <c r="F54" s="11">
        <v>6187.1096724651543</v>
      </c>
      <c r="G54" s="11">
        <v>6282.7358274087901</v>
      </c>
      <c r="H54" s="11">
        <v>6337.0188367613673</v>
      </c>
      <c r="I54" s="11">
        <v>6651.1127654338052</v>
      </c>
      <c r="J54" s="11">
        <v>5219.6805831177899</v>
      </c>
      <c r="K54" s="11">
        <v>5027.5764151858612</v>
      </c>
      <c r="L54" s="11">
        <v>4878.6286519200821</v>
      </c>
      <c r="M54" s="11">
        <v>5340.1446251415246</v>
      </c>
      <c r="N54" s="11">
        <v>5728.9718246293287</v>
      </c>
      <c r="O54" s="11">
        <v>4651.0170186859059</v>
      </c>
      <c r="P54" s="11">
        <v>4841.9584382566882</v>
      </c>
      <c r="Q54" s="11">
        <v>3688.1614989592904</v>
      </c>
      <c r="R54" s="11">
        <v>3961.6955910258816</v>
      </c>
      <c r="S54" s="11">
        <v>3747.3192111144003</v>
      </c>
      <c r="T54" s="11">
        <v>3876.1312203095599</v>
      </c>
      <c r="U54" s="11">
        <v>4070.4142747864021</v>
      </c>
      <c r="V54" s="11">
        <v>3835.5865490090928</v>
      </c>
      <c r="W54" s="11">
        <v>3839.3374880506044</v>
      </c>
      <c r="X54" s="11">
        <v>4027.7438526644287</v>
      </c>
      <c r="Y54" s="11">
        <v>3422.435813548349</v>
      </c>
      <c r="Z54" s="11">
        <v>2926.8177502402737</v>
      </c>
    </row>
    <row r="55" spans="2:26" x14ac:dyDescent="0.2">
      <c r="B55" s="2" t="s">
        <v>35</v>
      </c>
      <c r="C55" s="11">
        <v>759.79994983869574</v>
      </c>
      <c r="D55" s="11">
        <v>759.79994983869585</v>
      </c>
      <c r="E55" s="11">
        <v>764.80153600225594</v>
      </c>
      <c r="F55" s="11">
        <v>816.07608376682185</v>
      </c>
      <c r="G55" s="11">
        <v>923.74735508137189</v>
      </c>
      <c r="H55" s="11">
        <v>667.99083435122122</v>
      </c>
      <c r="I55" s="11">
        <v>634.94326474377885</v>
      </c>
      <c r="J55" s="11">
        <v>212.95412155498892</v>
      </c>
      <c r="K55" s="11">
        <v>220.27747740284667</v>
      </c>
      <c r="L55" s="11">
        <v>224.51394246337745</v>
      </c>
      <c r="M55" s="11">
        <v>422.29424571901671</v>
      </c>
      <c r="N55" s="11">
        <v>434.35871969363808</v>
      </c>
      <c r="O55" s="11">
        <v>490.70467212753789</v>
      </c>
      <c r="P55" s="11">
        <v>403.35672369980398</v>
      </c>
      <c r="Q55" s="11">
        <v>180.5143099525792</v>
      </c>
      <c r="R55" s="11">
        <v>172.8725031754274</v>
      </c>
      <c r="S55" s="11">
        <v>164.82271491458849</v>
      </c>
      <c r="T55" s="11">
        <v>163.9474562365088</v>
      </c>
      <c r="U55" s="11">
        <v>150.35595441949323</v>
      </c>
      <c r="V55" s="11">
        <v>182.75727404860049</v>
      </c>
      <c r="W55" s="11">
        <v>230.82161709257997</v>
      </c>
      <c r="X55" s="11">
        <v>170.15917778815896</v>
      </c>
      <c r="Y55" s="11">
        <v>164.97820753806602</v>
      </c>
      <c r="Z55" s="11">
        <v>174.26159444669665</v>
      </c>
    </row>
    <row r="56" spans="2:26" x14ac:dyDescent="0.2">
      <c r="B56" s="2" t="s">
        <v>36</v>
      </c>
      <c r="C56" s="11">
        <v>388.58946273033268</v>
      </c>
      <c r="D56" s="11">
        <v>388.58946273033325</v>
      </c>
      <c r="E56" s="11">
        <v>228.63465612799848</v>
      </c>
      <c r="F56" s="11">
        <v>158.71281503600062</v>
      </c>
      <c r="G56" s="11">
        <v>140.45689911599857</v>
      </c>
      <c r="H56" s="11">
        <v>161.4636084873332</v>
      </c>
      <c r="I56" s="11">
        <v>200.11401691733317</v>
      </c>
      <c r="J56" s="11">
        <v>217.31389778799996</v>
      </c>
      <c r="K56" s="11">
        <v>237.50884760833299</v>
      </c>
      <c r="L56" s="11">
        <v>273.35117460366678</v>
      </c>
      <c r="M56" s="11">
        <v>287.44318992266653</v>
      </c>
      <c r="N56" s="11">
        <v>292.06849164566688</v>
      </c>
      <c r="O56" s="11">
        <v>319.74424528466761</v>
      </c>
      <c r="P56" s="11">
        <v>333.94717096966804</v>
      </c>
      <c r="Q56" s="11">
        <v>354.32210032433386</v>
      </c>
      <c r="R56" s="11">
        <v>362.92294943433501</v>
      </c>
      <c r="S56" s="11">
        <v>388.95514704900006</v>
      </c>
      <c r="T56" s="11">
        <v>544.11312641999973</v>
      </c>
      <c r="U56" s="11">
        <v>410.09337017600092</v>
      </c>
      <c r="V56" s="11">
        <v>423.38536961340117</v>
      </c>
      <c r="W56" s="11">
        <v>438.35116720320082</v>
      </c>
      <c r="X56" s="11">
        <v>444.31338488813435</v>
      </c>
      <c r="Y56" s="11">
        <v>487.5467061933341</v>
      </c>
      <c r="Z56" s="11">
        <v>514.80681907019857</v>
      </c>
    </row>
    <row r="57" spans="2:26" x14ac:dyDescent="0.2">
      <c r="B57" s="2" t="s">
        <v>37</v>
      </c>
      <c r="C57" s="11">
        <v>483.53136975336065</v>
      </c>
      <c r="D57" s="11">
        <v>483.53136975336059</v>
      </c>
      <c r="E57" s="11">
        <v>320.08107292506156</v>
      </c>
      <c r="F57" s="11">
        <v>223.02825458223995</v>
      </c>
      <c r="G57" s="11">
        <v>229.75980177179363</v>
      </c>
      <c r="H57" s="11">
        <v>186.48378985013798</v>
      </c>
      <c r="I57" s="11">
        <v>189.13278833765116</v>
      </c>
      <c r="J57" s="11">
        <v>126.69093951583442</v>
      </c>
      <c r="K57" s="11">
        <v>130.5560814977957</v>
      </c>
      <c r="L57" s="11">
        <v>147.03527698404145</v>
      </c>
      <c r="M57" s="11">
        <v>180.96766294629754</v>
      </c>
      <c r="N57" s="11">
        <v>182.66615646622427</v>
      </c>
      <c r="O57" s="11">
        <v>196.55863408639814</v>
      </c>
      <c r="P57" s="11">
        <v>201.79378158763865</v>
      </c>
      <c r="Q57" s="11">
        <v>202.66246580435472</v>
      </c>
      <c r="R57" s="11">
        <v>200.55703571081705</v>
      </c>
      <c r="S57" s="11">
        <v>193.87181810151463</v>
      </c>
      <c r="T57" s="11">
        <v>193.06445383713381</v>
      </c>
      <c r="U57" s="11">
        <v>199.61611302602122</v>
      </c>
      <c r="V57" s="11">
        <v>182.0441111530765</v>
      </c>
      <c r="W57" s="11">
        <v>181.58798420862064</v>
      </c>
      <c r="X57" s="11">
        <v>135.99470053103715</v>
      </c>
      <c r="Y57" s="11">
        <v>142.00543553646054</v>
      </c>
      <c r="Z57" s="11">
        <v>151.42577796304488</v>
      </c>
    </row>
    <row r="58" spans="2:26" x14ac:dyDescent="0.2">
      <c r="B58" s="2" t="s">
        <v>38</v>
      </c>
      <c r="C58" s="11">
        <v>3695.533546741327</v>
      </c>
      <c r="D58" s="11">
        <v>3676.799342127144</v>
      </c>
      <c r="E58" s="11">
        <v>2852.2813278956096</v>
      </c>
      <c r="F58" s="11">
        <v>2880.1125795554572</v>
      </c>
      <c r="G58" s="11">
        <v>2888.6910532735269</v>
      </c>
      <c r="H58" s="11">
        <v>2860.2641705442011</v>
      </c>
      <c r="I58" s="11">
        <v>2819.2375090863843</v>
      </c>
      <c r="J58" s="11">
        <v>2899.0449137032542</v>
      </c>
      <c r="K58" s="11">
        <v>2934.470630888999</v>
      </c>
      <c r="L58" s="11">
        <v>2918.8126534267208</v>
      </c>
      <c r="M58" s="11">
        <v>2602.8966268659592</v>
      </c>
      <c r="N58" s="11">
        <v>2777.0773446095591</v>
      </c>
      <c r="O58" s="11">
        <v>2586.6761594866011</v>
      </c>
      <c r="P58" s="11">
        <v>2750.0241467027136</v>
      </c>
      <c r="Q58" s="11">
        <v>2776.3686845943753</v>
      </c>
      <c r="R58" s="11">
        <v>3161.7050547845129</v>
      </c>
      <c r="S58" s="11">
        <v>2573.146007721878</v>
      </c>
      <c r="T58" s="11">
        <v>2622.6903515803633</v>
      </c>
      <c r="U58" s="11">
        <v>2829.1122715453516</v>
      </c>
      <c r="V58" s="11">
        <v>2488.3901590784153</v>
      </c>
      <c r="W58" s="11">
        <v>2573.9500696691334</v>
      </c>
      <c r="X58" s="11">
        <v>2725.0224210477204</v>
      </c>
      <c r="Y58" s="11">
        <v>2613.5121693558103</v>
      </c>
      <c r="Z58" s="11">
        <v>2748.7490125516533</v>
      </c>
    </row>
    <row r="59" spans="2:26" x14ac:dyDescent="0.2">
      <c r="B59" s="2" t="s">
        <v>39</v>
      </c>
      <c r="C59" s="11">
        <v>3465.283158973104</v>
      </c>
      <c r="D59" s="11">
        <v>3465.2831589731068</v>
      </c>
      <c r="E59" s="11">
        <v>3701.1581815395948</v>
      </c>
      <c r="F59" s="11">
        <v>3904.9849027892192</v>
      </c>
      <c r="G59" s="11">
        <v>4055.1207643283165</v>
      </c>
      <c r="H59" s="11">
        <v>4191.4189435643921</v>
      </c>
      <c r="I59" s="11">
        <v>4250.5234123715745</v>
      </c>
      <c r="J59" s="11">
        <v>4419.8491895257257</v>
      </c>
      <c r="K59" s="11">
        <v>4582.1246668769818</v>
      </c>
      <c r="L59" s="11">
        <v>4615.9144988303096</v>
      </c>
      <c r="M59" s="11">
        <v>4719.8328077986416</v>
      </c>
      <c r="N59" s="11">
        <v>4737.3557870021741</v>
      </c>
      <c r="O59" s="11">
        <v>4877.442299330608</v>
      </c>
      <c r="P59" s="11">
        <v>4714.858102569563</v>
      </c>
      <c r="Q59" s="11">
        <v>4696.2091910094714</v>
      </c>
      <c r="R59" s="11">
        <v>4578.1892303192953</v>
      </c>
      <c r="S59" s="11">
        <v>4445.9410265240276</v>
      </c>
      <c r="T59" s="11">
        <v>4415.9617016448274</v>
      </c>
      <c r="U59" s="11">
        <v>4427.9445128741072</v>
      </c>
      <c r="V59" s="11">
        <v>4333.3665208395278</v>
      </c>
      <c r="W59" s="11">
        <v>4402.0582512697492</v>
      </c>
      <c r="X59" s="11">
        <v>4497.1893271111157</v>
      </c>
      <c r="Y59" s="11">
        <v>4518.3777191359732</v>
      </c>
      <c r="Z59" s="11">
        <v>4453.719080214958</v>
      </c>
    </row>
    <row r="60" spans="2:26" x14ac:dyDescent="0.2">
      <c r="B60" s="2" t="s">
        <v>40</v>
      </c>
      <c r="C60" s="11">
        <v>1860.1025669247708</v>
      </c>
      <c r="D60" s="11">
        <v>1860.1025669247713</v>
      </c>
      <c r="E60" s="11">
        <v>2037.3164207522386</v>
      </c>
      <c r="F60" s="11">
        <v>2115.1723575201031</v>
      </c>
      <c r="G60" s="11">
        <v>2112.7143991609746</v>
      </c>
      <c r="H60" s="11">
        <v>2117.7584954576578</v>
      </c>
      <c r="I60" s="11">
        <v>2101.8808532917342</v>
      </c>
      <c r="J60" s="11">
        <v>2089.0504657852903</v>
      </c>
      <c r="K60" s="11">
        <v>2058.9936641410432</v>
      </c>
      <c r="L60" s="11">
        <v>2041.6995613027509</v>
      </c>
      <c r="M60" s="11">
        <v>2000.8896071993595</v>
      </c>
      <c r="N60" s="11">
        <v>1958.3335534223779</v>
      </c>
      <c r="O60" s="11">
        <v>1922.5633908273849</v>
      </c>
      <c r="P60" s="11">
        <v>1813.1164545261199</v>
      </c>
      <c r="Q60" s="11">
        <v>1601.2269284527199</v>
      </c>
      <c r="R60" s="11">
        <v>1310.8282792859484</v>
      </c>
      <c r="S60" s="11">
        <v>1250.4872876522281</v>
      </c>
      <c r="T60" s="11">
        <v>1170.8269016692702</v>
      </c>
      <c r="U60" s="11">
        <v>1062.8047724812536</v>
      </c>
      <c r="V60" s="11">
        <v>727.24794868535776</v>
      </c>
      <c r="W60" s="11">
        <v>828.52478064016987</v>
      </c>
      <c r="X60" s="11">
        <v>794.33800618201758</v>
      </c>
      <c r="Y60" s="11">
        <v>713.61638165153556</v>
      </c>
      <c r="Z60" s="11">
        <v>784.13188724039424</v>
      </c>
    </row>
    <row r="61" spans="2:26" x14ac:dyDescent="0.2">
      <c r="B61" s="27" t="s">
        <v>42</v>
      </c>
      <c r="C61" s="28">
        <v>24292.550942801572</v>
      </c>
      <c r="D61" s="28">
        <v>24262.128474113953</v>
      </c>
      <c r="E61" s="28">
        <v>25206.650931080982</v>
      </c>
      <c r="F61" s="28">
        <v>24698.658650896276</v>
      </c>
      <c r="G61" s="28">
        <v>25207.075452746125</v>
      </c>
      <c r="H61" s="28">
        <v>24906.999594452223</v>
      </c>
      <c r="I61" s="28">
        <v>25266.630834285963</v>
      </c>
      <c r="J61" s="28">
        <v>22907.961047559045</v>
      </c>
      <c r="K61" s="28">
        <v>23125.85935840624</v>
      </c>
      <c r="L61" s="28">
        <v>23007.371577372327</v>
      </c>
      <c r="M61" s="28">
        <v>23797.666558337569</v>
      </c>
      <c r="N61" s="28">
        <v>24158.911632413739</v>
      </c>
      <c r="O61" s="28">
        <v>23008.936669435312</v>
      </c>
      <c r="P61" s="28">
        <v>22634.940087542251</v>
      </c>
      <c r="Q61" s="28">
        <v>20901.019941814622</v>
      </c>
      <c r="R61" s="28">
        <v>21483.374425146751</v>
      </c>
      <c r="S61" s="28">
        <v>20260.724145473723</v>
      </c>
      <c r="T61" s="28">
        <v>20446.265285171634</v>
      </c>
      <c r="U61" s="28">
        <v>20625.642743361361</v>
      </c>
      <c r="V61" s="28">
        <v>19843.173185805368</v>
      </c>
      <c r="W61" s="28">
        <v>20321.603656648374</v>
      </c>
      <c r="X61" s="28">
        <v>20627.241255859066</v>
      </c>
      <c r="Y61" s="28">
        <v>19920.197769809161</v>
      </c>
      <c r="Z61" s="28">
        <v>19428.472949172989</v>
      </c>
    </row>
    <row r="63" spans="2:26" x14ac:dyDescent="0.2">
      <c r="B63" s="2" t="s">
        <v>80</v>
      </c>
    </row>
    <row r="64" spans="2:26" x14ac:dyDescent="0.2">
      <c r="B64" s="75" t="s">
        <v>74</v>
      </c>
    </row>
    <row r="66" spans="3:24" x14ac:dyDescent="0.2"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</row>
    <row r="67" spans="3:24" x14ac:dyDescent="0.2"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</row>
    <row r="68" spans="3:24" x14ac:dyDescent="0.2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</row>
  </sheetData>
  <hyperlinks>
    <hyperlink ref="Q2" location="Contents!A1" display="back to contents"/>
  </hyperlinks>
  <pageMargins left="0.25" right="0.25" top="0.75" bottom="0.75" header="0.3" footer="0.3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2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26" width="14.28515625" style="2" customWidth="1"/>
    <col min="27" max="16384" width="9.140625" style="2"/>
  </cols>
  <sheetData>
    <row r="2" spans="2:13" ht="15.75" x14ac:dyDescent="0.25">
      <c r="B2" s="6" t="s">
        <v>23</v>
      </c>
      <c r="J2" s="9" t="s">
        <v>29</v>
      </c>
    </row>
    <row r="3" spans="2:13" x14ac:dyDescent="0.2">
      <c r="B3" s="2" t="s">
        <v>81</v>
      </c>
    </row>
    <row r="4" spans="2:13" ht="19.5" x14ac:dyDescent="0.35">
      <c r="H4" s="7" t="s">
        <v>56</v>
      </c>
    </row>
    <row r="5" spans="2:13" ht="47.25" x14ac:dyDescent="0.25">
      <c r="B5" s="16" t="s">
        <v>41</v>
      </c>
      <c r="C5" s="17" t="s">
        <v>51</v>
      </c>
      <c r="D5" s="17">
        <v>2017</v>
      </c>
      <c r="E5" s="17">
        <v>2018</v>
      </c>
      <c r="F5" s="80" t="s">
        <v>82</v>
      </c>
      <c r="G5" s="17" t="s">
        <v>83</v>
      </c>
      <c r="H5" s="17" t="s">
        <v>84</v>
      </c>
      <c r="J5"/>
      <c r="K5"/>
      <c r="L5"/>
      <c r="M5"/>
    </row>
    <row r="6" spans="2:13" ht="15.75" x14ac:dyDescent="0.25">
      <c r="B6" s="8" t="s">
        <v>32</v>
      </c>
      <c r="C6" s="18">
        <f>C20/1000</f>
        <v>5.2794888570824368</v>
      </c>
      <c r="D6" s="18">
        <f>Y20/1000</f>
        <v>5.4150705853921419</v>
      </c>
      <c r="E6" s="18">
        <f>Z20/1000</f>
        <v>5.3232969224364144</v>
      </c>
      <c r="F6" s="83">
        <f>(E6/$E$15%)</f>
        <v>27.399461277078963</v>
      </c>
      <c r="G6" s="81">
        <f>(E6-C6)/C6%</f>
        <v>0.82977853614008668</v>
      </c>
      <c r="H6" s="81">
        <f>(E6-D6)/D6%</f>
        <v>-1.6947823949571208</v>
      </c>
      <c r="I6" s="18"/>
      <c r="J6" s="35"/>
      <c r="K6"/>
      <c r="L6"/>
      <c r="M6"/>
    </row>
    <row r="7" spans="2:13" ht="15.75" x14ac:dyDescent="0.25">
      <c r="B7" s="8" t="s">
        <v>33</v>
      </c>
      <c r="C7" s="18">
        <f t="shared" ref="C7:C14" si="0">C21/1000</f>
        <v>3.0511663054810407</v>
      </c>
      <c r="D7" s="18">
        <f t="shared" ref="D7:D15" si="1">Y21/1000</f>
        <v>2.4426547514574919</v>
      </c>
      <c r="E7" s="18">
        <f t="shared" ref="E7:E14" si="2">Z21/1000</f>
        <v>2.3512641050093546</v>
      </c>
      <c r="F7" s="83">
        <f t="shared" ref="F7:F14" si="3">(E7/$E$15%)</f>
        <v>12.102156001454766</v>
      </c>
      <c r="G7" s="81">
        <f t="shared" ref="G7:G14" si="4">(E7-C7)/C7%</f>
        <v>-22.938841426453841</v>
      </c>
      <c r="H7" s="81">
        <f t="shared" ref="H7:H14" si="5">(E7-D7)/D7%</f>
        <v>-3.7414475538798939</v>
      </c>
      <c r="I7" s="18"/>
      <c r="J7" s="34"/>
      <c r="K7"/>
      <c r="L7"/>
      <c r="M7"/>
    </row>
    <row r="8" spans="2:13" ht="15.75" x14ac:dyDescent="0.25">
      <c r="B8" s="8" t="s">
        <v>52</v>
      </c>
      <c r="C8" s="18">
        <f t="shared" si="0"/>
        <v>5.3090557252765036</v>
      </c>
      <c r="D8" s="18">
        <f t="shared" si="1"/>
        <v>3.4224358135483488</v>
      </c>
      <c r="E8" s="18">
        <f t="shared" si="2"/>
        <v>2.9268177502402737</v>
      </c>
      <c r="F8" s="83">
        <f t="shared" si="3"/>
        <v>15.06457948546522</v>
      </c>
      <c r="G8" s="81">
        <f t="shared" si="4"/>
        <v>-44.87121812819472</v>
      </c>
      <c r="H8" s="81">
        <f t="shared" si="5"/>
        <v>-14.481442174783201</v>
      </c>
      <c r="I8" s="18"/>
      <c r="J8" s="35"/>
      <c r="K8"/>
      <c r="L8"/>
      <c r="M8"/>
    </row>
    <row r="9" spans="2:13" ht="15.75" x14ac:dyDescent="0.25">
      <c r="B9" s="8" t="s">
        <v>53</v>
      </c>
      <c r="C9" s="18">
        <f t="shared" si="0"/>
        <v>0.7597999498386957</v>
      </c>
      <c r="D9" s="18">
        <f t="shared" si="1"/>
        <v>0.16497820753806602</v>
      </c>
      <c r="E9" s="18">
        <f t="shared" si="2"/>
        <v>0.17426159444669664</v>
      </c>
      <c r="F9" s="83">
        <f t="shared" si="3"/>
        <v>0.8969392236980438</v>
      </c>
      <c r="G9" s="81">
        <f t="shared" si="4"/>
        <v>-77.064805744763191</v>
      </c>
      <c r="H9" s="81">
        <f t="shared" si="5"/>
        <v>5.627038290186678</v>
      </c>
      <c r="I9" s="18"/>
      <c r="J9" s="34"/>
      <c r="K9"/>
      <c r="L9"/>
      <c r="M9"/>
    </row>
    <row r="10" spans="2:13" ht="15.75" x14ac:dyDescent="0.25">
      <c r="B10" s="8" t="s">
        <v>54</v>
      </c>
      <c r="C10" s="18">
        <f t="shared" si="0"/>
        <v>0.38858946273033268</v>
      </c>
      <c r="D10" s="18">
        <f t="shared" si="1"/>
        <v>0.48754670619333412</v>
      </c>
      <c r="E10" s="18">
        <f t="shared" si="2"/>
        <v>0.51480681907019854</v>
      </c>
      <c r="F10" s="83">
        <f t="shared" si="3"/>
        <v>2.6497544115638396</v>
      </c>
      <c r="G10" s="81">
        <f t="shared" si="4"/>
        <v>32.480900396276631</v>
      </c>
      <c r="H10" s="81">
        <f>(E10-D10)/D10%</f>
        <v>5.591282338815466</v>
      </c>
      <c r="I10" s="18"/>
      <c r="J10" s="34"/>
      <c r="K10"/>
      <c r="L10"/>
      <c r="M10"/>
    </row>
    <row r="11" spans="2:13" ht="15.75" x14ac:dyDescent="0.25">
      <c r="B11" s="8" t="s">
        <v>37</v>
      </c>
      <c r="C11" s="18">
        <f t="shared" si="0"/>
        <v>0.48353136975336064</v>
      </c>
      <c r="D11" s="18">
        <f t="shared" si="1"/>
        <v>0.14200543553646053</v>
      </c>
      <c r="E11" s="18">
        <f t="shared" si="2"/>
        <v>0.15142577796304488</v>
      </c>
      <c r="F11" s="83">
        <f t="shared" si="3"/>
        <v>0.77940133719820015</v>
      </c>
      <c r="G11" s="81">
        <f t="shared" si="4"/>
        <v>-68.683360080591243</v>
      </c>
      <c r="H11" s="81">
        <f t="shared" si="5"/>
        <v>6.6337900313439997</v>
      </c>
      <c r="I11" s="18"/>
      <c r="J11" s="34"/>
      <c r="K11"/>
      <c r="L11"/>
      <c r="M11"/>
    </row>
    <row r="12" spans="2:13" ht="15.75" x14ac:dyDescent="0.25">
      <c r="B12" s="8" t="s">
        <v>38</v>
      </c>
      <c r="C12" s="18">
        <f t="shared" si="0"/>
        <v>3.6955335467413271</v>
      </c>
      <c r="D12" s="18">
        <f t="shared" si="1"/>
        <v>2.6135121693558103</v>
      </c>
      <c r="E12" s="18">
        <f t="shared" si="2"/>
        <v>2.7487490125516532</v>
      </c>
      <c r="F12" s="83">
        <f t="shared" si="3"/>
        <v>14.148044572224906</v>
      </c>
      <c r="G12" s="81">
        <f t="shared" si="4"/>
        <v>-25.619698000699682</v>
      </c>
      <c r="H12" s="81">
        <f t="shared" si="5"/>
        <v>5.1745251000371884</v>
      </c>
      <c r="I12" s="18"/>
      <c r="J12" s="35"/>
      <c r="K12"/>
      <c r="L12"/>
      <c r="M12"/>
    </row>
    <row r="13" spans="2:13" ht="15.75" x14ac:dyDescent="0.25">
      <c r="B13" s="8" t="s">
        <v>39</v>
      </c>
      <c r="C13" s="18">
        <f t="shared" si="0"/>
        <v>3.4652831589731039</v>
      </c>
      <c r="D13" s="18">
        <f t="shared" si="1"/>
        <v>4.5183777191359731</v>
      </c>
      <c r="E13" s="18">
        <f t="shared" si="2"/>
        <v>4.4537190802149578</v>
      </c>
      <c r="F13" s="83">
        <f t="shared" si="3"/>
        <v>22.923670284671235</v>
      </c>
      <c r="G13" s="81">
        <f t="shared" si="4"/>
        <v>28.523958242268588</v>
      </c>
      <c r="H13" s="81">
        <f t="shared" si="5"/>
        <v>-1.4310144689138486</v>
      </c>
      <c r="I13" s="18"/>
      <c r="J13" s="34"/>
      <c r="K13"/>
      <c r="L13"/>
      <c r="M13"/>
    </row>
    <row r="14" spans="2:13" ht="15.75" x14ac:dyDescent="0.25">
      <c r="B14" s="8" t="s">
        <v>55</v>
      </c>
      <c r="C14" s="18">
        <f t="shared" si="0"/>
        <v>1.8601025669247708</v>
      </c>
      <c r="D14" s="18">
        <f t="shared" si="1"/>
        <v>0.71361638165153551</v>
      </c>
      <c r="E14" s="18">
        <f t="shared" si="2"/>
        <v>0.78413188724039429</v>
      </c>
      <c r="F14" s="83">
        <f t="shared" si="3"/>
        <v>4.0359934066448204</v>
      </c>
      <c r="G14" s="81">
        <f t="shared" si="4"/>
        <v>-57.84469624506962</v>
      </c>
      <c r="H14" s="81">
        <f t="shared" si="5"/>
        <v>9.8814303317509946</v>
      </c>
      <c r="I14" s="12"/>
      <c r="J14" s="34"/>
      <c r="K14"/>
      <c r="L14"/>
      <c r="M14"/>
    </row>
    <row r="15" spans="2:13" ht="15.75" x14ac:dyDescent="0.25">
      <c r="B15" s="78" t="s">
        <v>42</v>
      </c>
      <c r="C15" s="79">
        <f>C29/1000</f>
        <v>24.292550942801572</v>
      </c>
      <c r="D15" s="79">
        <f t="shared" si="1"/>
        <v>19.92019776980916</v>
      </c>
      <c r="E15" s="79">
        <f>Z29/1000</f>
        <v>19.428472949172988</v>
      </c>
      <c r="F15" s="84">
        <f>SUM(F6:F14)</f>
        <v>99.999999999999986</v>
      </c>
      <c r="G15" s="82">
        <f>(E15-C15)/C15%</f>
        <v>-20.022919804022965</v>
      </c>
      <c r="H15" s="82">
        <f>(E15-D15)/D15%</f>
        <v>-2.4684735880555606</v>
      </c>
      <c r="I15" s="18"/>
      <c r="J15" s="34"/>
      <c r="K15"/>
      <c r="L15"/>
      <c r="M15"/>
    </row>
    <row r="17" spans="2:27" x14ac:dyDescent="0.2">
      <c r="B17" s="2" t="s">
        <v>57</v>
      </c>
    </row>
    <row r="18" spans="2:27" ht="19.5" x14ac:dyDescent="0.35">
      <c r="Y18" s="7"/>
      <c r="Z18" s="7" t="s">
        <v>58</v>
      </c>
    </row>
    <row r="19" spans="2:27" ht="15.75" x14ac:dyDescent="0.25">
      <c r="B19" s="10" t="s">
        <v>41</v>
      </c>
      <c r="C19" s="14" t="s">
        <v>50</v>
      </c>
      <c r="D19" s="15">
        <v>1990</v>
      </c>
      <c r="E19" s="15">
        <v>1995</v>
      </c>
      <c r="F19" s="15">
        <v>1998</v>
      </c>
      <c r="G19" s="15">
        <v>1999</v>
      </c>
      <c r="H19" s="15">
        <v>2000</v>
      </c>
      <c r="I19" s="15">
        <v>2001</v>
      </c>
      <c r="J19" s="15">
        <v>2002</v>
      </c>
      <c r="K19" s="15">
        <v>2003</v>
      </c>
      <c r="L19" s="15">
        <v>2004</v>
      </c>
      <c r="M19" s="15">
        <v>2005</v>
      </c>
      <c r="N19" s="15">
        <v>2006</v>
      </c>
      <c r="O19" s="15">
        <v>2007</v>
      </c>
      <c r="P19" s="15">
        <v>2008</v>
      </c>
      <c r="Q19" s="15">
        <v>2009</v>
      </c>
      <c r="R19" s="15">
        <v>2010</v>
      </c>
      <c r="S19" s="15">
        <v>2011</v>
      </c>
      <c r="T19" s="15">
        <v>2012</v>
      </c>
      <c r="U19" s="15">
        <v>2013</v>
      </c>
      <c r="V19" s="15">
        <v>2014</v>
      </c>
      <c r="W19" s="15">
        <v>2015</v>
      </c>
      <c r="X19" s="15">
        <v>2016</v>
      </c>
      <c r="Y19" s="15">
        <v>2017</v>
      </c>
      <c r="Z19" s="15">
        <v>2018</v>
      </c>
    </row>
    <row r="20" spans="2:27" x14ac:dyDescent="0.2">
      <c r="B20" s="2" t="s">
        <v>32</v>
      </c>
      <c r="C20" s="11">
        <v>5279.4888570824369</v>
      </c>
      <c r="D20" s="11">
        <v>5279.4888570824378</v>
      </c>
      <c r="E20" s="11">
        <v>5714.1519749368217</v>
      </c>
      <c r="F20" s="11">
        <v>5782.8278049365881</v>
      </c>
      <c r="G20" s="11">
        <v>5715.726821743564</v>
      </c>
      <c r="H20" s="11">
        <v>5474.5294712969362</v>
      </c>
      <c r="I20" s="11">
        <v>5450.9159913460644</v>
      </c>
      <c r="J20" s="11">
        <v>5416.2849212947713</v>
      </c>
      <c r="K20" s="11">
        <v>5476.0363915392672</v>
      </c>
      <c r="L20" s="11">
        <v>5411.9411091336624</v>
      </c>
      <c r="M20" s="11">
        <v>5406.0485100047981</v>
      </c>
      <c r="N20" s="11">
        <v>5266.8118031245331</v>
      </c>
      <c r="O20" s="11">
        <v>5147.0256153656628</v>
      </c>
      <c r="P20" s="11">
        <v>5018.6344344533463</v>
      </c>
      <c r="Q20" s="11">
        <v>4988.8479041040691</v>
      </c>
      <c r="R20" s="11">
        <v>5066.726438854058</v>
      </c>
      <c r="S20" s="11">
        <v>5091.9716209302278</v>
      </c>
      <c r="T20" s="11">
        <v>5108.8741277950148</v>
      </c>
      <c r="U20" s="11">
        <v>5118.8343330609932</v>
      </c>
      <c r="V20" s="11">
        <v>5134.9804940056601</v>
      </c>
      <c r="W20" s="11">
        <v>5212.3146202293965</v>
      </c>
      <c r="X20" s="11">
        <v>5347.2878635097004</v>
      </c>
      <c r="Y20" s="11">
        <v>5415.0705853921418</v>
      </c>
      <c r="Z20" s="11">
        <v>5323.2969224364142</v>
      </c>
      <c r="AA20" s="12"/>
    </row>
    <row r="21" spans="2:27" x14ac:dyDescent="0.2">
      <c r="B21" s="2" t="s">
        <v>33</v>
      </c>
      <c r="C21" s="11">
        <v>3051.1663054810406</v>
      </c>
      <c r="D21" s="11">
        <v>3039.478041407599</v>
      </c>
      <c r="E21" s="11">
        <v>3056.6793530146169</v>
      </c>
      <c r="F21" s="11">
        <v>2630.6341802446905</v>
      </c>
      <c r="G21" s="11">
        <v>2858.1225308617886</v>
      </c>
      <c r="H21" s="11">
        <v>2910.071444138975</v>
      </c>
      <c r="I21" s="11">
        <v>2968.7702327576394</v>
      </c>
      <c r="J21" s="11">
        <v>2307.0920152733893</v>
      </c>
      <c r="K21" s="11">
        <v>2458.3151832651115</v>
      </c>
      <c r="L21" s="11">
        <v>2495.4747087077144</v>
      </c>
      <c r="M21" s="11">
        <v>2837.1492827393076</v>
      </c>
      <c r="N21" s="11">
        <v>2781.2679518202394</v>
      </c>
      <c r="O21" s="11">
        <v>2817.2046342405451</v>
      </c>
      <c r="P21" s="11">
        <v>2557.2508347767098</v>
      </c>
      <c r="Q21" s="11">
        <v>2412.7068586134278</v>
      </c>
      <c r="R21" s="11">
        <v>2667.8773425564746</v>
      </c>
      <c r="S21" s="11">
        <v>2404.2093114658605</v>
      </c>
      <c r="T21" s="11">
        <v>2350.6559456789519</v>
      </c>
      <c r="U21" s="11">
        <v>2356.4671409917391</v>
      </c>
      <c r="V21" s="11">
        <v>2535.414759372235</v>
      </c>
      <c r="W21" s="11">
        <v>2614.6576782849165</v>
      </c>
      <c r="X21" s="11">
        <v>2485.1925221367519</v>
      </c>
      <c r="Y21" s="11">
        <v>2442.6547514574918</v>
      </c>
      <c r="Z21" s="11">
        <v>2351.2641050093544</v>
      </c>
      <c r="AA21" s="12"/>
    </row>
    <row r="22" spans="2:27" x14ac:dyDescent="0.2">
      <c r="B22" s="2" t="s">
        <v>34</v>
      </c>
      <c r="C22" s="11">
        <v>5309.0557252765038</v>
      </c>
      <c r="D22" s="11">
        <v>5309.0557252765047</v>
      </c>
      <c r="E22" s="11">
        <v>6531.5464078867826</v>
      </c>
      <c r="F22" s="11">
        <v>6187.1096724651543</v>
      </c>
      <c r="G22" s="11">
        <v>6282.7358274087901</v>
      </c>
      <c r="H22" s="11">
        <v>6337.0188367613673</v>
      </c>
      <c r="I22" s="11">
        <v>6651.1127654338052</v>
      </c>
      <c r="J22" s="11">
        <v>5219.6805831177899</v>
      </c>
      <c r="K22" s="11">
        <v>5027.5764151858612</v>
      </c>
      <c r="L22" s="11">
        <v>4878.6286519200821</v>
      </c>
      <c r="M22" s="11">
        <v>5340.1446251415246</v>
      </c>
      <c r="N22" s="11">
        <v>5728.9718246293287</v>
      </c>
      <c r="O22" s="11">
        <v>4651.0170186859059</v>
      </c>
      <c r="P22" s="11">
        <v>4841.9584382566882</v>
      </c>
      <c r="Q22" s="11">
        <v>3688.1614989592904</v>
      </c>
      <c r="R22" s="11">
        <v>3961.6955910258816</v>
      </c>
      <c r="S22" s="11">
        <v>3747.3192111144003</v>
      </c>
      <c r="T22" s="11">
        <v>3876.1312203095599</v>
      </c>
      <c r="U22" s="11">
        <v>4070.4142747864021</v>
      </c>
      <c r="V22" s="11">
        <v>3835.5865490090928</v>
      </c>
      <c r="W22" s="11">
        <v>3839.3374880506044</v>
      </c>
      <c r="X22" s="11">
        <v>4027.7438526644287</v>
      </c>
      <c r="Y22" s="11">
        <v>3422.435813548349</v>
      </c>
      <c r="Z22" s="11">
        <v>2926.8177502402737</v>
      </c>
      <c r="AA22" s="12"/>
    </row>
    <row r="23" spans="2:27" x14ac:dyDescent="0.2">
      <c r="B23" s="2" t="s">
        <v>35</v>
      </c>
      <c r="C23" s="11">
        <v>759.79994983869574</v>
      </c>
      <c r="D23" s="11">
        <v>759.79994983869585</v>
      </c>
      <c r="E23" s="11">
        <v>764.80153600225594</v>
      </c>
      <c r="F23" s="11">
        <v>816.07608376682185</v>
      </c>
      <c r="G23" s="11">
        <v>923.74735508137189</v>
      </c>
      <c r="H23" s="11">
        <v>667.99083435122122</v>
      </c>
      <c r="I23" s="11">
        <v>634.94326474377885</v>
      </c>
      <c r="J23" s="11">
        <v>212.95412155498892</v>
      </c>
      <c r="K23" s="11">
        <v>220.27747740284667</v>
      </c>
      <c r="L23" s="11">
        <v>224.51394246337745</v>
      </c>
      <c r="M23" s="11">
        <v>422.29424571901671</v>
      </c>
      <c r="N23" s="11">
        <v>434.35871969363808</v>
      </c>
      <c r="O23" s="11">
        <v>490.70467212753789</v>
      </c>
      <c r="P23" s="11">
        <v>403.35672369980398</v>
      </c>
      <c r="Q23" s="11">
        <v>180.5143099525792</v>
      </c>
      <c r="R23" s="11">
        <v>172.8725031754274</v>
      </c>
      <c r="S23" s="11">
        <v>164.82271491458849</v>
      </c>
      <c r="T23" s="11">
        <v>163.9474562365088</v>
      </c>
      <c r="U23" s="11">
        <v>150.35595441949323</v>
      </c>
      <c r="V23" s="11">
        <v>182.75727404860049</v>
      </c>
      <c r="W23" s="11">
        <v>230.82161709257997</v>
      </c>
      <c r="X23" s="11">
        <v>170.15917778815896</v>
      </c>
      <c r="Y23" s="11">
        <v>164.97820753806602</v>
      </c>
      <c r="Z23" s="11">
        <v>174.26159444669665</v>
      </c>
      <c r="AA23" s="12"/>
    </row>
    <row r="24" spans="2:27" x14ac:dyDescent="0.2">
      <c r="B24" s="2" t="s">
        <v>36</v>
      </c>
      <c r="C24" s="11">
        <v>388.58946273033268</v>
      </c>
      <c r="D24" s="11">
        <v>388.58946273033325</v>
      </c>
      <c r="E24" s="11">
        <v>228.63465612799848</v>
      </c>
      <c r="F24" s="11">
        <v>158.71281503600062</v>
      </c>
      <c r="G24" s="11">
        <v>140.45689911599857</v>
      </c>
      <c r="H24" s="11">
        <v>161.4636084873332</v>
      </c>
      <c r="I24" s="11">
        <v>200.11401691733317</v>
      </c>
      <c r="J24" s="11">
        <v>217.31389778799996</v>
      </c>
      <c r="K24" s="11">
        <v>237.50884760833299</v>
      </c>
      <c r="L24" s="11">
        <v>273.35117460366678</v>
      </c>
      <c r="M24" s="11">
        <v>287.44318992266653</v>
      </c>
      <c r="N24" s="11">
        <v>292.06849164566688</v>
      </c>
      <c r="O24" s="11">
        <v>319.74424528466761</v>
      </c>
      <c r="P24" s="11">
        <v>333.94717096966804</v>
      </c>
      <c r="Q24" s="11">
        <v>354.32210032433386</v>
      </c>
      <c r="R24" s="11">
        <v>362.92294943433501</v>
      </c>
      <c r="S24" s="11">
        <v>388.95514704900006</v>
      </c>
      <c r="T24" s="11">
        <v>544.11312641999973</v>
      </c>
      <c r="U24" s="11">
        <v>410.09337017600092</v>
      </c>
      <c r="V24" s="11">
        <v>423.38536961340117</v>
      </c>
      <c r="W24" s="11">
        <v>438.35116720320082</v>
      </c>
      <c r="X24" s="11">
        <v>444.31338488813435</v>
      </c>
      <c r="Y24" s="11">
        <v>487.5467061933341</v>
      </c>
      <c r="Z24" s="11">
        <v>514.80681907019857</v>
      </c>
      <c r="AA24" s="12"/>
    </row>
    <row r="25" spans="2:27" x14ac:dyDescent="0.2">
      <c r="B25" s="2" t="s">
        <v>37</v>
      </c>
      <c r="C25" s="11">
        <v>483.53136975336065</v>
      </c>
      <c r="D25" s="11">
        <v>483.53136975336059</v>
      </c>
      <c r="E25" s="11">
        <v>320.08107292506156</v>
      </c>
      <c r="F25" s="11">
        <v>223.02825458223995</v>
      </c>
      <c r="G25" s="11">
        <v>229.75980177179363</v>
      </c>
      <c r="H25" s="11">
        <v>186.48378985013798</v>
      </c>
      <c r="I25" s="11">
        <v>189.13278833765116</v>
      </c>
      <c r="J25" s="11">
        <v>126.69093951583442</v>
      </c>
      <c r="K25" s="11">
        <v>130.5560814977957</v>
      </c>
      <c r="L25" s="11">
        <v>147.03527698404145</v>
      </c>
      <c r="M25" s="11">
        <v>180.96766294629754</v>
      </c>
      <c r="N25" s="11">
        <v>182.66615646622427</v>
      </c>
      <c r="O25" s="11">
        <v>196.55863408639814</v>
      </c>
      <c r="P25" s="11">
        <v>201.79378158763865</v>
      </c>
      <c r="Q25" s="11">
        <v>202.66246580435472</v>
      </c>
      <c r="R25" s="11">
        <v>200.55703571081705</v>
      </c>
      <c r="S25" s="11">
        <v>193.87181810151463</v>
      </c>
      <c r="T25" s="11">
        <v>193.06445383713381</v>
      </c>
      <c r="U25" s="11">
        <v>199.61611302602122</v>
      </c>
      <c r="V25" s="11">
        <v>182.0441111530765</v>
      </c>
      <c r="W25" s="11">
        <v>181.58798420862064</v>
      </c>
      <c r="X25" s="11">
        <v>135.99470053103715</v>
      </c>
      <c r="Y25" s="11">
        <v>142.00543553646054</v>
      </c>
      <c r="Z25" s="11">
        <v>151.42577796304488</v>
      </c>
      <c r="AA25" s="12"/>
    </row>
    <row r="26" spans="2:27" x14ac:dyDescent="0.2">
      <c r="B26" s="2" t="s">
        <v>38</v>
      </c>
      <c r="C26" s="11">
        <v>3695.533546741327</v>
      </c>
      <c r="D26" s="11">
        <v>3676.799342127144</v>
      </c>
      <c r="E26" s="11">
        <v>2852.2813278956096</v>
      </c>
      <c r="F26" s="11">
        <v>2880.1125795554572</v>
      </c>
      <c r="G26" s="11">
        <v>2888.6910532735269</v>
      </c>
      <c r="H26" s="11">
        <v>2860.2641705442011</v>
      </c>
      <c r="I26" s="11">
        <v>2819.2375090863843</v>
      </c>
      <c r="J26" s="11">
        <v>2899.0449137032542</v>
      </c>
      <c r="K26" s="11">
        <v>2934.470630888999</v>
      </c>
      <c r="L26" s="11">
        <v>2918.8126534267208</v>
      </c>
      <c r="M26" s="11">
        <v>2602.8966268659592</v>
      </c>
      <c r="N26" s="11">
        <v>2777.0773446095591</v>
      </c>
      <c r="O26" s="11">
        <v>2586.6761594866011</v>
      </c>
      <c r="P26" s="11">
        <v>2750.0241467027136</v>
      </c>
      <c r="Q26" s="11">
        <v>2776.3686845943753</v>
      </c>
      <c r="R26" s="11">
        <v>3161.7050547845129</v>
      </c>
      <c r="S26" s="11">
        <v>2573.146007721878</v>
      </c>
      <c r="T26" s="11">
        <v>2622.6903515803633</v>
      </c>
      <c r="U26" s="11">
        <v>2829.1122715453516</v>
      </c>
      <c r="V26" s="11">
        <v>2488.3901590784153</v>
      </c>
      <c r="W26" s="11">
        <v>2573.9500696691334</v>
      </c>
      <c r="X26" s="11">
        <v>2725.0224210477204</v>
      </c>
      <c r="Y26" s="11">
        <v>2613.5121693558103</v>
      </c>
      <c r="Z26" s="11">
        <v>2748.7490125516533</v>
      </c>
      <c r="AA26" s="12"/>
    </row>
    <row r="27" spans="2:27" x14ac:dyDescent="0.2">
      <c r="B27" s="2" t="s">
        <v>39</v>
      </c>
      <c r="C27" s="11">
        <v>3465.283158973104</v>
      </c>
      <c r="D27" s="11">
        <v>3465.2831589731068</v>
      </c>
      <c r="E27" s="11">
        <v>3701.1581815395948</v>
      </c>
      <c r="F27" s="11">
        <v>3904.9849027892192</v>
      </c>
      <c r="G27" s="11">
        <v>4055.1207643283165</v>
      </c>
      <c r="H27" s="11">
        <v>4191.4189435643921</v>
      </c>
      <c r="I27" s="11">
        <v>4250.5234123715745</v>
      </c>
      <c r="J27" s="11">
        <v>4419.8491895257257</v>
      </c>
      <c r="K27" s="11">
        <v>4582.1246668769818</v>
      </c>
      <c r="L27" s="11">
        <v>4615.9144988303096</v>
      </c>
      <c r="M27" s="11">
        <v>4719.8328077986416</v>
      </c>
      <c r="N27" s="11">
        <v>4737.3557870021741</v>
      </c>
      <c r="O27" s="11">
        <v>4877.442299330608</v>
      </c>
      <c r="P27" s="11">
        <v>4714.858102569563</v>
      </c>
      <c r="Q27" s="11">
        <v>4696.2091910094714</v>
      </c>
      <c r="R27" s="11">
        <v>4578.1892303192953</v>
      </c>
      <c r="S27" s="11">
        <v>4445.9410265240276</v>
      </c>
      <c r="T27" s="11">
        <v>4415.9617016448274</v>
      </c>
      <c r="U27" s="11">
        <v>4427.9445128741072</v>
      </c>
      <c r="V27" s="11">
        <v>4333.3665208395278</v>
      </c>
      <c r="W27" s="11">
        <v>4402.0582512697492</v>
      </c>
      <c r="X27" s="11">
        <v>4497.1893271111157</v>
      </c>
      <c r="Y27" s="11">
        <v>4518.3777191359732</v>
      </c>
      <c r="Z27" s="11">
        <v>4453.719080214958</v>
      </c>
      <c r="AA27" s="12"/>
    </row>
    <row r="28" spans="2:27" x14ac:dyDescent="0.2">
      <c r="B28" s="2" t="s">
        <v>40</v>
      </c>
      <c r="C28" s="11">
        <v>1860.1025669247708</v>
      </c>
      <c r="D28" s="11">
        <v>1860.1025669247713</v>
      </c>
      <c r="E28" s="11">
        <v>2037.3164207522386</v>
      </c>
      <c r="F28" s="11">
        <v>2115.1723575201031</v>
      </c>
      <c r="G28" s="11">
        <v>2112.7143991609746</v>
      </c>
      <c r="H28" s="11">
        <v>2117.7584954576578</v>
      </c>
      <c r="I28" s="11">
        <v>2101.8808532917342</v>
      </c>
      <c r="J28" s="11">
        <v>2089.0504657852903</v>
      </c>
      <c r="K28" s="11">
        <v>2058.9936641410432</v>
      </c>
      <c r="L28" s="11">
        <v>2041.6995613027509</v>
      </c>
      <c r="M28" s="11">
        <v>2000.8896071993595</v>
      </c>
      <c r="N28" s="11">
        <v>1958.3335534223779</v>
      </c>
      <c r="O28" s="11">
        <v>1922.5633908273849</v>
      </c>
      <c r="P28" s="11">
        <v>1813.1164545261199</v>
      </c>
      <c r="Q28" s="11">
        <v>1601.2269284527199</v>
      </c>
      <c r="R28" s="11">
        <v>1310.8282792859484</v>
      </c>
      <c r="S28" s="11">
        <v>1250.4872876522281</v>
      </c>
      <c r="T28" s="11">
        <v>1170.8269016692702</v>
      </c>
      <c r="U28" s="11">
        <v>1062.8047724812536</v>
      </c>
      <c r="V28" s="11">
        <v>727.24794868535776</v>
      </c>
      <c r="W28" s="11">
        <v>828.52478064016987</v>
      </c>
      <c r="X28" s="11">
        <v>794.33800618201758</v>
      </c>
      <c r="Y28" s="11">
        <v>713.61638165153556</v>
      </c>
      <c r="Z28" s="11">
        <v>784.13188724039424</v>
      </c>
      <c r="AA28" s="12"/>
    </row>
    <row r="29" spans="2:27" x14ac:dyDescent="0.2">
      <c r="B29" s="27" t="s">
        <v>42</v>
      </c>
      <c r="C29" s="28">
        <v>24292.550942801572</v>
      </c>
      <c r="D29" s="28">
        <v>24262.128474113953</v>
      </c>
      <c r="E29" s="28">
        <v>25206.650931080982</v>
      </c>
      <c r="F29" s="28">
        <v>24698.658650896276</v>
      </c>
      <c r="G29" s="28">
        <v>25207.075452746125</v>
      </c>
      <c r="H29" s="28">
        <v>24906.999594452223</v>
      </c>
      <c r="I29" s="28">
        <v>25266.630834285963</v>
      </c>
      <c r="J29" s="28">
        <v>22907.961047559045</v>
      </c>
      <c r="K29" s="28">
        <v>23125.85935840624</v>
      </c>
      <c r="L29" s="28">
        <v>23007.371577372327</v>
      </c>
      <c r="M29" s="28">
        <v>23797.666558337569</v>
      </c>
      <c r="N29" s="28">
        <v>24158.911632413739</v>
      </c>
      <c r="O29" s="28">
        <v>23008.936669435312</v>
      </c>
      <c r="P29" s="28">
        <v>22634.940087542251</v>
      </c>
      <c r="Q29" s="28">
        <v>20901.019941814622</v>
      </c>
      <c r="R29" s="28">
        <v>21483.374425146751</v>
      </c>
      <c r="S29" s="28">
        <v>20260.724145473723</v>
      </c>
      <c r="T29" s="28">
        <v>20446.265285171634</v>
      </c>
      <c r="U29" s="28">
        <v>20625.642743361361</v>
      </c>
      <c r="V29" s="28">
        <v>19843.173185805368</v>
      </c>
      <c r="W29" s="28">
        <v>20321.603656648374</v>
      </c>
      <c r="X29" s="28">
        <v>20627.241255859066</v>
      </c>
      <c r="Y29" s="28">
        <v>19920.197769809161</v>
      </c>
      <c r="Z29" s="28">
        <v>19428.472949172989</v>
      </c>
      <c r="AA29" s="12"/>
    </row>
    <row r="30" spans="2:27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2:27" x14ac:dyDescent="0.2">
      <c r="B31" s="2" t="s">
        <v>80</v>
      </c>
      <c r="V31" s="31"/>
      <c r="X31" s="31"/>
    </row>
    <row r="32" spans="2:27" x14ac:dyDescent="0.2">
      <c r="B32" s="75" t="s">
        <v>74</v>
      </c>
      <c r="X32" s="32"/>
    </row>
  </sheetData>
  <hyperlinks>
    <hyperlink ref="J2" location="Contents!A1" display="back to contents"/>
  </hyperlinks>
  <pageMargins left="0.25" right="0.25" top="0.75" bottom="0.75" header="0.3" footer="0.3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4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9" width="9.7109375" style="2" customWidth="1"/>
    <col min="10" max="10" width="11.7109375" style="2" customWidth="1"/>
    <col min="11" max="11" width="9.140625" style="2"/>
    <col min="12" max="12" width="9.85546875" style="2" bestFit="1" customWidth="1"/>
    <col min="13" max="16384" width="9.140625" style="2"/>
  </cols>
  <sheetData>
    <row r="2" spans="2:13" ht="15.75" x14ac:dyDescent="0.25">
      <c r="B2" s="3" t="s">
        <v>94</v>
      </c>
      <c r="L2" s="7"/>
      <c r="M2" s="9" t="s">
        <v>29</v>
      </c>
    </row>
    <row r="3" spans="2:13" x14ac:dyDescent="0.2">
      <c r="B3" s="2" t="s">
        <v>79</v>
      </c>
    </row>
    <row r="25" spans="2:11" x14ac:dyDescent="0.2">
      <c r="B25" s="2" t="s">
        <v>60</v>
      </c>
    </row>
    <row r="26" spans="2:11" ht="19.5" x14ac:dyDescent="0.35">
      <c r="J26" s="7" t="s">
        <v>58</v>
      </c>
    </row>
    <row r="27" spans="2:11" ht="18.75" x14ac:dyDescent="0.35">
      <c r="B27" s="10" t="s">
        <v>41</v>
      </c>
      <c r="C27" s="14" t="s">
        <v>45</v>
      </c>
      <c r="D27" s="14" t="s">
        <v>46</v>
      </c>
      <c r="E27" s="14" t="s">
        <v>47</v>
      </c>
      <c r="F27" s="14" t="s">
        <v>30</v>
      </c>
      <c r="G27" s="14" t="s">
        <v>31</v>
      </c>
      <c r="H27" s="14" t="s">
        <v>48</v>
      </c>
      <c r="I27" s="14" t="s">
        <v>49</v>
      </c>
      <c r="J27" s="14" t="s">
        <v>43</v>
      </c>
    </row>
    <row r="28" spans="2:11" x14ac:dyDescent="0.2">
      <c r="B28" s="2" t="s">
        <v>32</v>
      </c>
      <c r="C28" s="54">
        <v>533.68428571549623</v>
      </c>
      <c r="D28" s="54">
        <v>3635.3122938199222</v>
      </c>
      <c r="E28" s="54">
        <v>1154.3003429009927</v>
      </c>
      <c r="F28" s="54"/>
      <c r="G28" s="54"/>
      <c r="H28" s="54"/>
      <c r="I28" s="54"/>
      <c r="J28" s="54">
        <v>5323.2969224364142</v>
      </c>
      <c r="K28" s="11"/>
    </row>
    <row r="29" spans="2:11" x14ac:dyDescent="0.2">
      <c r="B29" s="2" t="s">
        <v>33</v>
      </c>
      <c r="C29" s="54">
        <v>2007.9878441896335</v>
      </c>
      <c r="D29" s="54">
        <v>8.1211712831717424</v>
      </c>
      <c r="E29" s="54">
        <v>31.758092977919251</v>
      </c>
      <c r="F29" s="54">
        <v>297.88356722333924</v>
      </c>
      <c r="G29" s="54">
        <v>0</v>
      </c>
      <c r="H29" s="54">
        <v>5.5134293352910131</v>
      </c>
      <c r="I29" s="54">
        <v>0</v>
      </c>
      <c r="J29" s="54">
        <v>2351.2641050093544</v>
      </c>
      <c r="K29" s="11"/>
    </row>
    <row r="30" spans="2:11" x14ac:dyDescent="0.2">
      <c r="B30" s="2" t="s">
        <v>34</v>
      </c>
      <c r="C30" s="54">
        <v>2910.4354226050209</v>
      </c>
      <c r="D30" s="54">
        <v>6.1419160739194831</v>
      </c>
      <c r="E30" s="54">
        <v>10.240411561333323</v>
      </c>
      <c r="F30" s="54"/>
      <c r="G30" s="54"/>
      <c r="H30" s="54"/>
      <c r="I30" s="54"/>
      <c r="J30" s="54">
        <v>2926.8177502402737</v>
      </c>
      <c r="K30" s="11"/>
    </row>
    <row r="31" spans="2:11" x14ac:dyDescent="0.2">
      <c r="B31" s="2" t="s">
        <v>35</v>
      </c>
      <c r="C31" s="54">
        <v>173.06243772558082</v>
      </c>
      <c r="D31" s="54">
        <v>0</v>
      </c>
      <c r="E31" s="54">
        <v>1.1991567211158101</v>
      </c>
      <c r="F31" s="54">
        <v>0</v>
      </c>
      <c r="G31" s="54">
        <v>0</v>
      </c>
      <c r="H31" s="54">
        <v>0</v>
      </c>
      <c r="I31" s="54"/>
      <c r="J31" s="54">
        <v>174.26159444669665</v>
      </c>
      <c r="K31" s="11"/>
    </row>
    <row r="32" spans="2:11" x14ac:dyDescent="0.2">
      <c r="B32" s="2" t="s">
        <v>36</v>
      </c>
      <c r="C32" s="54">
        <v>332.02132855099887</v>
      </c>
      <c r="D32" s="54">
        <v>2.0072285750000001</v>
      </c>
      <c r="E32" s="54">
        <v>180.77826194419998</v>
      </c>
      <c r="F32" s="54"/>
      <c r="G32" s="54"/>
      <c r="H32" s="54"/>
      <c r="I32" s="54"/>
      <c r="J32" s="54">
        <v>514.80681907019857</v>
      </c>
      <c r="K32" s="11"/>
    </row>
    <row r="33" spans="2:12" x14ac:dyDescent="0.2">
      <c r="B33" s="2" t="s">
        <v>37</v>
      </c>
      <c r="C33" s="54">
        <v>150.98548812904079</v>
      </c>
      <c r="D33" s="54">
        <v>0.3436585821680529</v>
      </c>
      <c r="E33" s="54">
        <v>9.6631251836031593E-2</v>
      </c>
      <c r="F33" s="54"/>
      <c r="G33" s="54"/>
      <c r="H33" s="54"/>
      <c r="I33" s="54"/>
      <c r="J33" s="54">
        <v>151.42577796304488</v>
      </c>
      <c r="K33" s="11"/>
    </row>
    <row r="34" spans="2:12" x14ac:dyDescent="0.2">
      <c r="B34" s="2" t="s">
        <v>38</v>
      </c>
      <c r="C34" s="54">
        <v>2627.1238769809052</v>
      </c>
      <c r="D34" s="54">
        <v>68.681440690390502</v>
      </c>
      <c r="E34" s="54">
        <v>15.813261771207006</v>
      </c>
      <c r="F34" s="54">
        <v>37.1304331091508</v>
      </c>
      <c r="G34" s="54"/>
      <c r="H34" s="54"/>
      <c r="I34" s="54"/>
      <c r="J34" s="54">
        <v>2748.7490125516533</v>
      </c>
      <c r="K34" s="11"/>
    </row>
    <row r="35" spans="2:12" x14ac:dyDescent="0.2">
      <c r="B35" s="2" t="s">
        <v>39</v>
      </c>
      <c r="C35" s="54">
        <v>4405.9626156847917</v>
      </c>
      <c r="D35" s="54">
        <v>2.7570678906823427</v>
      </c>
      <c r="E35" s="54">
        <v>44.99939663948372</v>
      </c>
      <c r="F35" s="54"/>
      <c r="G35" s="54"/>
      <c r="H35" s="54"/>
      <c r="I35" s="54"/>
      <c r="J35" s="54">
        <v>4453.719080214958</v>
      </c>
      <c r="K35" s="11"/>
    </row>
    <row r="36" spans="2:12" x14ac:dyDescent="0.2">
      <c r="B36" s="2" t="s">
        <v>40</v>
      </c>
      <c r="C36" s="54">
        <v>2.2845672997766799</v>
      </c>
      <c r="D36" s="54">
        <v>741.41809040855355</v>
      </c>
      <c r="E36" s="54">
        <v>40.429229532064028</v>
      </c>
      <c r="F36" s="54"/>
      <c r="G36" s="54"/>
      <c r="H36" s="54"/>
      <c r="I36" s="54"/>
      <c r="J36" s="54">
        <v>784.13188724039424</v>
      </c>
      <c r="K36" s="11"/>
    </row>
    <row r="37" spans="2:12" x14ac:dyDescent="0.2">
      <c r="B37" s="27" t="s">
        <v>42</v>
      </c>
      <c r="C37" s="55">
        <v>13143.547866881245</v>
      </c>
      <c r="D37" s="55">
        <v>4464.7828673238082</v>
      </c>
      <c r="E37" s="55">
        <v>1479.6147853001517</v>
      </c>
      <c r="F37" s="55">
        <v>335.01400033249001</v>
      </c>
      <c r="G37" s="55">
        <v>0</v>
      </c>
      <c r="H37" s="55">
        <v>5.5134293352910131</v>
      </c>
      <c r="I37" s="55">
        <v>0</v>
      </c>
      <c r="J37" s="55">
        <v>19428.472949172989</v>
      </c>
      <c r="K37" s="11"/>
      <c r="L37" s="23"/>
    </row>
    <row r="38" spans="2:12" ht="24" customHeight="1" x14ac:dyDescent="0.2">
      <c r="B38" s="2" t="s">
        <v>44</v>
      </c>
      <c r="C38" s="58">
        <f>C37/$J$37</f>
        <v>0.67650956929379913</v>
      </c>
      <c r="D38" s="12">
        <f t="shared" ref="D38:J38" si="0">D37/$J$37</f>
        <v>0.22980616536380233</v>
      </c>
      <c r="E38" s="12">
        <f t="shared" si="0"/>
        <v>7.6157029385221675E-2</v>
      </c>
      <c r="F38" s="12">
        <f t="shared" si="0"/>
        <v>1.7243455067669153E-2</v>
      </c>
      <c r="G38" s="12">
        <f t="shared" si="0"/>
        <v>0</v>
      </c>
      <c r="H38" s="13">
        <f t="shared" si="0"/>
        <v>2.8378088950761841E-4</v>
      </c>
      <c r="I38" s="12">
        <f t="shared" si="0"/>
        <v>0</v>
      </c>
      <c r="J38" s="12">
        <f t="shared" si="0"/>
        <v>1</v>
      </c>
      <c r="K38" s="11"/>
    </row>
    <row r="39" spans="2:12" x14ac:dyDescent="0.2">
      <c r="C39" s="31"/>
      <c r="D39" s="31"/>
      <c r="E39" s="31"/>
      <c r="F39" s="31"/>
      <c r="G39" s="31"/>
      <c r="H39" s="31"/>
      <c r="I39" s="31"/>
      <c r="J39" s="31"/>
    </row>
    <row r="40" spans="2:12" x14ac:dyDescent="0.2">
      <c r="B40" s="2" t="s">
        <v>80</v>
      </c>
    </row>
    <row r="41" spans="2:12" x14ac:dyDescent="0.2">
      <c r="B41" s="75" t="s">
        <v>74</v>
      </c>
    </row>
    <row r="43" spans="2:12" ht="19.5" x14ac:dyDescent="0.35">
      <c r="B43" s="2" t="s">
        <v>120</v>
      </c>
      <c r="C43" s="31"/>
      <c r="D43" s="31"/>
      <c r="E43" s="31"/>
      <c r="F43" s="23"/>
      <c r="G43" s="23"/>
      <c r="H43" s="23"/>
      <c r="I43" s="23"/>
      <c r="J43" s="23"/>
    </row>
    <row r="44" spans="2:12" ht="19.5" x14ac:dyDescent="0.35">
      <c r="B44" s="2" t="s">
        <v>121</v>
      </c>
    </row>
  </sheetData>
  <hyperlinks>
    <hyperlink ref="M2" location="Contents!A1" display="back to contents"/>
    <hyperlink ref="B41" r:id="rId1"/>
  </hyperlinks>
  <pageMargins left="0.78740157480314965" right="0.78740157480314965" top="0.78740157480314965" bottom="0.78740157480314965" header="0.39370078740157483" footer="0.39370078740157483"/>
  <pageSetup paperSize="9" scale="6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0"/>
  <sheetViews>
    <sheetView zoomScale="85" zoomScaleNormal="85" workbookViewId="0"/>
  </sheetViews>
  <sheetFormatPr defaultColWidth="9.140625" defaultRowHeight="15" x14ac:dyDescent="0.2"/>
  <cols>
    <col min="1" max="1" width="9.140625" style="45"/>
    <col min="2" max="2" width="27.28515625" style="45" customWidth="1"/>
    <col min="3" max="3" width="25.140625" style="45" customWidth="1"/>
    <col min="4" max="4" width="20.7109375" style="45" customWidth="1"/>
    <col min="5" max="9" width="9.7109375" style="45" customWidth="1"/>
    <col min="10" max="10" width="11.7109375" style="45" customWidth="1"/>
    <col min="11" max="11" width="9.140625" style="45"/>
    <col min="12" max="12" width="9.85546875" style="45" bestFit="1" customWidth="1"/>
    <col min="13" max="16384" width="9.140625" style="45"/>
  </cols>
  <sheetData>
    <row r="2" spans="2:12" ht="15.75" x14ac:dyDescent="0.25">
      <c r="B2" s="44" t="s">
        <v>95</v>
      </c>
      <c r="K2" s="46" t="s">
        <v>29</v>
      </c>
      <c r="L2" s="60"/>
    </row>
    <row r="3" spans="2:12" x14ac:dyDescent="0.2">
      <c r="B3" s="45" t="s">
        <v>79</v>
      </c>
    </row>
    <row r="25" spans="2:11" x14ac:dyDescent="0.2">
      <c r="B25" s="45" t="s">
        <v>60</v>
      </c>
    </row>
    <row r="26" spans="2:11" ht="15.75" x14ac:dyDescent="0.25">
      <c r="E26" s="67"/>
      <c r="F26" s="67"/>
      <c r="G26" s="67"/>
      <c r="H26" s="67"/>
      <c r="I26" s="67"/>
      <c r="J26" s="67"/>
    </row>
    <row r="27" spans="2:11" ht="34.5" x14ac:dyDescent="0.25">
      <c r="B27" s="61" t="s">
        <v>41</v>
      </c>
      <c r="C27" s="69" t="s">
        <v>124</v>
      </c>
      <c r="D27" s="69" t="s">
        <v>82</v>
      </c>
      <c r="E27" s="67"/>
      <c r="F27" s="67"/>
      <c r="G27" s="67"/>
      <c r="H27" s="67"/>
      <c r="I27" s="67"/>
      <c r="J27" s="67"/>
    </row>
    <row r="28" spans="2:11" ht="15.75" x14ac:dyDescent="0.25">
      <c r="B28" s="45" t="s">
        <v>32</v>
      </c>
      <c r="C28" s="68">
        <f>Table1!E6</f>
        <v>5.3232969224364144</v>
      </c>
      <c r="D28" s="71">
        <f t="shared" ref="D28:D34" si="0">C28/$C$35</f>
        <v>0.27399461277078963</v>
      </c>
      <c r="E28" s="67"/>
      <c r="F28" s="67"/>
      <c r="G28" s="67"/>
      <c r="H28" s="67"/>
      <c r="I28" s="67"/>
      <c r="J28" s="67"/>
      <c r="K28" s="62"/>
    </row>
    <row r="29" spans="2:11" ht="15.75" x14ac:dyDescent="0.25">
      <c r="B29" s="45" t="s">
        <v>39</v>
      </c>
      <c r="C29" s="68">
        <f>Table1!E13</f>
        <v>4.4537190802149578</v>
      </c>
      <c r="D29" s="71">
        <f t="shared" si="0"/>
        <v>0.22923670284671235</v>
      </c>
      <c r="E29" s="67"/>
      <c r="F29" s="67"/>
      <c r="G29" s="67"/>
      <c r="H29" s="67"/>
      <c r="I29" s="67"/>
      <c r="J29" s="67"/>
      <c r="K29" s="62"/>
    </row>
    <row r="30" spans="2:11" ht="15.75" x14ac:dyDescent="0.25">
      <c r="B30" s="45" t="s">
        <v>34</v>
      </c>
      <c r="C30" s="68">
        <f>Table1!E8</f>
        <v>2.9268177502402737</v>
      </c>
      <c r="D30" s="71">
        <f t="shared" si="0"/>
        <v>0.15064579485465221</v>
      </c>
      <c r="E30" s="67"/>
      <c r="F30" s="67"/>
      <c r="G30" s="67"/>
      <c r="H30" s="67"/>
      <c r="I30" s="67"/>
      <c r="J30" s="67"/>
      <c r="K30" s="62"/>
    </row>
    <row r="31" spans="2:11" ht="15.75" x14ac:dyDescent="0.25">
      <c r="B31" s="45" t="s">
        <v>38</v>
      </c>
      <c r="C31" s="68">
        <f>Table1!E12</f>
        <v>2.7487490125516532</v>
      </c>
      <c r="D31" s="71">
        <f t="shared" si="0"/>
        <v>0.14148044572224908</v>
      </c>
      <c r="E31" s="67"/>
      <c r="F31" s="67"/>
      <c r="G31" s="67"/>
      <c r="H31" s="67"/>
      <c r="I31" s="67"/>
      <c r="J31" s="67"/>
      <c r="K31" s="62"/>
    </row>
    <row r="32" spans="2:11" ht="15.75" x14ac:dyDescent="0.25">
      <c r="B32" s="45" t="s">
        <v>33</v>
      </c>
      <c r="C32" s="68">
        <f>Table1!E7</f>
        <v>2.3512641050093546</v>
      </c>
      <c r="D32" s="71">
        <f t="shared" si="0"/>
        <v>0.12102156001454765</v>
      </c>
      <c r="E32" s="67"/>
      <c r="F32" s="67"/>
      <c r="G32" s="67"/>
      <c r="H32" s="67"/>
      <c r="I32" s="67"/>
      <c r="J32" s="67"/>
      <c r="K32" s="62"/>
    </row>
    <row r="33" spans="2:12" ht="15.75" x14ac:dyDescent="0.25">
      <c r="B33" s="45" t="s">
        <v>72</v>
      </c>
      <c r="C33" s="68">
        <f>Table1!E10+Table1!E11+Table1!E9</f>
        <v>0.84049419147994009</v>
      </c>
      <c r="D33" s="71">
        <f t="shared" si="0"/>
        <v>4.3260949724600845E-2</v>
      </c>
      <c r="E33" s="67"/>
      <c r="F33" s="67"/>
      <c r="G33" s="67"/>
      <c r="H33" s="67"/>
      <c r="I33" s="67"/>
      <c r="J33" s="67"/>
      <c r="K33" s="62"/>
    </row>
    <row r="34" spans="2:12" ht="15.75" x14ac:dyDescent="0.25">
      <c r="B34" s="76" t="s">
        <v>40</v>
      </c>
      <c r="C34" s="77">
        <f>Table1!E14</f>
        <v>0.78413188724039429</v>
      </c>
      <c r="D34" s="71">
        <f t="shared" si="0"/>
        <v>4.0359934066448201E-2</v>
      </c>
      <c r="E34" s="67"/>
      <c r="F34" s="67"/>
      <c r="G34" s="67"/>
      <c r="H34" s="67"/>
      <c r="I34" s="67"/>
      <c r="J34" s="67"/>
      <c r="K34" s="62"/>
    </row>
    <row r="35" spans="2:12" ht="15.75" x14ac:dyDescent="0.25">
      <c r="B35" s="63" t="s">
        <v>42</v>
      </c>
      <c r="C35" s="70">
        <f>SUM(C28:C34)</f>
        <v>19.428472949172988</v>
      </c>
      <c r="D35" s="72">
        <f>SUM(D28:D34)</f>
        <v>1</v>
      </c>
      <c r="E35" s="67"/>
      <c r="F35" s="67"/>
      <c r="G35" s="67"/>
      <c r="H35" s="67"/>
      <c r="I35" s="67"/>
      <c r="J35" s="67"/>
      <c r="K35" s="62"/>
      <c r="L35" s="64"/>
    </row>
    <row r="36" spans="2:12" x14ac:dyDescent="0.2">
      <c r="C36" s="65"/>
      <c r="D36" s="65"/>
      <c r="E36" s="65"/>
      <c r="F36" s="65"/>
      <c r="G36" s="65"/>
      <c r="H36" s="65"/>
      <c r="I36" s="65"/>
      <c r="J36" s="65"/>
    </row>
    <row r="37" spans="2:12" x14ac:dyDescent="0.2">
      <c r="B37" s="45" t="s">
        <v>80</v>
      </c>
    </row>
    <row r="38" spans="2:12" x14ac:dyDescent="0.2">
      <c r="B38" s="66" t="s">
        <v>74</v>
      </c>
    </row>
    <row r="40" spans="2:12" x14ac:dyDescent="0.2">
      <c r="C40" s="64"/>
      <c r="D40" s="64"/>
      <c r="E40" s="64"/>
      <c r="F40" s="64"/>
      <c r="G40" s="64"/>
      <c r="H40" s="64"/>
      <c r="I40" s="64"/>
      <c r="J40" s="64"/>
    </row>
  </sheetData>
  <sortState ref="B28:D34">
    <sortCondition descending="1" ref="D28:D34"/>
  </sortState>
  <hyperlinks>
    <hyperlink ref="K2" location="Contents!A1" display="back to contents"/>
  </hyperlinks>
  <pageMargins left="0.7" right="0.7" top="0.75" bottom="0.75" header="0.3" footer="0.3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5"/>
  <sheetViews>
    <sheetView showGridLines="0" zoomScale="85" zoomScaleNormal="85" workbookViewId="0"/>
  </sheetViews>
  <sheetFormatPr defaultColWidth="9.140625" defaultRowHeight="15" x14ac:dyDescent="0.2"/>
  <cols>
    <col min="1" max="16384" width="9.140625" style="2"/>
  </cols>
  <sheetData>
    <row r="2" spans="2:18" ht="15.75" x14ac:dyDescent="0.25">
      <c r="B2" s="3" t="s">
        <v>73</v>
      </c>
      <c r="R2" s="9" t="s">
        <v>29</v>
      </c>
    </row>
    <row r="3" spans="2:18" ht="19.5" x14ac:dyDescent="0.35">
      <c r="B3" s="2" t="s">
        <v>85</v>
      </c>
    </row>
    <row r="35" spans="2:2" x14ac:dyDescent="0.2">
      <c r="B35" s="2" t="s">
        <v>61</v>
      </c>
    </row>
  </sheetData>
  <hyperlinks>
    <hyperlink ref="R2" location="Contents!A1" display="back to contents"/>
  </hyperlinks>
  <pageMargins left="0.25" right="0.25" top="0.75" bottom="0.75" header="0.3" footer="0.3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85" zoomScaleNormal="85" workbookViewId="0"/>
  </sheetViews>
  <sheetFormatPr defaultColWidth="8.7109375" defaultRowHeight="15" x14ac:dyDescent="0.25"/>
  <cols>
    <col min="1" max="1" width="8.7109375" style="67"/>
    <col min="2" max="2" width="21.42578125" style="67" customWidth="1"/>
    <col min="3" max="3" width="17.42578125" style="67" customWidth="1"/>
    <col min="4" max="5" width="13.85546875" style="67" customWidth="1"/>
    <col min="6" max="6" width="13.42578125" style="67" customWidth="1"/>
    <col min="7" max="7" width="10.85546875" style="67" customWidth="1"/>
    <col min="8" max="8" width="13.5703125" style="67" bestFit="1" customWidth="1"/>
    <col min="9" max="9" width="16.28515625" style="67" bestFit="1" customWidth="1"/>
    <col min="10" max="10" width="11.7109375" style="67" customWidth="1"/>
    <col min="11" max="11" width="8.7109375" style="67"/>
    <col min="12" max="12" width="17.28515625" style="67" bestFit="1" customWidth="1"/>
    <col min="13" max="16384" width="8.7109375" style="67"/>
  </cols>
  <sheetData>
    <row r="1" spans="1:12" ht="15.7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2" ht="15.75" x14ac:dyDescent="0.25">
      <c r="A2" s="45"/>
      <c r="B2" s="85" t="s">
        <v>96</v>
      </c>
      <c r="C2" s="45"/>
      <c r="D2" s="45"/>
      <c r="E2" s="45"/>
      <c r="F2" s="45"/>
      <c r="G2" s="45"/>
      <c r="H2" s="45"/>
      <c r="I2" s="45"/>
      <c r="L2" s="46" t="s">
        <v>29</v>
      </c>
    </row>
    <row r="3" spans="1:12" ht="15.75" x14ac:dyDescent="0.25">
      <c r="A3" s="45"/>
      <c r="B3" s="45" t="s">
        <v>97</v>
      </c>
      <c r="C3" s="45"/>
      <c r="D3" s="76"/>
      <c r="E3" s="45"/>
      <c r="F3" s="45"/>
      <c r="G3" s="45"/>
      <c r="H3" s="45"/>
      <c r="I3" s="45"/>
      <c r="J3" s="45"/>
    </row>
    <row r="4" spans="1:12" ht="19.5" x14ac:dyDescent="0.35">
      <c r="A4" s="45"/>
      <c r="B4" s="45"/>
      <c r="C4" s="45"/>
      <c r="D4" s="92"/>
      <c r="E4" s="45"/>
      <c r="F4" s="45"/>
      <c r="G4" s="45"/>
      <c r="I4" s="45"/>
      <c r="J4" s="60" t="s">
        <v>56</v>
      </c>
    </row>
    <row r="5" spans="1:12" ht="18.75" x14ac:dyDescent="0.35">
      <c r="A5" s="45"/>
      <c r="B5" s="86" t="s">
        <v>41</v>
      </c>
      <c r="C5" s="91" t="s">
        <v>119</v>
      </c>
      <c r="D5" s="91" t="s">
        <v>46</v>
      </c>
      <c r="E5" s="91" t="s">
        <v>47</v>
      </c>
      <c r="F5" s="91" t="s">
        <v>30</v>
      </c>
      <c r="G5" s="91" t="s">
        <v>31</v>
      </c>
      <c r="H5" s="91" t="s">
        <v>48</v>
      </c>
      <c r="I5" s="91" t="s">
        <v>49</v>
      </c>
      <c r="J5" s="90" t="s">
        <v>43</v>
      </c>
    </row>
    <row r="6" spans="1:12" ht="15.75" x14ac:dyDescent="0.25">
      <c r="A6" s="45"/>
      <c r="B6" s="87" t="s">
        <v>32</v>
      </c>
      <c r="C6" s="68">
        <f>Figure2!C28/1000</f>
        <v>0.5336842857154962</v>
      </c>
      <c r="D6" s="68">
        <f>Figure2!D28/1000</f>
        <v>3.635312293819922</v>
      </c>
      <c r="E6" s="68">
        <f>Figure2!E28/1000</f>
        <v>1.1543003429009928</v>
      </c>
      <c r="F6" s="68">
        <f>Figure2!F28/1000</f>
        <v>0</v>
      </c>
      <c r="G6" s="68">
        <f>Figure2!G28/1000</f>
        <v>0</v>
      </c>
      <c r="H6" s="68">
        <f>Figure2!H28/1000</f>
        <v>0</v>
      </c>
      <c r="I6" s="68">
        <f>Figure2!I28/1000</f>
        <v>0</v>
      </c>
      <c r="J6" s="68">
        <f>Figure2!J28/1000</f>
        <v>5.3232969224364144</v>
      </c>
    </row>
    <row r="7" spans="1:12" ht="15.75" x14ac:dyDescent="0.25">
      <c r="A7" s="45"/>
      <c r="B7" s="87" t="s">
        <v>33</v>
      </c>
      <c r="C7" s="68">
        <f>Figure2!C29/1000</f>
        <v>2.0079878441896337</v>
      </c>
      <c r="D7" s="68">
        <f>Figure2!D29/1000</f>
        <v>8.1211712831717429E-3</v>
      </c>
      <c r="E7" s="68">
        <f>Figure2!E29/1000</f>
        <v>3.1758092977919254E-2</v>
      </c>
      <c r="F7" s="68">
        <f>Figure2!F29/1000</f>
        <v>0.29788356722333925</v>
      </c>
      <c r="G7" s="68">
        <f>Figure2!G29/1000</f>
        <v>0</v>
      </c>
      <c r="H7" s="68">
        <f>Figure2!H29/1000</f>
        <v>5.5134293352910131E-3</v>
      </c>
      <c r="I7" s="68">
        <f>Figure2!I29/1000</f>
        <v>0</v>
      </c>
      <c r="J7" s="68">
        <f>Figure2!J29/1000</f>
        <v>2.3512641050093546</v>
      </c>
    </row>
    <row r="8" spans="1:12" ht="15.75" x14ac:dyDescent="0.25">
      <c r="A8" s="45"/>
      <c r="B8" s="87" t="s">
        <v>52</v>
      </c>
      <c r="C8" s="68">
        <f>Figure2!C30/1000</f>
        <v>2.9104354226050209</v>
      </c>
      <c r="D8" s="68">
        <f>Figure2!D30/1000</f>
        <v>6.1419160739194833E-3</v>
      </c>
      <c r="E8" s="68">
        <f>Figure2!E30/1000</f>
        <v>1.0240411561333323E-2</v>
      </c>
      <c r="F8" s="68">
        <f>Figure2!F30/1000</f>
        <v>0</v>
      </c>
      <c r="G8" s="68">
        <f>Figure2!G30/1000</f>
        <v>0</v>
      </c>
      <c r="H8" s="68">
        <f>Figure2!H30/1000</f>
        <v>0</v>
      </c>
      <c r="I8" s="68">
        <f>Figure2!I30/1000</f>
        <v>0</v>
      </c>
      <c r="J8" s="68">
        <f>Figure2!J30/1000</f>
        <v>2.9268177502402737</v>
      </c>
    </row>
    <row r="9" spans="1:12" ht="15.75" x14ac:dyDescent="0.25">
      <c r="A9" s="45"/>
      <c r="B9" s="87" t="s">
        <v>53</v>
      </c>
      <c r="C9" s="68">
        <f>Figure2!C31/1000</f>
        <v>0.17306243772558083</v>
      </c>
      <c r="D9" s="68">
        <f>Figure2!D31/1000</f>
        <v>0</v>
      </c>
      <c r="E9" s="68">
        <f>Figure2!E31/1000</f>
        <v>1.1991567211158101E-3</v>
      </c>
      <c r="F9" s="68">
        <f>Figure2!F31/1000</f>
        <v>0</v>
      </c>
      <c r="G9" s="68">
        <f>Figure2!G31/1000</f>
        <v>0</v>
      </c>
      <c r="H9" s="68">
        <f>Figure2!H31/1000</f>
        <v>0</v>
      </c>
      <c r="I9" s="68">
        <f>Figure2!I31/1000</f>
        <v>0</v>
      </c>
      <c r="J9" s="68">
        <f>Figure2!J31/1000</f>
        <v>0.17426159444669664</v>
      </c>
    </row>
    <row r="10" spans="1:12" ht="15.75" x14ac:dyDescent="0.25">
      <c r="A10" s="45"/>
      <c r="B10" s="87" t="s">
        <v>54</v>
      </c>
      <c r="C10" s="68">
        <f>Figure2!C32/1000</f>
        <v>0.33202132855099886</v>
      </c>
      <c r="D10" s="68">
        <f>Figure2!D32/1000</f>
        <v>2.0072285750000001E-3</v>
      </c>
      <c r="E10" s="68">
        <f>Figure2!E32/1000</f>
        <v>0.18077826194419999</v>
      </c>
      <c r="F10" s="68">
        <f>Figure2!F32/1000</f>
        <v>0</v>
      </c>
      <c r="G10" s="68">
        <f>Figure2!G32/1000</f>
        <v>0</v>
      </c>
      <c r="H10" s="68">
        <f>Figure2!H32/1000</f>
        <v>0</v>
      </c>
      <c r="I10" s="68">
        <f>Figure2!I32/1000</f>
        <v>0</v>
      </c>
      <c r="J10" s="68">
        <f>Figure2!J32/1000</f>
        <v>0.51480681907019854</v>
      </c>
    </row>
    <row r="11" spans="1:12" ht="15.75" x14ac:dyDescent="0.25">
      <c r="A11" s="45"/>
      <c r="B11" s="87" t="s">
        <v>37</v>
      </c>
      <c r="C11" s="68">
        <f>Figure2!C33/1000</f>
        <v>0.15098548812904078</v>
      </c>
      <c r="D11" s="68">
        <f>Figure2!D33/1000</f>
        <v>3.4365858216805291E-4</v>
      </c>
      <c r="E11" s="68">
        <f>Figure2!E33/1000</f>
        <v>9.6631251836031592E-5</v>
      </c>
      <c r="F11" s="68">
        <f>Figure2!F33/1000</f>
        <v>0</v>
      </c>
      <c r="G11" s="68">
        <f>Figure2!G33/1000</f>
        <v>0</v>
      </c>
      <c r="H11" s="68">
        <f>Figure2!H33/1000</f>
        <v>0</v>
      </c>
      <c r="I11" s="68">
        <f>Figure2!I33/1000</f>
        <v>0</v>
      </c>
      <c r="J11" s="68">
        <f>Figure2!J33/1000</f>
        <v>0.15142577796304488</v>
      </c>
    </row>
    <row r="12" spans="1:12" ht="15.75" x14ac:dyDescent="0.25">
      <c r="A12" s="45"/>
      <c r="B12" s="87" t="s">
        <v>38</v>
      </c>
      <c r="C12" s="68">
        <f>Figure2!C34/1000</f>
        <v>2.6271238769809053</v>
      </c>
      <c r="D12" s="68">
        <f>Figure2!D34/1000</f>
        <v>6.8681440690390505E-2</v>
      </c>
      <c r="E12" s="68">
        <f>Figure2!E34/1000</f>
        <v>1.5813261771207007E-2</v>
      </c>
      <c r="F12" s="68">
        <f>Figure2!F34/1000</f>
        <v>3.7130433109150804E-2</v>
      </c>
      <c r="G12" s="68">
        <f>Figure2!G34/1000</f>
        <v>0</v>
      </c>
      <c r="H12" s="68">
        <f>Figure2!H34/1000</f>
        <v>0</v>
      </c>
      <c r="I12" s="68">
        <f>Figure2!I34/1000</f>
        <v>0</v>
      </c>
      <c r="J12" s="68">
        <f>Figure2!J34/1000</f>
        <v>2.7487490125516532</v>
      </c>
    </row>
    <row r="13" spans="1:12" ht="15.75" x14ac:dyDescent="0.25">
      <c r="A13" s="45"/>
      <c r="B13" s="87" t="s">
        <v>39</v>
      </c>
      <c r="C13" s="68">
        <f>Figure2!C35/1000</f>
        <v>4.4059626156847917</v>
      </c>
      <c r="D13" s="68">
        <f>Figure2!D35/1000</f>
        <v>2.7570678906823427E-3</v>
      </c>
      <c r="E13" s="68">
        <f>Figure2!E35/1000</f>
        <v>4.499939663948372E-2</v>
      </c>
      <c r="F13" s="68">
        <f>Figure2!F35/1000</f>
        <v>0</v>
      </c>
      <c r="G13" s="68">
        <f>Figure2!G35/1000</f>
        <v>0</v>
      </c>
      <c r="H13" s="68">
        <f>Figure2!H35/1000</f>
        <v>0</v>
      </c>
      <c r="I13" s="68">
        <f>Figure2!I35/1000</f>
        <v>0</v>
      </c>
      <c r="J13" s="68">
        <f>Figure2!J35/1000</f>
        <v>4.4537190802149578</v>
      </c>
    </row>
    <row r="14" spans="1:12" ht="15.75" x14ac:dyDescent="0.25">
      <c r="A14" s="45"/>
      <c r="B14" s="87" t="s">
        <v>55</v>
      </c>
      <c r="C14" s="68">
        <f>Figure2!C36/1000</f>
        <v>2.28456729977668E-3</v>
      </c>
      <c r="D14" s="68">
        <f>Figure2!D36/1000</f>
        <v>0.74141809040855355</v>
      </c>
      <c r="E14" s="68">
        <f>Figure2!E36/1000</f>
        <v>4.0429229532064029E-2</v>
      </c>
      <c r="F14" s="68">
        <f>Figure2!F36/1000</f>
        <v>0</v>
      </c>
      <c r="G14" s="68">
        <f>Figure2!G36/1000</f>
        <v>0</v>
      </c>
      <c r="H14" s="68">
        <f>Figure2!H36/1000</f>
        <v>0</v>
      </c>
      <c r="I14" s="68">
        <f>Figure2!I36/1000</f>
        <v>0</v>
      </c>
      <c r="J14" s="68">
        <f>Figure2!J36/1000</f>
        <v>0.78413188724039429</v>
      </c>
    </row>
    <row r="15" spans="1:12" ht="15.75" x14ac:dyDescent="0.25">
      <c r="A15" s="45"/>
      <c r="B15" s="88" t="s">
        <v>42</v>
      </c>
      <c r="C15" s="89">
        <f>Figure2!C37/1000</f>
        <v>13.143547866881244</v>
      </c>
      <c r="D15" s="89">
        <f>Figure2!D37/1000</f>
        <v>4.4647828673238079</v>
      </c>
      <c r="E15" s="89">
        <f>Figure2!E37/1000</f>
        <v>1.4796147853001516</v>
      </c>
      <c r="F15" s="89">
        <f>Figure2!F37/1000</f>
        <v>0.33501400033249001</v>
      </c>
      <c r="G15" s="89">
        <f>Figure2!G37/1000</f>
        <v>0</v>
      </c>
      <c r="H15" s="89">
        <f>Figure2!H37/1000</f>
        <v>5.5134293352910131E-3</v>
      </c>
      <c r="I15" s="89">
        <f>Figure2!I37/1000</f>
        <v>0</v>
      </c>
      <c r="J15" s="89">
        <f>Figure2!J37/1000</f>
        <v>19.428472949172988</v>
      </c>
    </row>
    <row r="17" spans="2:2" ht="19.5" x14ac:dyDescent="0.35">
      <c r="B17" s="45" t="s">
        <v>125</v>
      </c>
    </row>
    <row r="18" spans="2:2" ht="19.5" x14ac:dyDescent="0.35">
      <c r="B18" s="45" t="s">
        <v>126</v>
      </c>
    </row>
  </sheetData>
  <hyperlinks>
    <hyperlink ref="L2" location="Contents!A1" display="back to contents"/>
  </hyperlink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4"/>
  <sheetViews>
    <sheetView zoomScale="85" zoomScaleNormal="85" workbookViewId="0"/>
  </sheetViews>
  <sheetFormatPr defaultColWidth="8.7109375" defaultRowHeight="15" x14ac:dyDescent="0.25"/>
  <cols>
    <col min="1" max="16384" width="8.7109375" style="67"/>
  </cols>
  <sheetData>
    <row r="2" spans="2:19" ht="18.75" x14ac:dyDescent="0.35">
      <c r="B2" s="44" t="s">
        <v>127</v>
      </c>
      <c r="S2" s="9" t="s">
        <v>29</v>
      </c>
    </row>
    <row r="3" spans="2:19" ht="15.75" x14ac:dyDescent="0.25">
      <c r="B3" s="45" t="s">
        <v>79</v>
      </c>
    </row>
    <row r="4" spans="2:19" ht="15.75" x14ac:dyDescent="0.25">
      <c r="B4" s="47" t="s">
        <v>98</v>
      </c>
    </row>
    <row r="33" spans="2:2" ht="19.5" x14ac:dyDescent="0.35">
      <c r="B33" s="45" t="s">
        <v>125</v>
      </c>
    </row>
    <row r="34" spans="2:2" ht="19.5" x14ac:dyDescent="0.35">
      <c r="B34" s="45" t="s">
        <v>126</v>
      </c>
    </row>
  </sheetData>
  <hyperlinks>
    <hyperlink ref="S2" location="Contents!A1" display="back to contents"/>
  </hyperlinks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Contents</vt:lpstr>
      <vt:lpstr>Figure1</vt:lpstr>
      <vt:lpstr>Table1</vt:lpstr>
      <vt:lpstr>Figure2</vt:lpstr>
      <vt:lpstr>Figure3</vt:lpstr>
      <vt:lpstr>Figure4</vt:lpstr>
      <vt:lpstr>Table2</vt:lpstr>
      <vt:lpstr>Figure5</vt:lpstr>
      <vt:lpstr>Table3</vt:lpstr>
      <vt:lpstr>Figure6</vt:lpstr>
      <vt:lpstr>Table4 </vt:lpstr>
      <vt:lpstr>Table5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1990-2014 statistical bulletin - data and charts</dc:title>
  <dc:creator>DAERA</dc:creator>
  <cp:lastModifiedBy>David Finlay</cp:lastModifiedBy>
  <cp:lastPrinted>2020-06-15T10:32:38Z</cp:lastPrinted>
  <dcterms:created xsi:type="dcterms:W3CDTF">2016-06-01T10:10:34Z</dcterms:created>
  <dcterms:modified xsi:type="dcterms:W3CDTF">2020-06-15T12:04:35Z</dcterms:modified>
</cp:coreProperties>
</file>