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414565\RECORDS-NI_7.1.2\Offline Records (RN)\E&amp; ~ - Research Programme - Standard Operating Procedures (SOP)(5)\"/>
    </mc:Choice>
  </mc:AlternateContent>
  <bookViews>
    <workbookView xWindow="7770" yWindow="150" windowWidth="11460" windowHeight="11505" firstSheet="3" activeTab="4"/>
  </bookViews>
  <sheets>
    <sheet name="App1-Option Costs" sheetId="9" r:id="rId1"/>
    <sheet name="App2a-Staff Costs Main Branch" sheetId="1" r:id="rId2"/>
    <sheet name="App2b-Staff Costs 2nd Branch" sheetId="12" r:id="rId3"/>
    <sheet name="App2c-Staff Costs 3rd Branch" sheetId="13" r:id="rId4"/>
    <sheet name="App2c-Staff Costs 4th Branch" sheetId="14" r:id="rId5"/>
    <sheet name="App3-O'heads Costs" sheetId="6" r:id="rId6"/>
    <sheet name="App4-Consumables Costs" sheetId="3" r:id="rId7"/>
    <sheet name="App5-T&amp;S Costs" sheetId="5" r:id="rId8"/>
    <sheet name="App6-Dissemination Costs" sheetId="7" r:id="rId9"/>
    <sheet name="App7-Subcontracting Costs" sheetId="8" r:id="rId10"/>
    <sheet name="GUIDANCE NOTES" sheetId="15" r:id="rId11"/>
  </sheets>
  <definedNames>
    <definedName name="_ftn1" localSheetId="0">'App1-Option Costs'!$A$37</definedName>
    <definedName name="_ftn2" localSheetId="0">'App1-Option Costs'!$A$38</definedName>
    <definedName name="_ftn3" localSheetId="0">'App1-Option Costs'!$A$39</definedName>
    <definedName name="_ftn4" localSheetId="0">'App1-Option Costs'!$A$40</definedName>
    <definedName name="_ftn5" localSheetId="0">'App1-Option Costs'!$A$41</definedName>
    <definedName name="_ftn6" localSheetId="0">'App1-Option Costs'!$A$42</definedName>
    <definedName name="_ftn7" localSheetId="0">'App1-Option Costs'!$A$43</definedName>
    <definedName name="_ftnref1" localSheetId="0">'App1-Option Costs'!#REF!</definedName>
    <definedName name="_ftnref2" localSheetId="0">'App1-Option Costs'!$A$17</definedName>
    <definedName name="_ftnref3" localSheetId="0">'App1-Option Costs'!$A$26</definedName>
    <definedName name="_ftnref4" localSheetId="0">'App1-Option Costs'!$A$20</definedName>
    <definedName name="_ftnref5" localSheetId="0">'App1-Option Costs'!#REF!</definedName>
    <definedName name="_ftnref6" localSheetId="0">'App1-Option Costs'!$A$21</definedName>
    <definedName name="_ftnref7" localSheetId="0">'App1-Option Costs'!$A$22</definedName>
    <definedName name="_xlnm.Print_Area" localSheetId="6">'App4-Consumables Costs'!$A$1:$P$41</definedName>
  </definedNames>
  <calcPr calcId="152511"/>
</workbook>
</file>

<file path=xl/calcChain.xml><?xml version="1.0" encoding="utf-8"?>
<calcChain xmlns="http://schemas.openxmlformats.org/spreadsheetml/2006/main">
  <c r="G40" i="6" l="1"/>
  <c r="F40" i="6"/>
  <c r="E40" i="6"/>
  <c r="D40" i="6"/>
  <c r="C40" i="6"/>
  <c r="G33" i="6"/>
  <c r="F33" i="6"/>
  <c r="E33" i="6"/>
  <c r="D33" i="6"/>
  <c r="C33" i="6"/>
  <c r="G26" i="6"/>
  <c r="F26" i="6"/>
  <c r="E26" i="6"/>
  <c r="D26" i="6"/>
  <c r="C26" i="6"/>
  <c r="G19" i="6"/>
  <c r="F19" i="6"/>
  <c r="E19" i="6"/>
  <c r="D19" i="6"/>
  <c r="C19" i="6"/>
  <c r="T1" i="9" l="1"/>
  <c r="AC14" i="6"/>
  <c r="G38" i="6"/>
  <c r="F38" i="6"/>
  <c r="F41" i="6" s="1"/>
  <c r="E38" i="6"/>
  <c r="D38" i="6"/>
  <c r="C38" i="6"/>
  <c r="B145" i="14"/>
  <c r="C143" i="14"/>
  <c r="E138" i="14"/>
  <c r="B133" i="14"/>
  <c r="C131" i="14"/>
  <c r="E126" i="14"/>
  <c r="B121" i="14"/>
  <c r="C119" i="14"/>
  <c r="E114" i="14"/>
  <c r="B109" i="14"/>
  <c r="C107" i="14"/>
  <c r="E102" i="14"/>
  <c r="B97" i="14"/>
  <c r="C95" i="14"/>
  <c r="E90" i="14"/>
  <c r="B85" i="14"/>
  <c r="C83" i="14"/>
  <c r="E78" i="14"/>
  <c r="B73" i="14"/>
  <c r="C71" i="14"/>
  <c r="E66" i="14"/>
  <c r="B61" i="14"/>
  <c r="C59" i="14"/>
  <c r="E54" i="14"/>
  <c r="B49" i="14"/>
  <c r="C47" i="14"/>
  <c r="E42" i="14"/>
  <c r="B37" i="14"/>
  <c r="C35" i="14"/>
  <c r="E30" i="14"/>
  <c r="B10" i="14"/>
  <c r="C49" i="14" l="1"/>
  <c r="C51" i="14" s="1"/>
  <c r="D47" i="14"/>
  <c r="D49" i="14" s="1"/>
  <c r="D51" i="14" s="1"/>
  <c r="C61" i="14"/>
  <c r="C63" i="14" s="1"/>
  <c r="D59" i="14"/>
  <c r="D61" i="14" s="1"/>
  <c r="D63" i="14" s="1"/>
  <c r="C73" i="14"/>
  <c r="C75" i="14" s="1"/>
  <c r="D71" i="14"/>
  <c r="C97" i="14"/>
  <c r="C99" i="14" s="1"/>
  <c r="D95" i="14"/>
  <c r="D97" i="14" s="1"/>
  <c r="D99" i="14" s="1"/>
  <c r="C109" i="14"/>
  <c r="C111" i="14" s="1"/>
  <c r="D107" i="14"/>
  <c r="D109" i="14" s="1"/>
  <c r="D111" i="14" s="1"/>
  <c r="C121" i="14"/>
  <c r="C123" i="14" s="1"/>
  <c r="D119" i="14"/>
  <c r="D121" i="14" s="1"/>
  <c r="D123" i="14" s="1"/>
  <c r="C133" i="14"/>
  <c r="C135" i="14" s="1"/>
  <c r="D131" i="14"/>
  <c r="E131" i="14" s="1"/>
  <c r="F131" i="14" s="1"/>
  <c r="C145" i="14"/>
  <c r="C147" i="14" s="1"/>
  <c r="D143" i="14"/>
  <c r="D145" i="14" s="1"/>
  <c r="D147" i="14" s="1"/>
  <c r="C37" i="14"/>
  <c r="C39" i="14" s="1"/>
  <c r="D35" i="14"/>
  <c r="E35" i="14" s="1"/>
  <c r="F35" i="14" s="1"/>
  <c r="C85" i="14"/>
  <c r="C87" i="14" s="1"/>
  <c r="D83" i="14"/>
  <c r="D85" i="14" s="1"/>
  <c r="D87" i="14" s="1"/>
  <c r="E95" i="14"/>
  <c r="F95" i="14" s="1"/>
  <c r="E83" i="14"/>
  <c r="E85" i="14" s="1"/>
  <c r="E87" i="14" s="1"/>
  <c r="E143" i="14"/>
  <c r="F143" i="14" s="1"/>
  <c r="E41" i="6"/>
  <c r="D41" i="6"/>
  <c r="C41" i="6"/>
  <c r="G41" i="6"/>
  <c r="C151" i="14"/>
  <c r="D37" i="14"/>
  <c r="D39" i="14" s="1"/>
  <c r="B145" i="13"/>
  <c r="C143" i="13"/>
  <c r="D143" i="13" s="1"/>
  <c r="D145" i="13" s="1"/>
  <c r="D147" i="13" s="1"/>
  <c r="E138" i="13"/>
  <c r="B133" i="13"/>
  <c r="C131" i="13"/>
  <c r="E126" i="13"/>
  <c r="B121" i="13"/>
  <c r="C119" i="13"/>
  <c r="E114" i="13"/>
  <c r="B109" i="13"/>
  <c r="C107" i="13"/>
  <c r="E102" i="13"/>
  <c r="B97" i="13"/>
  <c r="C95" i="13"/>
  <c r="E90" i="13"/>
  <c r="B85" i="13"/>
  <c r="C83" i="13"/>
  <c r="E78" i="13"/>
  <c r="B73" i="13"/>
  <c r="C71" i="13"/>
  <c r="E66" i="13"/>
  <c r="B61" i="13"/>
  <c r="C59" i="13"/>
  <c r="E54" i="13"/>
  <c r="B49" i="13"/>
  <c r="C47" i="13"/>
  <c r="E42" i="13"/>
  <c r="B145" i="12"/>
  <c r="C143" i="12"/>
  <c r="E138" i="12"/>
  <c r="B133" i="12"/>
  <c r="C131" i="12"/>
  <c r="E126" i="12"/>
  <c r="B121" i="12"/>
  <c r="C119" i="12"/>
  <c r="E114" i="12"/>
  <c r="B109" i="12"/>
  <c r="C107" i="12"/>
  <c r="E102" i="12"/>
  <c r="B97" i="12"/>
  <c r="C95" i="12"/>
  <c r="E90" i="12"/>
  <c r="B85" i="12"/>
  <c r="D85" i="12"/>
  <c r="D87" i="12" s="1"/>
  <c r="C83" i="12"/>
  <c r="D83" i="12" s="1"/>
  <c r="E78" i="12"/>
  <c r="B73" i="12"/>
  <c r="C71" i="12"/>
  <c r="E66" i="12"/>
  <c r="B61" i="12"/>
  <c r="C59" i="12"/>
  <c r="E54" i="12"/>
  <c r="B49" i="12"/>
  <c r="C47" i="12"/>
  <c r="D47" i="12" s="1"/>
  <c r="D49" i="12" s="1"/>
  <c r="D51" i="12" s="1"/>
  <c r="E42" i="12"/>
  <c r="E30" i="12"/>
  <c r="C35" i="12"/>
  <c r="B37" i="12"/>
  <c r="C143" i="1"/>
  <c r="E138" i="1"/>
  <c r="C131" i="1"/>
  <c r="E126" i="1"/>
  <c r="C119" i="1"/>
  <c r="E114" i="1"/>
  <c r="C107" i="1"/>
  <c r="E102" i="1"/>
  <c r="C95" i="1"/>
  <c r="D95" i="1" s="1"/>
  <c r="D97" i="1" s="1"/>
  <c r="D99" i="1" s="1"/>
  <c r="E90" i="1"/>
  <c r="C83" i="1"/>
  <c r="D83" i="1" s="1"/>
  <c r="D85" i="1" s="1"/>
  <c r="D87" i="1" s="1"/>
  <c r="E78" i="1"/>
  <c r="D73" i="1"/>
  <c r="D75" i="1" s="1"/>
  <c r="C71" i="1"/>
  <c r="D71" i="1" s="1"/>
  <c r="E66" i="1"/>
  <c r="C59" i="1"/>
  <c r="E54" i="1"/>
  <c r="C47" i="1"/>
  <c r="E42" i="1"/>
  <c r="C54" i="8"/>
  <c r="F23" i="9" s="1"/>
  <c r="C45" i="8"/>
  <c r="E23" i="9" s="1"/>
  <c r="B54" i="7"/>
  <c r="F22" i="9" s="1"/>
  <c r="B45" i="7"/>
  <c r="E22" i="9" s="1"/>
  <c r="D62" i="5"/>
  <c r="F21" i="9" s="1"/>
  <c r="D51" i="5"/>
  <c r="E21" i="9" s="1"/>
  <c r="D63" i="3"/>
  <c r="D62" i="3"/>
  <c r="D61" i="3"/>
  <c r="D60" i="3"/>
  <c r="D59" i="3"/>
  <c r="D58" i="3"/>
  <c r="D57" i="3"/>
  <c r="D52" i="3"/>
  <c r="D51" i="3"/>
  <c r="D50" i="3"/>
  <c r="D49" i="3"/>
  <c r="D48" i="3"/>
  <c r="D47" i="3"/>
  <c r="D46" i="3"/>
  <c r="F17" i="6"/>
  <c r="G17" i="6"/>
  <c r="G40" i="9"/>
  <c r="G39" i="9"/>
  <c r="G33" i="9"/>
  <c r="G32" i="9"/>
  <c r="G31" i="9"/>
  <c r="G24" i="9"/>
  <c r="E41" i="9"/>
  <c r="F41" i="9"/>
  <c r="E34" i="9"/>
  <c r="F34" i="9"/>
  <c r="B7" i="8"/>
  <c r="B7" i="7"/>
  <c r="C2" i="5"/>
  <c r="B7" i="3"/>
  <c r="B8" i="6"/>
  <c r="B10" i="13"/>
  <c r="B10" i="12"/>
  <c r="B10" i="1"/>
  <c r="D133" i="14" l="1"/>
  <c r="D135" i="14" s="1"/>
  <c r="E37" i="14"/>
  <c r="E39" i="14" s="1"/>
  <c r="E71" i="14"/>
  <c r="D73" i="14"/>
  <c r="D75" i="14" s="1"/>
  <c r="E107" i="14"/>
  <c r="E47" i="14"/>
  <c r="E133" i="14"/>
  <c r="E135" i="14" s="1"/>
  <c r="E97" i="14"/>
  <c r="E99" i="14" s="1"/>
  <c r="E59" i="14"/>
  <c r="E61" i="14" s="1"/>
  <c r="E63" i="14" s="1"/>
  <c r="E119" i="14"/>
  <c r="C121" i="13"/>
  <c r="C123" i="13" s="1"/>
  <c r="D119" i="13"/>
  <c r="D121" i="13" s="1"/>
  <c r="D123" i="13" s="1"/>
  <c r="C133" i="13"/>
  <c r="C135" i="13" s="1"/>
  <c r="D131" i="13"/>
  <c r="D133" i="13" s="1"/>
  <c r="D135" i="13" s="1"/>
  <c r="C85" i="13"/>
  <c r="C87" i="13" s="1"/>
  <c r="D83" i="13"/>
  <c r="C73" i="13"/>
  <c r="C75" i="13" s="1"/>
  <c r="D71" i="13"/>
  <c r="C97" i="13"/>
  <c r="C99" i="13" s="1"/>
  <c r="D95" i="13"/>
  <c r="C49" i="13"/>
  <c r="C51" i="13" s="1"/>
  <c r="D47" i="13"/>
  <c r="D49" i="13" s="1"/>
  <c r="D51" i="13" s="1"/>
  <c r="C61" i="13"/>
  <c r="C63" i="13" s="1"/>
  <c r="D59" i="13"/>
  <c r="C109" i="13"/>
  <c r="C111" i="13" s="1"/>
  <c r="D107" i="13"/>
  <c r="C145" i="13"/>
  <c r="C147" i="13" s="1"/>
  <c r="E83" i="12"/>
  <c r="C85" i="12"/>
  <c r="C87" i="12" s="1"/>
  <c r="C49" i="12"/>
  <c r="C51" i="12" s="1"/>
  <c r="C61" i="12"/>
  <c r="C63" i="12" s="1"/>
  <c r="D59" i="12"/>
  <c r="D61" i="12" s="1"/>
  <c r="D63" i="12" s="1"/>
  <c r="C73" i="12"/>
  <c r="C75" i="12" s="1"/>
  <c r="D71" i="12"/>
  <c r="E71" i="12" s="1"/>
  <c r="C97" i="12"/>
  <c r="C99" i="12" s="1"/>
  <c r="D95" i="12"/>
  <c r="C109" i="12"/>
  <c r="C111" i="12" s="1"/>
  <c r="D107" i="12"/>
  <c r="C121" i="12"/>
  <c r="C123" i="12" s="1"/>
  <c r="D119" i="12"/>
  <c r="C37" i="12"/>
  <c r="C39" i="12" s="1"/>
  <c r="D35" i="12"/>
  <c r="E35" i="12" s="1"/>
  <c r="F35" i="12" s="1"/>
  <c r="F37" i="12" s="1"/>
  <c r="E59" i="12"/>
  <c r="E61" i="12" s="1"/>
  <c r="E63" i="12" s="1"/>
  <c r="C133" i="12"/>
  <c r="C135" i="12" s="1"/>
  <c r="D131" i="12"/>
  <c r="D133" i="12" s="1"/>
  <c r="D135" i="12" s="1"/>
  <c r="C145" i="12"/>
  <c r="C147" i="12" s="1"/>
  <c r="D143" i="12"/>
  <c r="D145" i="12" s="1"/>
  <c r="D147" i="12" s="1"/>
  <c r="C121" i="1"/>
  <c r="C123" i="1" s="1"/>
  <c r="D119" i="1"/>
  <c r="C133" i="1"/>
  <c r="C135" i="1" s="1"/>
  <c r="D131" i="1"/>
  <c r="D133" i="1" s="1"/>
  <c r="D135" i="1" s="1"/>
  <c r="C73" i="1"/>
  <c r="C75" i="1" s="1"/>
  <c r="C109" i="1"/>
  <c r="C111" i="1" s="1"/>
  <c r="D107" i="1"/>
  <c r="D109" i="1" s="1"/>
  <c r="D111" i="1" s="1"/>
  <c r="C49" i="1"/>
  <c r="C51" i="1" s="1"/>
  <c r="D47" i="1"/>
  <c r="D49" i="1" s="1"/>
  <c r="D51" i="1" s="1"/>
  <c r="C85" i="1"/>
  <c r="C87" i="1" s="1"/>
  <c r="C97" i="1"/>
  <c r="C99" i="1" s="1"/>
  <c r="C61" i="1"/>
  <c r="C63" i="1" s="1"/>
  <c r="D59" i="1"/>
  <c r="C145" i="1"/>
  <c r="C147" i="1" s="1"/>
  <c r="D143" i="1"/>
  <c r="D145" i="1" s="1"/>
  <c r="D147" i="1" s="1"/>
  <c r="E145" i="14"/>
  <c r="E147" i="14" s="1"/>
  <c r="F83" i="14"/>
  <c r="G83" i="14" s="1"/>
  <c r="G85" i="14" s="1"/>
  <c r="G87" i="14" s="1"/>
  <c r="D64" i="3"/>
  <c r="E47" i="1"/>
  <c r="E49" i="1" s="1"/>
  <c r="E51" i="1" s="1"/>
  <c r="E71" i="1"/>
  <c r="E73" i="1" s="1"/>
  <c r="E75" i="1" s="1"/>
  <c r="E47" i="12"/>
  <c r="F47" i="12" s="1"/>
  <c r="E143" i="13"/>
  <c r="F143" i="13" s="1"/>
  <c r="E143" i="1"/>
  <c r="F143" i="1" s="1"/>
  <c r="E131" i="13"/>
  <c r="E133" i="13" s="1"/>
  <c r="E135" i="13" s="1"/>
  <c r="D53" i="3"/>
  <c r="E20" i="9" s="1"/>
  <c r="E27" i="9" s="1"/>
  <c r="F20" i="9"/>
  <c r="F27" i="9" s="1"/>
  <c r="G35" i="14"/>
  <c r="G37" i="14" s="1"/>
  <c r="G39" i="14" s="1"/>
  <c r="F37" i="14"/>
  <c r="F39" i="14" s="1"/>
  <c r="D151" i="14"/>
  <c r="G131" i="14"/>
  <c r="G133" i="14" s="1"/>
  <c r="G135" i="14" s="1"/>
  <c r="F133" i="14"/>
  <c r="F135" i="14" s="1"/>
  <c r="F97" i="14"/>
  <c r="F99" i="14" s="1"/>
  <c r="G95" i="14"/>
  <c r="G97" i="14" s="1"/>
  <c r="G99" i="14" s="1"/>
  <c r="F145" i="14"/>
  <c r="F147" i="14" s="1"/>
  <c r="G143" i="14"/>
  <c r="G145" i="14" s="1"/>
  <c r="G147" i="14" s="1"/>
  <c r="G20" i="6"/>
  <c r="E145" i="13"/>
  <c r="E147" i="13" s="1"/>
  <c r="E85" i="12"/>
  <c r="E87" i="12" s="1"/>
  <c r="F83" i="12"/>
  <c r="D73" i="12"/>
  <c r="D75" i="12" s="1"/>
  <c r="F59" i="12"/>
  <c r="D37" i="12"/>
  <c r="D39" i="12" s="1"/>
  <c r="E145" i="1"/>
  <c r="E147" i="1" s="1"/>
  <c r="E107" i="1"/>
  <c r="E95" i="1"/>
  <c r="E83" i="1"/>
  <c r="F20" i="6"/>
  <c r="C35" i="1"/>
  <c r="D35" i="1" s="1"/>
  <c r="F59" i="14" l="1"/>
  <c r="F61" i="14" s="1"/>
  <c r="F63" i="14" s="1"/>
  <c r="G59" i="14"/>
  <c r="G61" i="14" s="1"/>
  <c r="G63" i="14" s="1"/>
  <c r="F71" i="14"/>
  <c r="E73" i="14"/>
  <c r="E75" i="14" s="1"/>
  <c r="F119" i="14"/>
  <c r="E121" i="14"/>
  <c r="E123" i="14" s="1"/>
  <c r="F47" i="14"/>
  <c r="E49" i="14"/>
  <c r="E51" i="14" s="1"/>
  <c r="F107" i="14"/>
  <c r="E109" i="14"/>
  <c r="E111" i="14" s="1"/>
  <c r="E151" i="14" s="1"/>
  <c r="D109" i="13"/>
  <c r="D111" i="13" s="1"/>
  <c r="E107" i="13"/>
  <c r="E71" i="13"/>
  <c r="D73" i="13"/>
  <c r="D75" i="13" s="1"/>
  <c r="E47" i="13"/>
  <c r="E59" i="13"/>
  <c r="D61" i="13"/>
  <c r="D63" i="13" s="1"/>
  <c r="D97" i="13"/>
  <c r="D99" i="13" s="1"/>
  <c r="E95" i="13"/>
  <c r="E83" i="13"/>
  <c r="D85" i="13"/>
  <c r="D87" i="13" s="1"/>
  <c r="E119" i="13"/>
  <c r="E143" i="12"/>
  <c r="E37" i="12"/>
  <c r="E39" i="12" s="1"/>
  <c r="E49" i="12"/>
  <c r="E51" i="12" s="1"/>
  <c r="G35" i="12"/>
  <c r="E73" i="12"/>
  <c r="E75" i="12" s="1"/>
  <c r="F71" i="12"/>
  <c r="F73" i="12" s="1"/>
  <c r="F75" i="12" s="1"/>
  <c r="E107" i="12"/>
  <c r="D109" i="12"/>
  <c r="D111" i="12" s="1"/>
  <c r="E131" i="12"/>
  <c r="D121" i="12"/>
  <c r="D123" i="12" s="1"/>
  <c r="E119" i="12"/>
  <c r="E95" i="12"/>
  <c r="D97" i="12"/>
  <c r="D99" i="12" s="1"/>
  <c r="E131" i="1"/>
  <c r="E119" i="1"/>
  <c r="D121" i="1"/>
  <c r="D123" i="1" s="1"/>
  <c r="E59" i="1"/>
  <c r="D61" i="1"/>
  <c r="D63" i="1" s="1"/>
  <c r="F85" i="14"/>
  <c r="F87" i="14" s="1"/>
  <c r="F71" i="1"/>
  <c r="F73" i="1" s="1"/>
  <c r="F75" i="1" s="1"/>
  <c r="F47" i="1"/>
  <c r="F49" i="1" s="1"/>
  <c r="F51" i="1" s="1"/>
  <c r="F131" i="13"/>
  <c r="G131" i="13" s="1"/>
  <c r="G133" i="13" s="1"/>
  <c r="G135" i="13" s="1"/>
  <c r="G143" i="13"/>
  <c r="G145" i="13" s="1"/>
  <c r="G147" i="13" s="1"/>
  <c r="F145" i="13"/>
  <c r="F147" i="13" s="1"/>
  <c r="G83" i="12"/>
  <c r="G85" i="12" s="1"/>
  <c r="G87" i="12" s="1"/>
  <c r="F85" i="12"/>
  <c r="F87" i="12" s="1"/>
  <c r="G71" i="12"/>
  <c r="G73" i="12" s="1"/>
  <c r="G75" i="12" s="1"/>
  <c r="G59" i="12"/>
  <c r="G61" i="12" s="1"/>
  <c r="G63" i="12" s="1"/>
  <c r="F61" i="12"/>
  <c r="F63" i="12" s="1"/>
  <c r="G47" i="12"/>
  <c r="G49" i="12" s="1"/>
  <c r="G51" i="12" s="1"/>
  <c r="F49" i="12"/>
  <c r="F51" i="12" s="1"/>
  <c r="F39" i="12"/>
  <c r="F145" i="1"/>
  <c r="F147" i="1" s="1"/>
  <c r="G143" i="1"/>
  <c r="G145" i="1" s="1"/>
  <c r="G147" i="1" s="1"/>
  <c r="F131" i="1"/>
  <c r="E133" i="1"/>
  <c r="E135" i="1" s="1"/>
  <c r="E109" i="1"/>
  <c r="E111" i="1" s="1"/>
  <c r="F107" i="1"/>
  <c r="E97" i="1"/>
  <c r="E99" i="1" s="1"/>
  <c r="F95" i="1"/>
  <c r="E85" i="1"/>
  <c r="E87" i="1" s="1"/>
  <c r="F83" i="1"/>
  <c r="G71" i="1"/>
  <c r="G73" i="1" s="1"/>
  <c r="G75" i="1" s="1"/>
  <c r="C35" i="13"/>
  <c r="D35" i="13" s="1"/>
  <c r="AC4" i="6"/>
  <c r="AC3" i="6"/>
  <c r="AC2" i="6"/>
  <c r="AC10" i="6"/>
  <c r="AC11" i="6"/>
  <c r="AC12" i="6"/>
  <c r="AC5" i="6"/>
  <c r="AC7" i="6"/>
  <c r="AC13" i="6"/>
  <c r="AC8" i="6"/>
  <c r="AC6" i="6"/>
  <c r="AC9" i="6"/>
  <c r="G107" i="14" l="1"/>
  <c r="G109" i="14" s="1"/>
  <c r="G111" i="14" s="1"/>
  <c r="F109" i="14"/>
  <c r="F111" i="14" s="1"/>
  <c r="G119" i="14"/>
  <c r="G121" i="14" s="1"/>
  <c r="G123" i="14" s="1"/>
  <c r="F121" i="14"/>
  <c r="F123" i="14" s="1"/>
  <c r="F49" i="14"/>
  <c r="F51" i="14" s="1"/>
  <c r="F151" i="14" s="1"/>
  <c r="G47" i="14"/>
  <c r="G49" i="14" s="1"/>
  <c r="G51" i="14" s="1"/>
  <c r="G71" i="14"/>
  <c r="G73" i="14" s="1"/>
  <c r="G75" i="14" s="1"/>
  <c r="F73" i="14"/>
  <c r="F75" i="14" s="1"/>
  <c r="F119" i="13"/>
  <c r="E121" i="13"/>
  <c r="E123" i="13" s="1"/>
  <c r="E73" i="13"/>
  <c r="E75" i="13" s="1"/>
  <c r="F71" i="13"/>
  <c r="E85" i="13"/>
  <c r="E87" i="13" s="1"/>
  <c r="F83" i="13"/>
  <c r="E61" i="13"/>
  <c r="E63" i="13" s="1"/>
  <c r="F59" i="13"/>
  <c r="E109" i="13"/>
  <c r="E111" i="13" s="1"/>
  <c r="F107" i="13"/>
  <c r="E97" i="13"/>
  <c r="E99" i="13" s="1"/>
  <c r="F95" i="13"/>
  <c r="E49" i="13"/>
  <c r="E51" i="13" s="1"/>
  <c r="F47" i="13"/>
  <c r="E145" i="12"/>
  <c r="E147" i="12" s="1"/>
  <c r="F143" i="12"/>
  <c r="E97" i="12"/>
  <c r="E99" i="12" s="1"/>
  <c r="F95" i="12"/>
  <c r="E121" i="12"/>
  <c r="E123" i="12" s="1"/>
  <c r="F119" i="12"/>
  <c r="E109" i="12"/>
  <c r="E111" i="12" s="1"/>
  <c r="F107" i="12"/>
  <c r="F131" i="12"/>
  <c r="E133" i="12"/>
  <c r="E135" i="12" s="1"/>
  <c r="G47" i="1"/>
  <c r="G49" i="1" s="1"/>
  <c r="G51" i="1" s="1"/>
  <c r="E61" i="1"/>
  <c r="E63" i="1" s="1"/>
  <c r="F59" i="1"/>
  <c r="E121" i="1"/>
  <c r="E123" i="1" s="1"/>
  <c r="F119" i="1"/>
  <c r="F133" i="13"/>
  <c r="F135" i="13" s="1"/>
  <c r="G37" i="12"/>
  <c r="G39" i="12" s="1"/>
  <c r="F133" i="1"/>
  <c r="F135" i="1" s="1"/>
  <c r="G131" i="1"/>
  <c r="G133" i="1" s="1"/>
  <c r="G135" i="1" s="1"/>
  <c r="F109" i="1"/>
  <c r="F111" i="1" s="1"/>
  <c r="G107" i="1"/>
  <c r="G109" i="1" s="1"/>
  <c r="G111" i="1" s="1"/>
  <c r="F97" i="1"/>
  <c r="F99" i="1" s="1"/>
  <c r="G95" i="1"/>
  <c r="G97" i="1" s="1"/>
  <c r="G99" i="1" s="1"/>
  <c r="F85" i="1"/>
  <c r="F87" i="1" s="1"/>
  <c r="G83" i="1"/>
  <c r="G85" i="1" s="1"/>
  <c r="G87" i="1" s="1"/>
  <c r="B37" i="13"/>
  <c r="C37" i="13"/>
  <c r="C39" i="13" s="1"/>
  <c r="E30" i="13"/>
  <c r="E35" i="13" s="1"/>
  <c r="F35" i="13" s="1"/>
  <c r="C36" i="8"/>
  <c r="C27" i="8"/>
  <c r="C18" i="8"/>
  <c r="B36" i="7"/>
  <c r="B27" i="7"/>
  <c r="B18" i="7"/>
  <c r="D40" i="5"/>
  <c r="D29" i="5"/>
  <c r="D18" i="5"/>
  <c r="D41" i="3"/>
  <c r="D40" i="3"/>
  <c r="D39" i="3"/>
  <c r="D38" i="3"/>
  <c r="D37" i="3"/>
  <c r="D36" i="3"/>
  <c r="D35" i="3"/>
  <c r="D30" i="3"/>
  <c r="D29" i="3"/>
  <c r="D28" i="3"/>
  <c r="D27" i="3"/>
  <c r="D26" i="3"/>
  <c r="D25" i="3"/>
  <c r="D24" i="3"/>
  <c r="D19" i="3"/>
  <c r="D18" i="3"/>
  <c r="D17" i="3"/>
  <c r="D16" i="3"/>
  <c r="D15" i="3"/>
  <c r="D14" i="3"/>
  <c r="G151" i="14" l="1"/>
  <c r="G95" i="13"/>
  <c r="G97" i="13" s="1"/>
  <c r="G99" i="13" s="1"/>
  <c r="F97" i="13"/>
  <c r="F99" i="13" s="1"/>
  <c r="F61" i="13"/>
  <c r="F63" i="13" s="1"/>
  <c r="G59" i="13"/>
  <c r="G61" i="13" s="1"/>
  <c r="G63" i="13" s="1"/>
  <c r="G71" i="13"/>
  <c r="G73" i="13" s="1"/>
  <c r="G75" i="13" s="1"/>
  <c r="F73" i="13"/>
  <c r="F75" i="13" s="1"/>
  <c r="G47" i="13"/>
  <c r="G49" i="13" s="1"/>
  <c r="G51" i="13" s="1"/>
  <c r="F49" i="13"/>
  <c r="F51" i="13" s="1"/>
  <c r="F109" i="13"/>
  <c r="F111" i="13" s="1"/>
  <c r="G107" i="13"/>
  <c r="G109" i="13" s="1"/>
  <c r="G111" i="13" s="1"/>
  <c r="F85" i="13"/>
  <c r="F87" i="13" s="1"/>
  <c r="G83" i="13"/>
  <c r="G85" i="13" s="1"/>
  <c r="G87" i="13" s="1"/>
  <c r="G119" i="13"/>
  <c r="G121" i="13" s="1"/>
  <c r="G123" i="13" s="1"/>
  <c r="F121" i="13"/>
  <c r="F123" i="13" s="1"/>
  <c r="F145" i="12"/>
  <c r="F147" i="12" s="1"/>
  <c r="G143" i="12"/>
  <c r="G145" i="12" s="1"/>
  <c r="G147" i="12" s="1"/>
  <c r="F121" i="12"/>
  <c r="F123" i="12" s="1"/>
  <c r="G119" i="12"/>
  <c r="G121" i="12" s="1"/>
  <c r="G123" i="12" s="1"/>
  <c r="G131" i="12"/>
  <c r="G133" i="12" s="1"/>
  <c r="G135" i="12" s="1"/>
  <c r="F133" i="12"/>
  <c r="F135" i="12" s="1"/>
  <c r="G107" i="12"/>
  <c r="G109" i="12" s="1"/>
  <c r="G111" i="12" s="1"/>
  <c r="F109" i="12"/>
  <c r="F111" i="12" s="1"/>
  <c r="F97" i="12"/>
  <c r="F99" i="12" s="1"/>
  <c r="G95" i="12"/>
  <c r="G97" i="12" s="1"/>
  <c r="G99" i="12" s="1"/>
  <c r="F121" i="1"/>
  <c r="F123" i="1" s="1"/>
  <c r="G119" i="1"/>
  <c r="G121" i="1" s="1"/>
  <c r="G123" i="1" s="1"/>
  <c r="G59" i="1"/>
  <c r="G61" i="1" s="1"/>
  <c r="G63" i="1" s="1"/>
  <c r="F61" i="1"/>
  <c r="F63" i="1" s="1"/>
  <c r="D42" i="3"/>
  <c r="G35" i="13"/>
  <c r="F37" i="13"/>
  <c r="F39" i="13" s="1"/>
  <c r="D31" i="3"/>
  <c r="C20" i="9" s="1"/>
  <c r="D20" i="3"/>
  <c r="B20" i="9" s="1"/>
  <c r="D20" i="9"/>
  <c r="C151" i="13"/>
  <c r="C31" i="6" s="1"/>
  <c r="C34" i="6" s="1"/>
  <c r="C151" i="12"/>
  <c r="C24" i="6" s="1"/>
  <c r="C27" i="6" s="1"/>
  <c r="F151" i="13" l="1"/>
  <c r="F31" i="6" s="1"/>
  <c r="F34" i="6" s="1"/>
  <c r="G151" i="12"/>
  <c r="G24" i="6" s="1"/>
  <c r="G27" i="6" s="1"/>
  <c r="F151" i="12"/>
  <c r="F24" i="6" s="1"/>
  <c r="F27" i="6" s="1"/>
  <c r="G37" i="13"/>
  <c r="G39" i="13" s="1"/>
  <c r="G151" i="13" s="1"/>
  <c r="G31" i="6" s="1"/>
  <c r="G34" i="6" s="1"/>
  <c r="G44" i="6" s="1"/>
  <c r="F26" i="9" s="1"/>
  <c r="E37" i="13"/>
  <c r="E39" i="13" s="1"/>
  <c r="D37" i="13"/>
  <c r="D39" i="13" s="1"/>
  <c r="F44" i="6" l="1"/>
  <c r="E26" i="9" s="1"/>
  <c r="D151" i="13"/>
  <c r="D31" i="6" s="1"/>
  <c r="D34" i="6" s="1"/>
  <c r="E151" i="12"/>
  <c r="E24" i="6" s="1"/>
  <c r="E27" i="6" s="1"/>
  <c r="E151" i="13"/>
  <c r="E31" i="6" s="1"/>
  <c r="E34" i="6" s="1"/>
  <c r="D151" i="12"/>
  <c r="D24" i="6" s="1"/>
  <c r="D27" i="6" s="1"/>
  <c r="C37" i="1"/>
  <c r="C39" i="1" s="1"/>
  <c r="E30" i="1"/>
  <c r="E35" i="1" s="1"/>
  <c r="F35" i="1" s="1"/>
  <c r="D41" i="9"/>
  <c r="C41" i="9"/>
  <c r="B41" i="9"/>
  <c r="G35" i="1" l="1"/>
  <c r="G37" i="1" s="1"/>
  <c r="G39" i="1" s="1"/>
  <c r="G151" i="1" s="1"/>
  <c r="F19" i="9" s="1"/>
  <c r="F28" i="9" s="1"/>
  <c r="F36" i="9" s="1"/>
  <c r="F37" i="1"/>
  <c r="F39" i="1" s="1"/>
  <c r="F151" i="1" s="1"/>
  <c r="E19" i="9" s="1"/>
  <c r="E28" i="9" s="1"/>
  <c r="E36" i="9" s="1"/>
  <c r="G41" i="9"/>
  <c r="D34" i="9"/>
  <c r="C34" i="9"/>
  <c r="B34" i="9"/>
  <c r="G34" i="9" l="1"/>
  <c r="D23" i="9"/>
  <c r="C23" i="9" s="1"/>
  <c r="B23" i="9" s="1"/>
  <c r="G23" i="9" s="1"/>
  <c r="B22" i="9" l="1"/>
  <c r="C22" i="9"/>
  <c r="D22" i="9"/>
  <c r="B21" i="9"/>
  <c r="C21" i="9"/>
  <c r="D21" i="9"/>
  <c r="D37" i="1"/>
  <c r="D39" i="1" s="1"/>
  <c r="C27" i="9" l="1"/>
  <c r="D27" i="9"/>
  <c r="B27" i="9"/>
  <c r="G22" i="9"/>
  <c r="G21" i="9"/>
  <c r="G20" i="9"/>
  <c r="E37" i="1"/>
  <c r="E39" i="1" s="1"/>
  <c r="G27" i="9" l="1"/>
  <c r="C151" i="1"/>
  <c r="B19" i="9" s="1"/>
  <c r="D151" i="1"/>
  <c r="C19" i="9" s="1"/>
  <c r="E151" i="1" l="1"/>
  <c r="C17" i="6"/>
  <c r="C20" i="6" s="1"/>
  <c r="C44" i="6" s="1"/>
  <c r="D17" i="6"/>
  <c r="D20" i="6" s="1"/>
  <c r="D44" i="6" s="1"/>
  <c r="E17" i="6" l="1"/>
  <c r="E20" i="6" s="1"/>
  <c r="E44" i="6" s="1"/>
  <c r="D26" i="9" s="1"/>
  <c r="D19" i="9"/>
  <c r="G19" i="9" s="1"/>
  <c r="C26" i="9"/>
  <c r="C28" i="9" s="1"/>
  <c r="C36" i="9" s="1"/>
  <c r="B26" i="9"/>
  <c r="G26" i="9" l="1"/>
  <c r="B28" i="9"/>
  <c r="D28" i="9"/>
  <c r="D36" i="9" s="1"/>
  <c r="B36" i="9" l="1"/>
  <c r="G28" i="9"/>
  <c r="G36" i="9" s="1"/>
</calcChain>
</file>

<file path=xl/comments1.xml><?xml version="1.0" encoding="utf-8"?>
<comments xmlns="http://schemas.openxmlformats.org/spreadsheetml/2006/main">
  <authors>
    <author>Hazel Quinn</author>
  </authors>
  <commentList>
    <comment ref="A31" authorId="0" shapeId="0">
      <text>
        <r>
          <rPr>
            <b/>
            <sz val="8"/>
            <color indexed="81"/>
            <rFont val="Tahoma"/>
            <family val="2"/>
          </rPr>
          <t>e.g. by Vet. Service</t>
        </r>
      </text>
    </comment>
    <comment ref="A32" authorId="0" shapeId="0">
      <text>
        <r>
          <rPr>
            <b/>
            <sz val="8"/>
            <color indexed="81"/>
            <rFont val="Tahoma"/>
            <family val="2"/>
          </rPr>
          <t>e.g. by CAFRE</t>
        </r>
      </text>
    </comment>
    <comment ref="A39" authorId="0" shapeId="0">
      <text>
        <r>
          <rPr>
            <sz val="8"/>
            <color indexed="81"/>
            <rFont val="Tahoma"/>
            <family val="2"/>
          </rPr>
          <t xml:space="preserve">e.g. 20 kilos of beef donated by NIMEA for testing, worth £x per kilo
</t>
        </r>
      </text>
    </comment>
  </commentList>
</comments>
</file>

<file path=xl/sharedStrings.xml><?xml version="1.0" encoding="utf-8"?>
<sst xmlns="http://schemas.openxmlformats.org/spreadsheetml/2006/main" count="1397" uniqueCount="182">
  <si>
    <t>Staff Grade</t>
  </si>
  <si>
    <t>Cost per day</t>
  </si>
  <si>
    <t>Subtotal</t>
  </si>
  <si>
    <t>Description of items to be purchased</t>
  </si>
  <si>
    <t>No. of units to be purchased</t>
  </si>
  <si>
    <t>Total cost</t>
  </si>
  <si>
    <t>GB Travel assumptions</t>
  </si>
  <si>
    <t>NI travel assumptions</t>
  </si>
  <si>
    <t>Overhead charge</t>
  </si>
  <si>
    <t xml:space="preserve">Uplift factor </t>
  </si>
  <si>
    <t>Role in project</t>
  </si>
  <si>
    <t>Other travel assumptions</t>
  </si>
  <si>
    <t>Assumption</t>
  </si>
  <si>
    <t>Description of work subcontracted</t>
  </si>
  <si>
    <t>Type of organisation that might undertake the work</t>
  </si>
  <si>
    <t xml:space="preserve">NB: Average salary cost for each grade should include: salary costs including remuneration and allowances </t>
  </si>
  <si>
    <t>(responsibility, shirt, proficiency etc.) where applicable, employers national insurance contributions and superannuation.</t>
  </si>
  <si>
    <t xml:space="preserve">Staff costs </t>
  </si>
  <si>
    <t>Total</t>
  </si>
  <si>
    <t>Other - give details</t>
  </si>
  <si>
    <t>It is expected that most research projects will be completed within a 3 year time period.</t>
  </si>
  <si>
    <t>ensure that the increases are included in the cost projections.</t>
  </si>
  <si>
    <r>
      <t>Inflation</t>
    </r>
    <r>
      <rPr>
        <sz val="10"/>
        <rFont val="Arial"/>
        <family val="2"/>
      </rPr>
      <t xml:space="preserve"> - where the cost of an item/salary is likely to increase over time due to inflation, </t>
    </r>
  </si>
  <si>
    <t>Staff costs</t>
  </si>
  <si>
    <t>Overhead charges</t>
  </si>
  <si>
    <t>Consumables</t>
  </si>
  <si>
    <t>Travel &amp; Subsistence</t>
  </si>
  <si>
    <t>Dissemination/Knowledge Exchange</t>
  </si>
  <si>
    <t>Subcontract Research Costs</t>
  </si>
  <si>
    <t>Collection of samples/data</t>
  </si>
  <si>
    <t>Item 1-give details</t>
  </si>
  <si>
    <t xml:space="preserve">Item 2 - give details </t>
  </si>
  <si>
    <t>Please include inflation as appropriate</t>
  </si>
  <si>
    <t xml:space="preserve">The average working days per annum can be amended.  </t>
  </si>
  <si>
    <t>£</t>
  </si>
  <si>
    <t>Usually, the no. of working days per annum is calculated and a deduction is made for public hols, annual leave, and flexi leave.</t>
  </si>
  <si>
    <t>Inflation %</t>
  </si>
  <si>
    <t>Inflation factor</t>
  </si>
  <si>
    <t>Cost per unit in Year 1</t>
  </si>
  <si>
    <t>Cost per unit in year 2 (incl. Inflation uplift)</t>
  </si>
  <si>
    <t>Cost per unit in yr 3 (incl. Inflation uplift)</t>
  </si>
  <si>
    <t>Blank template for completion/copying as appropriate</t>
  </si>
  <si>
    <t>Sum Overheads</t>
  </si>
  <si>
    <t>Total cost yr 2               (incl inflation)</t>
  </si>
  <si>
    <t>Total cost yr 3               (incl inflation)</t>
  </si>
  <si>
    <t>Total cost yr 1</t>
  </si>
  <si>
    <t xml:space="preserve">For cells marked </t>
  </si>
  <si>
    <t>Input Data</t>
  </si>
  <si>
    <t>Calculated Cells</t>
  </si>
  <si>
    <t>Please note this is a summary sheet. All cells marked blue will be populated when the remainder of the workbook is completed.</t>
  </si>
  <si>
    <t>Cost of subcontracted activities.  Standard Govt. Practices must be observed for all sub-contracted activities.</t>
  </si>
  <si>
    <t>Insert Inflation:</t>
  </si>
  <si>
    <t>Working days per annum per FTE</t>
  </si>
  <si>
    <t>Total number of days spent on the project by staff at this grade</t>
  </si>
  <si>
    <t xml:space="preserve">Please complete for each option. </t>
  </si>
  <si>
    <t>Data/ Text needs to be inserted for cells marked yellow.</t>
  </si>
  <si>
    <t>E&amp;I REFERENCE NUMBER</t>
  </si>
  <si>
    <t>(DAERA to complete)</t>
  </si>
  <si>
    <t>Agri-Environment</t>
  </si>
  <si>
    <t>Agriculture - Science</t>
  </si>
  <si>
    <t>Agriculture - Farm</t>
  </si>
  <si>
    <t>Fisheries and Aquatics</t>
  </si>
  <si>
    <t>Food Research</t>
  </si>
  <si>
    <t>Grassland &amp; Plant Science</t>
  </si>
  <si>
    <t>Bacteriology</t>
  </si>
  <si>
    <t>CISB</t>
  </si>
  <si>
    <t>Virology</t>
  </si>
  <si>
    <t>DSIB</t>
  </si>
  <si>
    <t>Grade</t>
  </si>
  <si>
    <t>Deputy Chief Veterinary Research Officer</t>
  </si>
  <si>
    <t>Director of Economic Research</t>
  </si>
  <si>
    <t>SPSO G6</t>
  </si>
  <si>
    <t>SVRO1 G6</t>
  </si>
  <si>
    <t>Senior Principal G6</t>
  </si>
  <si>
    <t>Principal Agricultural Economist G7</t>
  </si>
  <si>
    <t>Principal Scientific Officer G7</t>
  </si>
  <si>
    <t>VRO G7</t>
  </si>
  <si>
    <t>Principal G7</t>
  </si>
  <si>
    <t>Agricultural Inspector Grade III</t>
  </si>
  <si>
    <t>SSO</t>
  </si>
  <si>
    <t>ICT Level 6</t>
  </si>
  <si>
    <t>DP</t>
  </si>
  <si>
    <t>Senior Agricultural Economist</t>
  </si>
  <si>
    <t>Support Manager Grade II</t>
  </si>
  <si>
    <t>Higher Photographic Officer</t>
  </si>
  <si>
    <t>Inspector Group 2</t>
  </si>
  <si>
    <t>HSO</t>
  </si>
  <si>
    <t>Agricultural Economist</t>
  </si>
  <si>
    <t>ICT Level 5</t>
  </si>
  <si>
    <t>Staff Officer</t>
  </si>
  <si>
    <t>Scientific Officer</t>
  </si>
  <si>
    <t>ICT Level 4</t>
  </si>
  <si>
    <t>Executive Officer 1</t>
  </si>
  <si>
    <t>PM Room Attendant</t>
  </si>
  <si>
    <t>Inspector Group 1</t>
  </si>
  <si>
    <t>Personal Secretary</t>
  </si>
  <si>
    <t>ICT Level 3</t>
  </si>
  <si>
    <t>Executive Officer 2</t>
  </si>
  <si>
    <t>Assistant Scientific Officer</t>
  </si>
  <si>
    <t>SGB 1</t>
  </si>
  <si>
    <t>AO</t>
  </si>
  <si>
    <t>SGB 2</t>
  </si>
  <si>
    <t>AA</t>
  </si>
  <si>
    <t>Typist</t>
  </si>
  <si>
    <t>ICT Level 7</t>
  </si>
  <si>
    <t>Accountant DP</t>
  </si>
  <si>
    <t>Sandwich Course Student</t>
  </si>
  <si>
    <t>Industrial Grade A</t>
  </si>
  <si>
    <t>Industrial Grade B</t>
  </si>
  <si>
    <t>Industrial Grade C</t>
  </si>
  <si>
    <t>Industrial Grade D</t>
  </si>
  <si>
    <t>Industrial Grade E</t>
  </si>
  <si>
    <t>Industrial Grade G</t>
  </si>
  <si>
    <t>Industrial Grade H</t>
  </si>
  <si>
    <t>Industrial Grade I</t>
  </si>
  <si>
    <t>Average salary cost for the year 18/19     £</t>
  </si>
  <si>
    <t>2018/19 Cost per day Column A</t>
  </si>
  <si>
    <t>Average salary cost per annum will be entered based on grade selected above.</t>
  </si>
  <si>
    <t>Please select grade</t>
  </si>
  <si>
    <t>A)  AFBI Costs</t>
  </si>
  <si>
    <t>B)  Non-AFBI Costs</t>
  </si>
  <si>
    <t>C) In-kind contribution</t>
  </si>
  <si>
    <t>Total Project Costs</t>
  </si>
  <si>
    <t>Number of staff at this grade and name(s) if known</t>
  </si>
  <si>
    <t>Appendix 1 - Comparison of the costs of options</t>
  </si>
  <si>
    <t>Appendix 3- Provide a rationale for the overhead charge allocated to this project</t>
  </si>
  <si>
    <t>Appendix 4:  Details of Consumables Costs (for example reagents).</t>
  </si>
  <si>
    <t>Appendix 5:  Details of travel and subsistence</t>
  </si>
  <si>
    <t>Appendix 6:  Dissemination and Knowledge Exchange Costs</t>
  </si>
  <si>
    <t>Appendix 7:  Subcontracting costs</t>
  </si>
  <si>
    <t xml:space="preserve"> </t>
  </si>
  <si>
    <t xml:space="preserve">  </t>
  </si>
  <si>
    <t>IrrVAT</t>
  </si>
  <si>
    <t>The Staff Costs and Overhead tabs of this spreadsheet have been updated to include drop down boxes and tables of data (supplied by AFBI Finance) to populate some cells.</t>
  </si>
  <si>
    <t>STAFF COSTS</t>
  </si>
  <si>
    <t>which can be accessed by pressing the arrow to the right had side of the cell.</t>
  </si>
  <si>
    <t>Select the yellow box named "Please select grade".  A list of all AFBI staff grades will be available</t>
  </si>
  <si>
    <t>via the drop down menu.  This grade is linked to average salary costs provided by AFBI Finance i</t>
  </si>
  <si>
    <t>ncluding an inflationary uplift for subsequent years.</t>
  </si>
  <si>
    <t>When you enter the number of days required by grade per year, the figure will be calculated based</t>
  </si>
  <si>
    <t>on the average salary costs in the background table.  It is not possible to amend this figure.</t>
  </si>
  <si>
    <t>OVERHEADS</t>
  </si>
  <si>
    <t>GUIDANCE NOTES</t>
  </si>
  <si>
    <t xml:space="preserve">A background table has been set up in the spreadsheet to automatically apply the relevant overheads </t>
  </si>
  <si>
    <t>The uplift factor is automatically applied.</t>
  </si>
  <si>
    <t>You must make a selection from the drop down list, the branch nor overhead rate cannot be entered</t>
  </si>
  <si>
    <t>or amended in any other way.</t>
  </si>
  <si>
    <t>Irrecoverable VAT on AFBI expense</t>
  </si>
  <si>
    <t>Total (Exc Irr VAT)</t>
  </si>
  <si>
    <t>Total (Excl IrrVAT)</t>
  </si>
  <si>
    <t>Please note all costs should be NET and Irrecoverable VAT should not be added.  It will be calculated separately on the summary sheet.</t>
  </si>
  <si>
    <t>Statistics</t>
  </si>
  <si>
    <t>ISB</t>
  </si>
  <si>
    <t>Agri-Economics</t>
  </si>
  <si>
    <t>Please select Branch</t>
  </si>
  <si>
    <t>Select Branch</t>
  </si>
  <si>
    <t>Blank template for completion/copying as appropriate - Please select appropriate Branch from the drop down list provided</t>
  </si>
  <si>
    <t>As per sum of staff costs sheet (incl. inflation)- for main Branch involved in project</t>
  </si>
  <si>
    <t>MAIN Branch</t>
  </si>
  <si>
    <t>As per sum of staff costs sheet (incl. inflation)- for second Branch involved in project</t>
  </si>
  <si>
    <t>2nd Branch</t>
  </si>
  <si>
    <t>As per sum of staff costs sheet (incl. inflation)- for  third Branch involved in project</t>
  </si>
  <si>
    <t>3rd Branch</t>
  </si>
  <si>
    <t>4th Branch</t>
  </si>
  <si>
    <t>Appendix 2c:  Staff cost breakdown - please insert details for each member of staff involved in the project. Please provide staff cost by Branch.</t>
  </si>
  <si>
    <t>SELECT 4th Branch</t>
  </si>
  <si>
    <t>SELECT 3rd Branch</t>
  </si>
  <si>
    <t>Appendix 2b:  Staff cost breakdown - please insert details for each member of staff involved in the project. Please provide staff cost by Branch.</t>
  </si>
  <si>
    <t>SELECT 2nd Branch</t>
  </si>
  <si>
    <t>Appendix 2a:  Staff cost breakdown - please insert details for each member of staff involved in the project. Please provide staff cost by Branch.</t>
  </si>
  <si>
    <t>PLEASE SELECT MAIN Branch</t>
  </si>
  <si>
    <t>2019/20</t>
  </si>
  <si>
    <t>2020/21</t>
  </si>
  <si>
    <t>2021/22</t>
  </si>
  <si>
    <t>2022/23</t>
  </si>
  <si>
    <t>2023/24</t>
  </si>
  <si>
    <t>Indirect costs</t>
  </si>
  <si>
    <t>Direct Costs</t>
  </si>
  <si>
    <t>Select the yellow box beside the "Please select Branch" cell.  This will activate a drop down menu</t>
  </si>
  <si>
    <t>Scroll down through the options to select the appropriate Branch.</t>
  </si>
  <si>
    <t>(based on 2016/17) once the Branch is selected from a drop down list.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</si>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</sst>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#,##0_ ;[Red]\-#,##0\ "/>
    <numFmt numFmtId="167" formatCode="&quot;£&quot;#,##0.00"/>
    <numFmt numFmtId="168" formatCode="#,##0.00_ ;\-#,##0.00\ "/>
    <numFmt numFmtId="169" formatCode="0.00000%"/>
    <numFmt numFmtId="170" formatCode="0.0000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99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3">
    <xf numFmtId="0" fontId="0" fillId="0" borderId="0" xfId="0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7" xfId="0" applyBorder="1"/>
    <xf numFmtId="0" fontId="3" fillId="0" borderId="7" xfId="0" applyFont="1" applyBorder="1"/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3" fillId="2" borderId="7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6" fillId="0" borderId="0" xfId="0" applyFont="1"/>
    <xf numFmtId="0" fontId="4" fillId="0" borderId="0" xfId="0" applyFont="1"/>
    <xf numFmtId="0" fontId="3" fillId="2" borderId="7" xfId="0" applyFont="1" applyFill="1" applyBorder="1" applyAlignment="1">
      <alignment wrapText="1"/>
    </xf>
    <xf numFmtId="0" fontId="9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vertical="center" wrapText="1"/>
    </xf>
    <xf numFmtId="167" fontId="6" fillId="4" borderId="1" xfId="0" applyNumberFormat="1" applyFont="1" applyFill="1" applyBorder="1" applyProtection="1"/>
    <xf numFmtId="0" fontId="6" fillId="4" borderId="1" xfId="0" applyFont="1" applyFill="1" applyBorder="1" applyProtection="1"/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6" fillId="3" borderId="7" xfId="0" applyFont="1" applyFill="1" applyBorder="1"/>
    <xf numFmtId="4" fontId="0" fillId="4" borderId="7" xfId="0" applyNumberFormat="1" applyFill="1" applyBorder="1"/>
    <xf numFmtId="0" fontId="0" fillId="3" borderId="7" xfId="0" applyFill="1" applyBorder="1"/>
    <xf numFmtId="8" fontId="3" fillId="4" borderId="7" xfId="0" applyNumberFormat="1" applyFont="1" applyFill="1" applyBorder="1"/>
    <xf numFmtId="0" fontId="0" fillId="3" borderId="7" xfId="0" applyFill="1" applyBorder="1" applyAlignment="1">
      <alignment horizontal="center"/>
    </xf>
    <xf numFmtId="8" fontId="3" fillId="4" borderId="7" xfId="0" applyNumberFormat="1" applyFont="1" applyFill="1" applyBorder="1" applyAlignment="1">
      <alignment horizontal="center"/>
    </xf>
    <xf numFmtId="39" fontId="0" fillId="4" borderId="0" xfId="1" applyNumberFormat="1" applyFont="1" applyFill="1"/>
    <xf numFmtId="39" fontId="3" fillId="4" borderId="0" xfId="1" applyNumberFormat="1" applyFont="1" applyFill="1"/>
    <xf numFmtId="39" fontId="0" fillId="3" borderId="0" xfId="1" applyNumberFormat="1" applyFont="1" applyFill="1"/>
    <xf numFmtId="0" fontId="10" fillId="0" borderId="0" xfId="0" applyFont="1"/>
    <xf numFmtId="0" fontId="3" fillId="0" borderId="0" xfId="0" applyFont="1" applyAlignment="1" applyProtection="1">
      <alignment wrapText="1"/>
      <protection locked="0"/>
    </xf>
    <xf numFmtId="10" fontId="3" fillId="3" borderId="0" xfId="0" applyNumberFormat="1" applyFont="1" applyFill="1" applyProtection="1">
      <protection locked="0"/>
    </xf>
    <xf numFmtId="0" fontId="3" fillId="4" borderId="0" xfId="0" applyFont="1" applyFill="1" applyProtection="1">
      <protection locked="0"/>
    </xf>
    <xf numFmtId="0" fontId="3" fillId="0" borderId="7" xfId="0" applyFont="1" applyFill="1" applyBorder="1" applyProtection="1">
      <protection locked="0"/>
    </xf>
    <xf numFmtId="6" fontId="3" fillId="4" borderId="11" xfId="0" applyNumberFormat="1" applyFont="1" applyFill="1" applyBorder="1" applyProtection="1">
      <protection locked="0"/>
    </xf>
    <xf numFmtId="0" fontId="6" fillId="3" borderId="12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44" fontId="3" fillId="4" borderId="7" xfId="2" applyFont="1" applyFill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0" fillId="0" borderId="0" xfId="0" applyAlignme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44" fontId="3" fillId="0" borderId="0" xfId="2" applyFont="1" applyFill="1" applyBorder="1" applyProtection="1">
      <protection locked="0"/>
    </xf>
    <xf numFmtId="0" fontId="0" fillId="0" borderId="0" xfId="0" applyFill="1" applyBorder="1" applyProtection="1"/>
    <xf numFmtId="44" fontId="3" fillId="0" borderId="0" xfId="2" applyFont="1" applyFill="1" applyBorder="1" applyProtection="1"/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Protection="1">
      <protection locked="0"/>
    </xf>
    <xf numFmtId="0" fontId="9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10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vertical="center" wrapText="1"/>
    </xf>
    <xf numFmtId="6" fontId="3" fillId="0" borderId="0" xfId="0" applyNumberFormat="1" applyFont="1" applyFill="1" applyBorder="1" applyProtection="1"/>
    <xf numFmtId="167" fontId="6" fillId="0" borderId="0" xfId="0" applyNumberFormat="1" applyFont="1" applyFill="1" applyBorder="1" applyProtection="1"/>
    <xf numFmtId="166" fontId="3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horizontal="right"/>
    </xf>
    <xf numFmtId="44" fontId="3" fillId="0" borderId="0" xfId="2" applyFont="1" applyFill="1" applyBorder="1" applyAlignment="1" applyProtection="1">
      <alignment horizontal="right"/>
    </xf>
    <xf numFmtId="0" fontId="3" fillId="0" borderId="7" xfId="0" applyFont="1" applyBorder="1" applyProtection="1">
      <protection locked="0"/>
    </xf>
    <xf numFmtId="3" fontId="6" fillId="3" borderId="7" xfId="1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/>
    </xf>
    <xf numFmtId="3" fontId="6" fillId="0" borderId="0" xfId="1" applyNumberFormat="1" applyFont="1" applyFill="1" applyBorder="1" applyAlignment="1" applyProtection="1">
      <alignment horizontal="left" wrapText="1"/>
    </xf>
    <xf numFmtId="164" fontId="5" fillId="0" borderId="0" xfId="1" applyNumberFormat="1" applyFont="1" applyFill="1" applyBorder="1" applyProtection="1"/>
    <xf numFmtId="0" fontId="6" fillId="0" borderId="0" xfId="1" applyNumberFormat="1" applyFont="1" applyFill="1" applyBorder="1" applyAlignment="1" applyProtection="1"/>
    <xf numFmtId="4" fontId="0" fillId="0" borderId="0" xfId="0" applyNumberFormat="1" applyFill="1" applyBorder="1" applyProtection="1"/>
    <xf numFmtId="165" fontId="3" fillId="4" borderId="7" xfId="0" applyNumberFormat="1" applyFont="1" applyFill="1" applyBorder="1" applyProtection="1"/>
    <xf numFmtId="165" fontId="3" fillId="0" borderId="0" xfId="0" applyNumberFormat="1" applyFont="1" applyFill="1" applyBorder="1" applyProtection="1"/>
    <xf numFmtId="0" fontId="3" fillId="0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1" fillId="0" borderId="0" xfId="0" applyFont="1"/>
    <xf numFmtId="0" fontId="11" fillId="0" borderId="0" xfId="0" applyFont="1"/>
    <xf numFmtId="0" fontId="10" fillId="5" borderId="0" xfId="0" applyFont="1" applyFill="1"/>
    <xf numFmtId="0" fontId="13" fillId="6" borderId="7" xfId="0" applyFont="1" applyFill="1" applyBorder="1" applyAlignment="1" applyProtection="1">
      <alignment horizontal="center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0" fontId="3" fillId="4" borderId="7" xfId="0" applyFont="1" applyFill="1" applyBorder="1" applyAlignment="1" applyProtection="1">
      <alignment horizontal="center" wrapText="1"/>
      <protection locked="0"/>
    </xf>
    <xf numFmtId="0" fontId="1" fillId="6" borderId="7" xfId="0" applyFont="1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8" borderId="7" xfId="0" applyFill="1" applyBorder="1" applyProtection="1">
      <protection locked="0"/>
    </xf>
    <xf numFmtId="5" fontId="1" fillId="7" borderId="7" xfId="1" applyNumberFormat="1" applyFont="1" applyFill="1" applyBorder="1" applyAlignment="1" applyProtection="1">
      <alignment horizontal="right"/>
      <protection locked="0"/>
    </xf>
    <xf numFmtId="5" fontId="0" fillId="4" borderId="7" xfId="0" applyNumberFormat="1" applyFill="1" applyBorder="1" applyAlignment="1" applyProtection="1">
      <alignment horizontal="right"/>
      <protection locked="0"/>
    </xf>
    <xf numFmtId="8" fontId="3" fillId="7" borderId="7" xfId="0" applyNumberFormat="1" applyFont="1" applyFill="1" applyBorder="1" applyAlignment="1" applyProtection="1">
      <alignment horizontal="center" wrapText="1"/>
      <protection locked="0"/>
    </xf>
    <xf numFmtId="6" fontId="6" fillId="4" borderId="18" xfId="0" applyNumberFormat="1" applyFont="1" applyFill="1" applyBorder="1" applyProtection="1"/>
    <xf numFmtId="44" fontId="6" fillId="4" borderId="18" xfId="0" applyNumberFormat="1" applyFont="1" applyFill="1" applyBorder="1" applyProtection="1"/>
    <xf numFmtId="0" fontId="1" fillId="4" borderId="1" xfId="0" applyFont="1" applyFill="1" applyBorder="1" applyProtection="1"/>
    <xf numFmtId="0" fontId="1" fillId="0" borderId="0" xfId="0" applyFont="1" applyProtection="1"/>
    <xf numFmtId="2" fontId="0" fillId="0" borderId="0" xfId="0" applyNumberFormat="1" applyProtection="1"/>
    <xf numFmtId="0" fontId="13" fillId="6" borderId="7" xfId="0" applyFont="1" applyFill="1" applyBorder="1" applyAlignment="1" applyProtection="1">
      <alignment horizontal="center"/>
    </xf>
    <xf numFmtId="0" fontId="3" fillId="7" borderId="7" xfId="0" applyFont="1" applyFill="1" applyBorder="1" applyAlignment="1" applyProtection="1">
      <alignment horizontal="center" wrapText="1"/>
    </xf>
    <xf numFmtId="0" fontId="3" fillId="4" borderId="7" xfId="0" applyFont="1" applyFill="1" applyBorder="1" applyAlignment="1" applyProtection="1">
      <alignment horizontal="center" wrapText="1"/>
    </xf>
    <xf numFmtId="8" fontId="3" fillId="7" borderId="7" xfId="0" applyNumberFormat="1" applyFont="1" applyFill="1" applyBorder="1" applyAlignment="1" applyProtection="1">
      <alignment horizontal="center" wrapText="1"/>
    </xf>
    <xf numFmtId="0" fontId="0" fillId="6" borderId="7" xfId="0" applyFill="1" applyBorder="1" applyProtection="1"/>
    <xf numFmtId="5" fontId="1" fillId="7" borderId="7" xfId="1" applyNumberFormat="1" applyFont="1" applyFill="1" applyBorder="1" applyAlignment="1" applyProtection="1">
      <alignment horizontal="right"/>
    </xf>
    <xf numFmtId="5" fontId="0" fillId="4" borderId="7" xfId="0" applyNumberFormat="1" applyFill="1" applyBorder="1" applyAlignment="1" applyProtection="1">
      <alignment horizontal="right"/>
    </xf>
    <xf numFmtId="0" fontId="1" fillId="6" borderId="7" xfId="0" applyFont="1" applyFill="1" applyBorder="1" applyProtection="1"/>
    <xf numFmtId="2" fontId="3" fillId="0" borderId="0" xfId="0" applyNumberFormat="1" applyFont="1" applyProtection="1"/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vertical="center" wrapText="1"/>
    </xf>
    <xf numFmtId="0" fontId="0" fillId="8" borderId="7" xfId="0" applyFill="1" applyBorder="1" applyProtection="1"/>
    <xf numFmtId="164" fontId="5" fillId="4" borderId="7" xfId="1" applyNumberFormat="1" applyFont="1" applyFill="1" applyBorder="1" applyProtection="1"/>
    <xf numFmtId="168" fontId="5" fillId="4" borderId="7" xfId="1" applyNumberFormat="1" applyFont="1" applyFill="1" applyBorder="1" applyProtection="1"/>
    <xf numFmtId="165" fontId="6" fillId="4" borderId="1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center" wrapText="1"/>
    </xf>
    <xf numFmtId="167" fontId="12" fillId="0" borderId="0" xfId="0" applyNumberFormat="1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44" fontId="11" fillId="0" borderId="0" xfId="2" applyFont="1" applyFill="1" applyBorder="1" applyProtection="1"/>
    <xf numFmtId="0" fontId="14" fillId="0" borderId="7" xfId="0" applyFont="1" applyBorder="1" applyAlignment="1" applyProtection="1">
      <alignment horizontal="center"/>
      <protection locked="0"/>
    </xf>
    <xf numFmtId="3" fontId="1" fillId="0" borderId="0" xfId="1" applyNumberFormat="1" applyFont="1" applyFill="1" applyBorder="1" applyAlignment="1" applyProtection="1">
      <alignment horizontal="left" wrapText="1"/>
    </xf>
    <xf numFmtId="164" fontId="1" fillId="0" borderId="0" xfId="1" applyNumberFormat="1" applyFont="1" applyFill="1" applyBorder="1" applyProtection="1"/>
    <xf numFmtId="0" fontId="1" fillId="0" borderId="0" xfId="1" applyNumberFormat="1" applyFont="1" applyFill="1" applyBorder="1" applyAlignment="1" applyProtection="1"/>
    <xf numFmtId="168" fontId="1" fillId="0" borderId="0" xfId="1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6" fillId="0" borderId="7" xfId="0" applyFont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  <protection locked="0"/>
    </xf>
    <xf numFmtId="10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6" fontId="3" fillId="0" borderId="0" xfId="0" applyNumberFormat="1" applyFont="1" applyFill="1" applyBorder="1" applyProtection="1">
      <protection locked="0"/>
    </xf>
    <xf numFmtId="6" fontId="6" fillId="0" borderId="0" xfId="0" applyNumberFormat="1" applyFont="1" applyFill="1" applyBorder="1" applyProtection="1"/>
    <xf numFmtId="44" fontId="6" fillId="0" borderId="0" xfId="0" applyNumberFormat="1" applyFont="1" applyFill="1" applyBorder="1" applyProtection="1"/>
    <xf numFmtId="166" fontId="3" fillId="0" borderId="0" xfId="0" applyNumberFormat="1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" fontId="6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/>
    <xf numFmtId="39" fontId="0" fillId="0" borderId="0" xfId="1" applyNumberFormat="1" applyFont="1" applyFill="1" applyBorder="1"/>
    <xf numFmtId="39" fontId="3" fillId="0" borderId="0" xfId="1" applyNumberFormat="1" applyFont="1" applyFill="1" applyBorder="1"/>
    <xf numFmtId="0" fontId="1" fillId="0" borderId="0" xfId="0" applyFont="1" applyFill="1" applyBorder="1"/>
    <xf numFmtId="2" fontId="6" fillId="0" borderId="0" xfId="0" applyNumberFormat="1" applyFont="1" applyFill="1" applyBorder="1" applyAlignment="1" applyProtection="1">
      <alignment horizontal="right"/>
    </xf>
    <xf numFmtId="3" fontId="6" fillId="0" borderId="0" xfId="1" applyNumberFormat="1" applyFont="1" applyFill="1" applyBorder="1" applyAlignment="1" applyProtection="1">
      <alignment horizontal="left" wrapText="1"/>
      <protection locked="0"/>
    </xf>
    <xf numFmtId="0" fontId="6" fillId="0" borderId="0" xfId="1" applyNumberFormat="1" applyFont="1" applyFill="1" applyBorder="1" applyAlignment="1" applyProtection="1">
      <protection locked="0"/>
    </xf>
    <xf numFmtId="168" fontId="5" fillId="0" borderId="0" xfId="1" applyNumberFormat="1" applyFont="1" applyFill="1" applyBorder="1" applyProtection="1"/>
    <xf numFmtId="165" fontId="6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wrapText="1"/>
    </xf>
    <xf numFmtId="4" fontId="0" fillId="0" borderId="0" xfId="0" applyNumberFormat="1" applyFill="1" applyBorder="1"/>
    <xf numFmtId="4" fontId="3" fillId="0" borderId="0" xfId="2" applyNumberFormat="1" applyFont="1" applyFill="1" applyBorder="1"/>
    <xf numFmtId="0" fontId="1" fillId="0" borderId="0" xfId="0" applyFont="1" applyFill="1" applyBorder="1" applyProtection="1">
      <protection locked="0"/>
    </xf>
    <xf numFmtId="8" fontId="3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8" fontId="3" fillId="0" borderId="0" xfId="0" applyNumberFormat="1" applyFont="1" applyFill="1" applyBorder="1" applyAlignment="1">
      <alignment horizontal="center"/>
    </xf>
    <xf numFmtId="0" fontId="10" fillId="5" borderId="0" xfId="0" applyFont="1" applyFill="1" applyProtection="1">
      <protection locked="0"/>
    </xf>
    <xf numFmtId="6" fontId="3" fillId="4" borderId="17" xfId="0" applyNumberFormat="1" applyFont="1" applyFill="1" applyBorder="1" applyProtection="1">
      <protection locked="0"/>
    </xf>
    <xf numFmtId="166" fontId="3" fillId="4" borderId="11" xfId="0" applyNumberFormat="1" applyFont="1" applyFill="1" applyBorder="1" applyProtection="1">
      <protection locked="0"/>
    </xf>
    <xf numFmtId="0" fontId="6" fillId="4" borderId="7" xfId="1" applyNumberFormat="1" applyFont="1" applyFill="1" applyBorder="1" applyAlignment="1" applyProtection="1">
      <protection locked="0"/>
    </xf>
    <xf numFmtId="3" fontId="6" fillId="4" borderId="7" xfId="1" applyNumberFormat="1" applyFont="1" applyFill="1" applyBorder="1" applyAlignment="1" applyProtection="1">
      <alignment horizontal="left" wrapText="1"/>
      <protection locked="0"/>
    </xf>
    <xf numFmtId="0" fontId="0" fillId="4" borderId="1" xfId="0" applyFill="1" applyBorder="1" applyProtection="1">
      <protection locked="0"/>
    </xf>
    <xf numFmtId="0" fontId="10" fillId="5" borderId="0" xfId="0" applyFont="1" applyFill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Protection="1"/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protection locked="0"/>
    </xf>
    <xf numFmtId="0" fontId="3" fillId="3" borderId="16" xfId="0" applyFont="1" applyFill="1" applyBorder="1" applyAlignment="1" applyProtection="1">
      <protection locked="0"/>
    </xf>
    <xf numFmtId="0" fontId="3" fillId="3" borderId="15" xfId="0" applyFont="1" applyFill="1" applyBorder="1" applyAlignment="1" applyProtection="1">
      <protection locked="0"/>
    </xf>
    <xf numFmtId="0" fontId="0" fillId="3" borderId="0" xfId="0" applyFill="1" applyBorder="1" applyProtection="1">
      <protection locked="0"/>
    </xf>
    <xf numFmtId="0" fontId="0" fillId="3" borderId="20" xfId="0" applyFill="1" applyBorder="1" applyProtection="1">
      <protection locked="0"/>
    </xf>
    <xf numFmtId="44" fontId="6" fillId="4" borderId="21" xfId="0" applyNumberFormat="1" applyFont="1" applyFill="1" applyBorder="1" applyProtection="1"/>
    <xf numFmtId="0" fontId="6" fillId="4" borderId="22" xfId="0" applyFont="1" applyFill="1" applyBorder="1" applyProtection="1"/>
    <xf numFmtId="167" fontId="6" fillId="4" borderId="22" xfId="0" applyNumberFormat="1" applyFont="1" applyFill="1" applyBorder="1" applyProtection="1"/>
    <xf numFmtId="0" fontId="6" fillId="3" borderId="23" xfId="0" applyFont="1" applyFill="1" applyBorder="1" applyAlignment="1" applyProtection="1">
      <alignment horizontal="right"/>
      <protection locked="0"/>
    </xf>
    <xf numFmtId="4" fontId="6" fillId="4" borderId="14" xfId="0" applyNumberFormat="1" applyFont="1" applyFill="1" applyBorder="1" applyAlignment="1" applyProtection="1">
      <alignment horizontal="right" wrapText="1"/>
    </xf>
    <xf numFmtId="0" fontId="3" fillId="0" borderId="7" xfId="0" applyFont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protection locked="0"/>
    </xf>
    <xf numFmtId="0" fontId="0" fillId="3" borderId="3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6" fontId="6" fillId="4" borderId="24" xfId="0" applyNumberFormat="1" applyFont="1" applyFill="1" applyBorder="1" applyProtection="1"/>
    <xf numFmtId="44" fontId="6" fillId="4" borderId="24" xfId="0" applyNumberFormat="1" applyFont="1" applyFill="1" applyBorder="1" applyProtection="1"/>
    <xf numFmtId="44" fontId="6" fillId="4" borderId="25" xfId="0" applyNumberFormat="1" applyFont="1" applyFill="1" applyBorder="1" applyProtection="1"/>
    <xf numFmtId="0" fontId="0" fillId="0" borderId="13" xfId="0" applyBorder="1" applyAlignment="1" applyProtection="1">
      <alignment horizontal="right"/>
      <protection locked="0"/>
    </xf>
    <xf numFmtId="4" fontId="6" fillId="4" borderId="7" xfId="0" applyNumberFormat="1" applyFont="1" applyFill="1" applyBorder="1" applyAlignment="1" applyProtection="1">
      <alignment horizontal="right" wrapText="1"/>
    </xf>
    <xf numFmtId="0" fontId="1" fillId="3" borderId="7" xfId="0" applyFont="1" applyFill="1" applyBorder="1"/>
    <xf numFmtId="0" fontId="3" fillId="2" borderId="11" xfId="0" applyFont="1" applyFill="1" applyBorder="1"/>
    <xf numFmtId="4" fontId="3" fillId="4" borderId="15" xfId="2" applyNumberFormat="1" applyFont="1" applyFill="1" applyBorder="1"/>
    <xf numFmtId="0" fontId="9" fillId="0" borderId="0" xfId="0" applyFont="1"/>
    <xf numFmtId="0" fontId="17" fillId="0" borderId="0" xfId="0" applyFont="1"/>
    <xf numFmtId="0" fontId="10" fillId="0" borderId="0" xfId="0" applyFont="1" applyFill="1" applyProtection="1">
      <protection locked="0"/>
    </xf>
    <xf numFmtId="0" fontId="10" fillId="0" borderId="0" xfId="0" applyFont="1" applyFill="1"/>
    <xf numFmtId="169" fontId="0" fillId="0" borderId="0" xfId="0" applyNumberFormat="1" applyAlignment="1">
      <alignment horizontal="center"/>
    </xf>
    <xf numFmtId="170" fontId="0" fillId="0" borderId="0" xfId="0" applyNumberFormat="1" applyProtection="1"/>
    <xf numFmtId="170" fontId="0" fillId="0" borderId="0" xfId="0" applyNumberFormat="1" applyBorder="1"/>
    <xf numFmtId="0" fontId="3" fillId="0" borderId="0" xfId="0" applyFont="1" applyAlignment="1">
      <alignment horizontal="center"/>
    </xf>
    <xf numFmtId="0" fontId="3" fillId="0" borderId="11" xfId="0" applyFont="1" applyFill="1" applyBorder="1" applyProtection="1"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3" fillId="3" borderId="20" xfId="0" applyFont="1" applyFill="1" applyBorder="1" applyAlignment="1" applyProtection="1">
      <alignment horizontal="left"/>
      <protection locked="0"/>
    </xf>
    <xf numFmtId="39" fontId="0" fillId="0" borderId="0" xfId="1" applyNumberFormat="1" applyFont="1" applyFill="1"/>
    <xf numFmtId="39" fontId="3" fillId="0" borderId="0" xfId="1" applyNumberFormat="1" applyFont="1" applyFill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26" xfId="0" applyFont="1" applyFill="1" applyBorder="1" applyAlignment="1" applyProtection="1">
      <alignment horizontal="left"/>
      <protection locked="0"/>
    </xf>
    <xf numFmtId="0" fontId="3" fillId="3" borderId="27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right"/>
    </xf>
    <xf numFmtId="0" fontId="15" fillId="3" borderId="11" xfId="0" applyFont="1" applyFill="1" applyBorder="1" applyAlignment="1" applyProtection="1">
      <alignment horizontal="center"/>
      <protection locked="0"/>
    </xf>
    <xf numFmtId="0" fontId="15" fillId="3" borderId="15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3" fillId="3" borderId="16" xfId="0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  <protection locked="0"/>
    </xf>
    <xf numFmtId="4" fontId="6" fillId="4" borderId="28" xfId="0" applyNumberFormat="1" applyFont="1" applyFill="1" applyBorder="1" applyAlignment="1" applyProtection="1">
      <alignment horizontal="right" wrapText="1"/>
    </xf>
    <xf numFmtId="4" fontId="6" fillId="4" borderId="12" xfId="0" applyNumberFormat="1" applyFont="1" applyFill="1" applyBorder="1" applyAlignment="1" applyProtection="1">
      <alignment horizontal="righ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8</xdr:row>
      <xdr:rowOff>28575</xdr:rowOff>
    </xdr:from>
    <xdr:to>
      <xdr:col>9</xdr:col>
      <xdr:colOff>190499</xdr:colOff>
      <xdr:row>36</xdr:row>
      <xdr:rowOff>28574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162050"/>
          <a:ext cx="5667374" cy="45338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323850</xdr:colOff>
      <xdr:row>15</xdr:row>
      <xdr:rowOff>0</xdr:rowOff>
    </xdr:from>
    <xdr:to>
      <xdr:col>10</xdr:col>
      <xdr:colOff>9525</xdr:colOff>
      <xdr:row>22</xdr:row>
      <xdr:rowOff>38100</xdr:rowOff>
    </xdr:to>
    <xdr:cxnSp macro="">
      <xdr:nvCxnSpPr>
        <xdr:cNvPr id="4" name="Straight Arrow Connector 3"/>
        <xdr:cNvCxnSpPr/>
      </xdr:nvCxnSpPr>
      <xdr:spPr>
        <a:xfrm flipH="1">
          <a:off x="2762250" y="2266950"/>
          <a:ext cx="3343275" cy="117157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295276</xdr:colOff>
      <xdr:row>24</xdr:row>
      <xdr:rowOff>28575</xdr:rowOff>
    </xdr:from>
    <xdr:to>
      <xdr:col>9</xdr:col>
      <xdr:colOff>581025</xdr:colOff>
      <xdr:row>28</xdr:row>
      <xdr:rowOff>28575</xdr:rowOff>
    </xdr:to>
    <xdr:cxnSp macro="">
      <xdr:nvCxnSpPr>
        <xdr:cNvPr id="5" name="Straight Arrow Connector 4"/>
        <xdr:cNvCxnSpPr/>
      </xdr:nvCxnSpPr>
      <xdr:spPr>
        <a:xfrm flipH="1">
          <a:off x="3952876" y="3752850"/>
          <a:ext cx="2114549" cy="64770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276226</xdr:colOff>
      <xdr:row>30</xdr:row>
      <xdr:rowOff>142875</xdr:rowOff>
    </xdr:from>
    <xdr:to>
      <xdr:col>10</xdr:col>
      <xdr:colOff>47625</xdr:colOff>
      <xdr:row>32</xdr:row>
      <xdr:rowOff>28575</xdr:rowOff>
    </xdr:to>
    <xdr:cxnSp macro="">
      <xdr:nvCxnSpPr>
        <xdr:cNvPr id="7" name="Straight Arrow Connector 6"/>
        <xdr:cNvCxnSpPr/>
      </xdr:nvCxnSpPr>
      <xdr:spPr>
        <a:xfrm flipH="1">
          <a:off x="2714626" y="4838700"/>
          <a:ext cx="3428999" cy="20955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42</xdr:row>
      <xdr:rowOff>0</xdr:rowOff>
    </xdr:from>
    <xdr:to>
      <xdr:col>9</xdr:col>
      <xdr:colOff>257174</xdr:colOff>
      <xdr:row>70</xdr:row>
      <xdr:rowOff>60960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705600"/>
          <a:ext cx="5743574" cy="45948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533401</xdr:colOff>
      <xdr:row>53</xdr:row>
      <xdr:rowOff>28575</xdr:rowOff>
    </xdr:from>
    <xdr:to>
      <xdr:col>9</xdr:col>
      <xdr:colOff>600075</xdr:colOff>
      <xdr:row>58</xdr:row>
      <xdr:rowOff>114300</xdr:rowOff>
    </xdr:to>
    <xdr:cxnSp macro="">
      <xdr:nvCxnSpPr>
        <xdr:cNvPr id="11" name="Straight Arrow Connector 10"/>
        <xdr:cNvCxnSpPr/>
      </xdr:nvCxnSpPr>
      <xdr:spPr>
        <a:xfrm flipH="1">
          <a:off x="2362201" y="8515350"/>
          <a:ext cx="3724274" cy="89535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41"/>
  <sheetViews>
    <sheetView topLeftCell="A10" zoomScaleNormal="100" workbookViewId="0">
      <selection activeCell="B38" sqref="B38:F38"/>
    </sheetView>
  </sheetViews>
  <sheetFormatPr defaultRowHeight="12.75" x14ac:dyDescent="0.2"/>
  <cols>
    <col min="1" max="1" width="33.28515625" customWidth="1"/>
    <col min="2" max="2" width="14.28515625" bestFit="1" customWidth="1"/>
    <col min="3" max="4" width="14" bestFit="1" customWidth="1"/>
    <col min="5" max="6" width="14" customWidth="1"/>
    <col min="7" max="7" width="15" bestFit="1" customWidth="1"/>
    <col min="9" max="9" width="31.28515625" customWidth="1"/>
    <col min="15" max="15" width="32" customWidth="1"/>
    <col min="19" max="20" width="10.28515625" hidden="1" customWidth="1"/>
  </cols>
  <sheetData>
    <row r="1" spans="1:20" x14ac:dyDescent="0.2">
      <c r="A1" s="19" t="s">
        <v>124</v>
      </c>
      <c r="S1" s="259">
        <v>0.26800000000000002</v>
      </c>
      <c r="T1" s="261">
        <f>S1</f>
        <v>0.26800000000000002</v>
      </c>
    </row>
    <row r="2" spans="1:20" x14ac:dyDescent="0.2">
      <c r="A2" s="52" t="s">
        <v>49</v>
      </c>
      <c r="B2" s="52"/>
      <c r="C2" s="52"/>
      <c r="D2" s="52"/>
      <c r="E2" s="52"/>
      <c r="F2" s="52"/>
      <c r="G2" s="52"/>
      <c r="H2" s="52"/>
      <c r="I2" s="52"/>
    </row>
    <row r="3" spans="1:20" x14ac:dyDescent="0.2">
      <c r="A3" s="52" t="s">
        <v>55</v>
      </c>
      <c r="B3" s="52"/>
      <c r="C3" s="52"/>
      <c r="D3" s="52"/>
      <c r="E3" s="52"/>
      <c r="F3" s="52"/>
      <c r="G3" s="52"/>
      <c r="H3" s="52"/>
      <c r="I3" s="52"/>
    </row>
    <row r="4" spans="1:20" x14ac:dyDescent="0.2">
      <c r="A4" s="52"/>
      <c r="B4" s="52"/>
      <c r="C4" s="52"/>
      <c r="D4" s="52"/>
      <c r="E4" s="52"/>
      <c r="F4" s="52"/>
      <c r="G4" s="52"/>
      <c r="H4" s="52"/>
      <c r="I4" s="52"/>
    </row>
    <row r="5" spans="1:20" x14ac:dyDescent="0.2">
      <c r="A5" s="108" t="s">
        <v>56</v>
      </c>
      <c r="B5" s="197" t="s">
        <v>130</v>
      </c>
      <c r="C5" s="107" t="s">
        <v>57</v>
      </c>
      <c r="D5" s="52"/>
      <c r="E5" s="52"/>
      <c r="F5" s="52"/>
      <c r="G5" s="52"/>
      <c r="H5" s="52"/>
      <c r="I5" s="52"/>
    </row>
    <row r="6" spans="1:20" x14ac:dyDescent="0.2">
      <c r="A6" s="52"/>
      <c r="B6" s="52"/>
      <c r="C6" s="52"/>
      <c r="D6" s="52"/>
      <c r="E6" s="52"/>
      <c r="F6" s="52"/>
      <c r="G6" s="52"/>
      <c r="H6" s="52"/>
      <c r="I6" s="52"/>
    </row>
    <row r="7" spans="1:20" x14ac:dyDescent="0.2">
      <c r="A7" s="25" t="s">
        <v>46</v>
      </c>
      <c r="B7" s="41"/>
      <c r="C7" s="31" t="s">
        <v>47</v>
      </c>
      <c r="D7" s="52"/>
      <c r="E7" s="52"/>
      <c r="F7" s="52"/>
      <c r="G7" s="52"/>
      <c r="H7" s="52"/>
      <c r="I7" s="52"/>
    </row>
    <row r="8" spans="1:20" x14ac:dyDescent="0.2">
      <c r="A8" s="25"/>
      <c r="B8" s="42"/>
      <c r="C8" s="31" t="s">
        <v>48</v>
      </c>
      <c r="D8" s="52"/>
      <c r="E8" s="52"/>
      <c r="F8" s="52"/>
      <c r="G8" s="52"/>
      <c r="H8" s="52"/>
      <c r="I8" s="52"/>
    </row>
    <row r="9" spans="1:20" x14ac:dyDescent="0.2">
      <c r="A9" s="52"/>
      <c r="B9" s="52"/>
      <c r="C9" s="52"/>
      <c r="D9" s="52"/>
      <c r="E9" s="52"/>
      <c r="F9" s="52"/>
      <c r="G9" s="52"/>
      <c r="H9" s="52"/>
      <c r="I9" s="52"/>
    </row>
    <row r="10" spans="1:20" x14ac:dyDescent="0.2">
      <c r="A10" s="1"/>
      <c r="I10" s="179"/>
      <c r="J10" s="180"/>
      <c r="K10" s="180"/>
      <c r="L10" s="180"/>
      <c r="M10" s="180"/>
      <c r="N10" s="180"/>
      <c r="O10" s="179"/>
      <c r="P10" s="180"/>
      <c r="Q10" s="180"/>
      <c r="R10" s="180"/>
      <c r="S10" s="180"/>
    </row>
    <row r="11" spans="1:20" x14ac:dyDescent="0.2">
      <c r="A11" t="s">
        <v>20</v>
      </c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20" x14ac:dyDescent="0.2"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</row>
    <row r="13" spans="1:20" x14ac:dyDescent="0.2">
      <c r="A13" s="1" t="s">
        <v>22</v>
      </c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</row>
    <row r="14" spans="1:20" x14ac:dyDescent="0.2">
      <c r="A14" t="s">
        <v>21</v>
      </c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</row>
    <row r="15" spans="1:20" x14ac:dyDescent="0.2"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</row>
    <row r="16" spans="1:20" x14ac:dyDescent="0.2">
      <c r="B16" s="18" t="s">
        <v>34</v>
      </c>
      <c r="C16" s="18" t="s">
        <v>34</v>
      </c>
      <c r="D16" s="18" t="s">
        <v>34</v>
      </c>
      <c r="E16" s="18" t="s">
        <v>34</v>
      </c>
      <c r="F16" s="18" t="s">
        <v>34</v>
      </c>
      <c r="G16" s="18" t="s">
        <v>34</v>
      </c>
      <c r="I16" s="180"/>
      <c r="J16" s="181"/>
      <c r="K16" s="181"/>
      <c r="L16" s="181"/>
      <c r="M16" s="181"/>
      <c r="N16" s="180"/>
      <c r="O16" s="180"/>
      <c r="P16" s="181"/>
      <c r="Q16" s="181"/>
      <c r="R16" s="181"/>
      <c r="S16" s="181"/>
    </row>
    <row r="17" spans="1:19" x14ac:dyDescent="0.2">
      <c r="A17" s="1" t="s">
        <v>119</v>
      </c>
      <c r="B17" s="268" t="s">
        <v>181</v>
      </c>
      <c r="C17" s="268" t="s">
        <v>171</v>
      </c>
      <c r="D17" s="268" t="s">
        <v>172</v>
      </c>
      <c r="E17" s="268" t="s">
        <v>173</v>
      </c>
      <c r="F17" s="268" t="s">
        <v>174</v>
      </c>
      <c r="G17" s="1" t="s">
        <v>18</v>
      </c>
      <c r="I17" s="179"/>
      <c r="J17" s="179"/>
      <c r="K17" s="179"/>
      <c r="L17" s="179"/>
      <c r="M17" s="179"/>
      <c r="N17" s="180"/>
      <c r="O17" s="179"/>
      <c r="P17" s="179"/>
      <c r="Q17" s="179"/>
      <c r="R17" s="179"/>
      <c r="S17" s="179"/>
    </row>
    <row r="18" spans="1:19" x14ac:dyDescent="0.2">
      <c r="A18" s="1" t="s">
        <v>177</v>
      </c>
      <c r="B18" s="262"/>
      <c r="C18" s="262"/>
      <c r="D18" s="262"/>
      <c r="E18" s="262"/>
      <c r="F18" s="262"/>
      <c r="G18" s="1"/>
      <c r="I18" s="179"/>
      <c r="J18" s="179"/>
      <c r="K18" s="179"/>
      <c r="L18" s="179"/>
      <c r="M18" s="179"/>
      <c r="N18" s="180"/>
      <c r="O18" s="179"/>
      <c r="P18" s="179"/>
      <c r="Q18" s="179"/>
      <c r="R18" s="179"/>
      <c r="S18" s="179"/>
    </row>
    <row r="19" spans="1:19" x14ac:dyDescent="0.2">
      <c r="A19" t="s">
        <v>23</v>
      </c>
      <c r="B19" s="49">
        <f>'App2a-Staff Costs Main Branch'!C151+'App2b-Staff Costs 2nd Branch'!C151+'App2c-Staff Costs 3rd Branch'!C151+'App2c-Staff Costs 4th Branch'!C151</f>
        <v>0</v>
      </c>
      <c r="C19" s="49">
        <f>'App2a-Staff Costs Main Branch'!D151+'App2b-Staff Costs 2nd Branch'!D151+'App2c-Staff Costs 3rd Branch'!D151+'App2c-Staff Costs 4th Branch'!D151</f>
        <v>0</v>
      </c>
      <c r="D19" s="49">
        <f>'App2a-Staff Costs Main Branch'!E151+'App2b-Staff Costs 2nd Branch'!E151+'App2c-Staff Costs 3rd Branch'!E151+'App2c-Staff Costs 4th Branch'!E151</f>
        <v>0</v>
      </c>
      <c r="E19" s="49">
        <f>'App2a-Staff Costs Main Branch'!F151+'App2b-Staff Costs 2nd Branch'!F151+'App2c-Staff Costs 3rd Branch'!F151+'App2c-Staff Costs 4th Branch'!F151</f>
        <v>0</v>
      </c>
      <c r="F19" s="49">
        <f>'App2a-Staff Costs Main Branch'!G151+'App2b-Staff Costs 2nd Branch'!G151+'App2c-Staff Costs 3rd Branch'!G151+'App2c-Staff Costs 4th Branch'!G151</f>
        <v>0</v>
      </c>
      <c r="G19" s="50">
        <f>SUM(B19:F19)</f>
        <v>0</v>
      </c>
      <c r="I19" s="180"/>
      <c r="J19" s="182"/>
      <c r="K19" s="182"/>
      <c r="L19" s="182"/>
      <c r="M19" s="183"/>
      <c r="N19" s="180"/>
      <c r="O19" s="180"/>
      <c r="P19" s="182"/>
      <c r="Q19" s="182"/>
      <c r="R19" s="182"/>
      <c r="S19" s="183"/>
    </row>
    <row r="20" spans="1:19" x14ac:dyDescent="0.2">
      <c r="A20" t="s">
        <v>25</v>
      </c>
      <c r="B20" s="49">
        <f>'App4-Consumables Costs'!D20</f>
        <v>0</v>
      </c>
      <c r="C20" s="49">
        <f>'App4-Consumables Costs'!D31</f>
        <v>0</v>
      </c>
      <c r="D20" s="49">
        <f>'App4-Consumables Costs'!D42</f>
        <v>0</v>
      </c>
      <c r="E20" s="49">
        <f>'App4-Consumables Costs'!D53</f>
        <v>0</v>
      </c>
      <c r="F20" s="49">
        <f>'App4-Consumables Costs'!D64</f>
        <v>0</v>
      </c>
      <c r="G20" s="50">
        <f t="shared" ref="G20:G28" si="0">SUM(B20:F20)</f>
        <v>0</v>
      </c>
      <c r="I20" s="180"/>
      <c r="J20" s="182"/>
      <c r="K20" s="182"/>
      <c r="L20" s="182"/>
      <c r="M20" s="183"/>
      <c r="N20" s="180"/>
      <c r="O20" s="180"/>
      <c r="P20" s="182"/>
      <c r="Q20" s="182"/>
      <c r="R20" s="182"/>
      <c r="S20" s="183"/>
    </row>
    <row r="21" spans="1:19" x14ac:dyDescent="0.2">
      <c r="A21" t="s">
        <v>26</v>
      </c>
      <c r="B21" s="49">
        <f>'App5-T&amp;S Costs'!D18</f>
        <v>0</v>
      </c>
      <c r="C21" s="49">
        <f>'App5-T&amp;S Costs'!D29</f>
        <v>0</v>
      </c>
      <c r="D21" s="49">
        <f>'App5-T&amp;S Costs'!D40</f>
        <v>0</v>
      </c>
      <c r="E21" s="49">
        <f>'App5-T&amp;S Costs'!D51</f>
        <v>0</v>
      </c>
      <c r="F21" s="49">
        <f>'App5-T&amp;S Costs'!D62</f>
        <v>0</v>
      </c>
      <c r="G21" s="50">
        <f t="shared" si="0"/>
        <v>0</v>
      </c>
      <c r="I21" s="180"/>
      <c r="J21" s="182"/>
      <c r="K21" s="182"/>
      <c r="L21" s="182"/>
      <c r="M21" s="183"/>
      <c r="N21" s="180"/>
      <c r="O21" s="180"/>
      <c r="P21" s="182"/>
      <c r="Q21" s="182"/>
      <c r="R21" s="182"/>
      <c r="S21" s="183"/>
    </row>
    <row r="22" spans="1:19" x14ac:dyDescent="0.2">
      <c r="A22" t="s">
        <v>27</v>
      </c>
      <c r="B22" s="49">
        <f>'App6-Dissemination Costs'!B18</f>
        <v>0</v>
      </c>
      <c r="C22" s="49">
        <f>'App6-Dissemination Costs'!B27</f>
        <v>0</v>
      </c>
      <c r="D22" s="49">
        <f>'App6-Dissemination Costs'!B36</f>
        <v>0</v>
      </c>
      <c r="E22" s="49">
        <f>'App6-Dissemination Costs'!B45</f>
        <v>0</v>
      </c>
      <c r="F22" s="49">
        <f>'App6-Dissemination Costs'!B54</f>
        <v>0</v>
      </c>
      <c r="G22" s="50">
        <f t="shared" si="0"/>
        <v>0</v>
      </c>
      <c r="I22" s="180"/>
      <c r="J22" s="182"/>
      <c r="K22" s="182"/>
      <c r="L22" s="182"/>
      <c r="M22" s="183"/>
      <c r="N22" s="180"/>
      <c r="O22" s="180"/>
      <c r="P22" s="182"/>
      <c r="Q22" s="182"/>
      <c r="R22" s="182"/>
      <c r="S22" s="183"/>
    </row>
    <row r="23" spans="1:19" x14ac:dyDescent="0.2">
      <c r="A23" t="s">
        <v>28</v>
      </c>
      <c r="B23" s="49">
        <f>'App7-Subcontracting Costs'!C18</f>
        <v>0</v>
      </c>
      <c r="C23" s="49">
        <f>'App7-Subcontracting Costs'!C27</f>
        <v>0</v>
      </c>
      <c r="D23" s="49">
        <f>'App7-Subcontracting Costs'!C36</f>
        <v>0</v>
      </c>
      <c r="E23" s="49">
        <f>'App7-Subcontracting Costs'!C45</f>
        <v>0</v>
      </c>
      <c r="F23" s="49">
        <f>'App7-Subcontracting Costs'!C54</f>
        <v>0</v>
      </c>
      <c r="G23" s="50">
        <f t="shared" si="0"/>
        <v>0</v>
      </c>
      <c r="I23" s="180"/>
      <c r="J23" s="182"/>
      <c r="K23" s="182"/>
      <c r="L23" s="182"/>
      <c r="M23" s="183"/>
      <c r="N23" s="180"/>
      <c r="O23" s="180"/>
      <c r="P23" s="182"/>
      <c r="Q23" s="182"/>
      <c r="R23" s="182"/>
      <c r="S23" s="183"/>
    </row>
    <row r="24" spans="1:19" x14ac:dyDescent="0.2">
      <c r="A24" t="s">
        <v>19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0">
        <f>SUM(B24:F24)</f>
        <v>0</v>
      </c>
      <c r="I24" s="180"/>
      <c r="J24" s="182"/>
      <c r="K24" s="182"/>
      <c r="L24" s="182"/>
      <c r="M24" s="183"/>
      <c r="N24" s="180"/>
      <c r="O24" s="180"/>
      <c r="P24" s="182"/>
      <c r="Q24" s="182"/>
      <c r="R24" s="182"/>
      <c r="S24" s="183"/>
    </row>
    <row r="25" spans="1:19" x14ac:dyDescent="0.2">
      <c r="A25" s="1" t="s">
        <v>176</v>
      </c>
      <c r="B25" s="266"/>
      <c r="C25" s="266"/>
      <c r="D25" s="266"/>
      <c r="E25" s="266"/>
      <c r="F25" s="266"/>
      <c r="G25" s="267"/>
      <c r="I25" s="180"/>
      <c r="J25" s="182"/>
      <c r="K25" s="182"/>
      <c r="L25" s="182"/>
      <c r="M25" s="183"/>
      <c r="N25" s="180"/>
      <c r="O25" s="180"/>
      <c r="P25" s="182"/>
      <c r="Q25" s="182"/>
      <c r="R25" s="182"/>
      <c r="S25" s="183"/>
    </row>
    <row r="26" spans="1:19" x14ac:dyDescent="0.2">
      <c r="A26" t="s">
        <v>24</v>
      </c>
      <c r="B26" s="49">
        <f>'App3-O''heads Costs'!C44</f>
        <v>0</v>
      </c>
      <c r="C26" s="49">
        <f>'App3-O''heads Costs'!D44</f>
        <v>0</v>
      </c>
      <c r="D26" s="49">
        <f>'App3-O''heads Costs'!E44</f>
        <v>0</v>
      </c>
      <c r="E26" s="49">
        <f>'App3-O''heads Costs'!F44</f>
        <v>0</v>
      </c>
      <c r="F26" s="49">
        <f>'App3-O''heads Costs'!G44</f>
        <v>0</v>
      </c>
      <c r="G26" s="50">
        <f>SUM(B26:F26)</f>
        <v>0</v>
      </c>
      <c r="I26" s="180"/>
      <c r="J26" s="182"/>
      <c r="K26" s="182"/>
      <c r="L26" s="182"/>
      <c r="M26" s="183"/>
      <c r="N26" s="180"/>
      <c r="O26" s="180"/>
      <c r="P26" s="182"/>
      <c r="Q26" s="182"/>
      <c r="R26" s="182"/>
      <c r="S26" s="183"/>
    </row>
    <row r="27" spans="1:19" x14ac:dyDescent="0.2">
      <c r="A27" t="s">
        <v>147</v>
      </c>
      <c r="B27" s="49">
        <f>SUM(B20:B23)*$T$1</f>
        <v>0</v>
      </c>
      <c r="C27" s="49">
        <f t="shared" ref="C27:F27" si="1">SUM(C20:C23)*$T$1</f>
        <v>0</v>
      </c>
      <c r="D27" s="49">
        <f t="shared" si="1"/>
        <v>0</v>
      </c>
      <c r="E27" s="49">
        <f t="shared" si="1"/>
        <v>0</v>
      </c>
      <c r="F27" s="49">
        <f t="shared" si="1"/>
        <v>0</v>
      </c>
      <c r="G27" s="50">
        <f>SUM(B27:F27)</f>
        <v>0</v>
      </c>
      <c r="I27" s="180"/>
      <c r="J27" s="182"/>
      <c r="K27" s="182"/>
      <c r="L27" s="182"/>
      <c r="M27" s="183"/>
      <c r="N27" s="180"/>
      <c r="O27" s="180"/>
      <c r="P27" s="182"/>
      <c r="Q27" s="182"/>
      <c r="R27" s="182"/>
      <c r="S27" s="183"/>
    </row>
    <row r="28" spans="1:19" x14ac:dyDescent="0.2">
      <c r="A28" s="104" t="s">
        <v>2</v>
      </c>
      <c r="B28" s="50">
        <f>SUM(B19:B27)</f>
        <v>0</v>
      </c>
      <c r="C28" s="50">
        <f>SUM(C19:C27)</f>
        <v>0</v>
      </c>
      <c r="D28" s="50">
        <f>SUM(D19:D27)</f>
        <v>0</v>
      </c>
      <c r="E28" s="50">
        <f>SUM(E19:E27)</f>
        <v>0</v>
      </c>
      <c r="F28" s="50">
        <f>SUM(F19:F27)</f>
        <v>0</v>
      </c>
      <c r="G28" s="50">
        <f t="shared" si="0"/>
        <v>0</v>
      </c>
      <c r="I28" s="179"/>
      <c r="J28" s="183"/>
      <c r="K28" s="183"/>
      <c r="L28" s="183"/>
      <c r="M28" s="183"/>
      <c r="N28" s="180"/>
      <c r="O28" s="179"/>
      <c r="P28" s="183"/>
      <c r="Q28" s="183"/>
      <c r="R28" s="183"/>
      <c r="S28" s="183"/>
    </row>
    <row r="29" spans="1:19" x14ac:dyDescent="0.2"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</row>
    <row r="30" spans="1:19" x14ac:dyDescent="0.2">
      <c r="A30" s="1" t="s">
        <v>120</v>
      </c>
      <c r="B30" s="268" t="s">
        <v>181</v>
      </c>
      <c r="C30" s="268" t="s">
        <v>171</v>
      </c>
      <c r="D30" s="268" t="s">
        <v>172</v>
      </c>
      <c r="E30" s="268" t="s">
        <v>173</v>
      </c>
      <c r="F30" s="268" t="s">
        <v>174</v>
      </c>
      <c r="G30" s="1" t="s">
        <v>18</v>
      </c>
      <c r="I30" s="179"/>
      <c r="J30" s="179"/>
      <c r="K30" s="179"/>
      <c r="L30" s="179"/>
      <c r="M30" s="179"/>
      <c r="N30" s="180"/>
      <c r="O30" s="179"/>
      <c r="P30" s="179"/>
      <c r="Q30" s="179"/>
      <c r="R30" s="179"/>
      <c r="S30" s="179"/>
    </row>
    <row r="31" spans="1:19" x14ac:dyDescent="0.2">
      <c r="A31" s="24" t="s">
        <v>29</v>
      </c>
      <c r="B31" s="51">
        <v>0</v>
      </c>
      <c r="C31" s="51">
        <v>0</v>
      </c>
      <c r="D31" s="51">
        <v>0</v>
      </c>
      <c r="E31" s="51">
        <v>0</v>
      </c>
      <c r="F31" s="51">
        <v>0</v>
      </c>
      <c r="G31" s="50">
        <f t="shared" ref="G31:G34" si="2">SUM(B31:F31)</f>
        <v>0</v>
      </c>
      <c r="I31" s="180"/>
      <c r="J31" s="182"/>
      <c r="K31" s="182"/>
      <c r="L31" s="182"/>
      <c r="M31" s="183"/>
      <c r="N31" s="180"/>
      <c r="O31" s="180"/>
      <c r="P31" s="182"/>
      <c r="Q31" s="182"/>
      <c r="R31" s="182"/>
      <c r="S31" s="183"/>
    </row>
    <row r="32" spans="1:19" x14ac:dyDescent="0.2">
      <c r="A32" s="64" t="s">
        <v>27</v>
      </c>
      <c r="B32" s="51">
        <v>0</v>
      </c>
      <c r="C32" s="51">
        <v>0</v>
      </c>
      <c r="D32" s="51">
        <v>0</v>
      </c>
      <c r="E32" s="51">
        <v>0</v>
      </c>
      <c r="F32" s="51">
        <v>0</v>
      </c>
      <c r="G32" s="50">
        <f t="shared" si="2"/>
        <v>0</v>
      </c>
      <c r="I32" s="184"/>
      <c r="J32" s="182"/>
      <c r="K32" s="182"/>
      <c r="L32" s="182"/>
      <c r="M32" s="183"/>
      <c r="N32" s="180"/>
      <c r="O32" s="184"/>
      <c r="P32" s="182"/>
      <c r="Q32" s="182"/>
      <c r="R32" s="182"/>
      <c r="S32" s="183"/>
    </row>
    <row r="33" spans="1:19" x14ac:dyDescent="0.2">
      <c r="A33" s="64" t="s">
        <v>19</v>
      </c>
      <c r="B33" s="51">
        <v>0</v>
      </c>
      <c r="C33" s="51">
        <v>0</v>
      </c>
      <c r="D33" s="51">
        <v>0</v>
      </c>
      <c r="E33" s="51">
        <v>0</v>
      </c>
      <c r="F33" s="51">
        <v>0</v>
      </c>
      <c r="G33" s="50">
        <f t="shared" si="2"/>
        <v>0</v>
      </c>
      <c r="I33" s="184"/>
      <c r="J33" s="182"/>
      <c r="K33" s="182"/>
      <c r="L33" s="182"/>
      <c r="M33" s="183"/>
      <c r="N33" s="180"/>
      <c r="O33" s="184"/>
      <c r="P33" s="182"/>
      <c r="Q33" s="182"/>
      <c r="R33" s="182"/>
      <c r="S33" s="183"/>
    </row>
    <row r="34" spans="1:19" x14ac:dyDescent="0.2">
      <c r="A34" s="104" t="s">
        <v>2</v>
      </c>
      <c r="B34" s="50">
        <f>SUM(B31:B33)</f>
        <v>0</v>
      </c>
      <c r="C34" s="50">
        <f>SUM(C31:C33)</f>
        <v>0</v>
      </c>
      <c r="D34" s="50">
        <f>SUM(D31:D33)</f>
        <v>0</v>
      </c>
      <c r="E34" s="50">
        <f>SUM(E31:E33)</f>
        <v>0</v>
      </c>
      <c r="F34" s="50">
        <f>SUM(F31:F33)</f>
        <v>0</v>
      </c>
      <c r="G34" s="50">
        <f t="shared" si="2"/>
        <v>0</v>
      </c>
      <c r="I34" s="179"/>
      <c r="J34" s="183"/>
      <c r="K34" s="183"/>
      <c r="L34" s="183"/>
      <c r="M34" s="183"/>
      <c r="N34" s="180"/>
      <c r="O34" s="179"/>
      <c r="P34" s="183"/>
      <c r="Q34" s="183"/>
      <c r="R34" s="183"/>
      <c r="S34" s="183"/>
    </row>
    <row r="35" spans="1:19" x14ac:dyDescent="0.2"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</row>
    <row r="36" spans="1:19" x14ac:dyDescent="0.2">
      <c r="A36" s="104" t="s">
        <v>122</v>
      </c>
      <c r="B36" s="50">
        <f t="shared" ref="B36:G36" si="3">B34+B28</f>
        <v>0</v>
      </c>
      <c r="C36" s="50">
        <f t="shared" si="3"/>
        <v>0</v>
      </c>
      <c r="D36" s="50">
        <f t="shared" si="3"/>
        <v>0</v>
      </c>
      <c r="E36" s="50">
        <f t="shared" si="3"/>
        <v>0</v>
      </c>
      <c r="F36" s="50">
        <f t="shared" si="3"/>
        <v>0</v>
      </c>
      <c r="G36" s="50">
        <f t="shared" si="3"/>
        <v>0</v>
      </c>
      <c r="I36" s="179"/>
      <c r="J36" s="183"/>
      <c r="K36" s="183"/>
      <c r="L36" s="183"/>
      <c r="M36" s="183"/>
      <c r="N36" s="180"/>
      <c r="O36" s="179"/>
      <c r="P36" s="183"/>
      <c r="Q36" s="183"/>
      <c r="R36" s="183"/>
      <c r="S36" s="183"/>
    </row>
    <row r="37" spans="1:19" x14ac:dyDescent="0.2"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</row>
    <row r="38" spans="1:19" x14ac:dyDescent="0.2">
      <c r="A38" s="1" t="s">
        <v>121</v>
      </c>
      <c r="B38" s="268" t="s">
        <v>181</v>
      </c>
      <c r="C38" s="268" t="s">
        <v>171</v>
      </c>
      <c r="D38" s="268" t="s">
        <v>172</v>
      </c>
      <c r="E38" s="268" t="s">
        <v>173</v>
      </c>
      <c r="F38" s="268" t="s">
        <v>174</v>
      </c>
      <c r="G38" s="1" t="s">
        <v>18</v>
      </c>
      <c r="I38" s="179"/>
      <c r="J38" s="179"/>
      <c r="K38" s="179"/>
      <c r="L38" s="179"/>
      <c r="M38" s="179"/>
      <c r="N38" s="180"/>
      <c r="O38" s="179"/>
      <c r="P38" s="179"/>
      <c r="Q38" s="179"/>
      <c r="R38" s="179"/>
      <c r="S38" s="179"/>
    </row>
    <row r="39" spans="1:19" x14ac:dyDescent="0.2">
      <c r="A39" s="24" t="s">
        <v>30</v>
      </c>
      <c r="B39" s="51">
        <v>0</v>
      </c>
      <c r="C39" s="51">
        <v>0</v>
      </c>
      <c r="D39" s="51">
        <v>0</v>
      </c>
      <c r="E39" s="51">
        <v>0</v>
      </c>
      <c r="F39" s="51">
        <v>0</v>
      </c>
      <c r="G39" s="50">
        <f t="shared" ref="G39:G41" si="4">SUM(B39:F39)</f>
        <v>0</v>
      </c>
      <c r="I39" s="180"/>
      <c r="J39" s="182"/>
      <c r="K39" s="182"/>
      <c r="L39" s="182"/>
      <c r="M39" s="183"/>
      <c r="N39" s="180"/>
      <c r="O39" s="182"/>
      <c r="P39" s="182"/>
      <c r="Q39" s="182"/>
      <c r="R39" s="183"/>
    </row>
    <row r="40" spans="1:19" x14ac:dyDescent="0.2">
      <c r="A40" s="24" t="s">
        <v>31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0">
        <f t="shared" si="4"/>
        <v>0</v>
      </c>
      <c r="I40" s="180"/>
      <c r="J40" s="182"/>
      <c r="K40" s="182"/>
      <c r="L40" s="182"/>
      <c r="M40" s="183"/>
      <c r="N40" s="180"/>
      <c r="O40" s="180"/>
      <c r="P40" s="182"/>
      <c r="Q40" s="182"/>
      <c r="R40" s="182"/>
      <c r="S40" s="183"/>
    </row>
    <row r="41" spans="1:19" x14ac:dyDescent="0.2">
      <c r="A41" s="1" t="s">
        <v>2</v>
      </c>
      <c r="B41" s="50">
        <f>SUM(B39:B40)</f>
        <v>0</v>
      </c>
      <c r="C41" s="50">
        <f>SUM(C39:C40)</f>
        <v>0</v>
      </c>
      <c r="D41" s="50">
        <f>SUM(D39:D40)</f>
        <v>0</v>
      </c>
      <c r="E41" s="50">
        <f>SUM(E39:E40)</f>
        <v>0</v>
      </c>
      <c r="F41" s="50">
        <f>SUM(F39:F40)</f>
        <v>0</v>
      </c>
      <c r="G41" s="50">
        <f t="shared" si="4"/>
        <v>0</v>
      </c>
      <c r="I41" s="179"/>
      <c r="J41" s="183"/>
      <c r="K41" s="183"/>
      <c r="L41" s="183"/>
      <c r="M41" s="183"/>
      <c r="N41" s="180"/>
      <c r="O41" s="179"/>
      <c r="P41" s="183"/>
      <c r="Q41" s="183"/>
      <c r="R41" s="183"/>
      <c r="S41" s="183"/>
    </row>
  </sheetData>
  <sheetProtection algorithmName="SHA-512" hashValue="/0uVd6A8wL4Sj3D1zngl9tmimNsJNyjMpnQvNTeohwrUeyVBzYQ8qE6zJq6L0hhmXQ0shJJeLcjgK0qSWLSGmA==" saltValue="K5mhjMGuoDCehUuhbx3s1A==" spinCount="100000" sheet="1" objects="1" scenarios="1"/>
  <phoneticPr fontId="2" type="noConversion"/>
  <pageMargins left="0.75" right="0.75" top="1" bottom="1" header="0.5" footer="0.5"/>
  <pageSetup paperSize="9" orientation="portrait" r:id="rId1"/>
  <headerFooter alignWithMargins="0"/>
  <colBreaks count="2" manualBreakCount="2">
    <brk id="8" max="1048575" man="1"/>
    <brk id="14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4"/>
  <sheetViews>
    <sheetView topLeftCell="A25" zoomScaleNormal="100" workbookViewId="0">
      <selection activeCell="A20" sqref="A20"/>
    </sheetView>
  </sheetViews>
  <sheetFormatPr defaultRowHeight="12.75" x14ac:dyDescent="0.2"/>
  <cols>
    <col min="1" max="1" width="34.5703125" customWidth="1"/>
    <col min="2" max="2" width="47.85546875" customWidth="1"/>
    <col min="3" max="3" width="17.28515625" style="5" customWidth="1"/>
    <col min="5" max="5" width="34" customWidth="1"/>
    <col min="6" max="6" width="48.7109375" customWidth="1"/>
    <col min="7" max="7" width="13.28515625" customWidth="1"/>
    <col min="9" max="9" width="34" customWidth="1"/>
    <col min="10" max="10" width="48.7109375" customWidth="1"/>
    <col min="11" max="11" width="13.28515625" customWidth="1"/>
  </cols>
  <sheetData>
    <row r="1" spans="1:11" x14ac:dyDescent="0.2">
      <c r="A1" s="6" t="s">
        <v>129</v>
      </c>
      <c r="B1" s="2"/>
      <c r="C1" s="4"/>
    </row>
    <row r="2" spans="1:11" x14ac:dyDescent="0.2">
      <c r="A2" s="21" t="s">
        <v>32</v>
      </c>
      <c r="B2" s="2"/>
      <c r="C2" s="4"/>
    </row>
    <row r="3" spans="1:11" x14ac:dyDescent="0.2">
      <c r="A3" s="21" t="s">
        <v>50</v>
      </c>
      <c r="B3" s="2"/>
      <c r="C3" s="4"/>
    </row>
    <row r="4" spans="1:11" x14ac:dyDescent="0.2">
      <c r="A4" s="25" t="s">
        <v>46</v>
      </c>
      <c r="B4" s="41"/>
      <c r="C4" s="31" t="s">
        <v>47</v>
      </c>
    </row>
    <row r="5" spans="1:11" x14ac:dyDescent="0.2">
      <c r="A5" s="25"/>
      <c r="B5" s="42"/>
      <c r="C5" s="31" t="s">
        <v>48</v>
      </c>
    </row>
    <row r="6" spans="1:11" x14ac:dyDescent="0.2">
      <c r="A6" s="64"/>
      <c r="B6" s="5"/>
      <c r="C6" s="23"/>
      <c r="E6" s="193"/>
      <c r="F6" s="180"/>
      <c r="G6" s="180"/>
      <c r="H6" s="180"/>
      <c r="I6" s="193"/>
      <c r="J6" s="180"/>
      <c r="K6" s="180"/>
    </row>
    <row r="7" spans="1:11" x14ac:dyDescent="0.2">
      <c r="A7" s="108" t="s">
        <v>56</v>
      </c>
      <c r="B7" s="109" t="str">
        <f>'App1-Option Costs'!B5</f>
        <v xml:space="preserve"> </v>
      </c>
      <c r="C7" s="107" t="s">
        <v>57</v>
      </c>
      <c r="E7" s="180"/>
      <c r="F7" s="180"/>
      <c r="G7" s="180"/>
      <c r="H7" s="180"/>
      <c r="I7" s="180"/>
      <c r="J7" s="180"/>
      <c r="K7" s="180"/>
    </row>
    <row r="8" spans="1:11" x14ac:dyDescent="0.2">
      <c r="A8" s="108"/>
      <c r="B8" s="258"/>
      <c r="C8" s="107"/>
      <c r="E8" s="180"/>
      <c r="F8" s="180"/>
      <c r="G8" s="180"/>
      <c r="H8" s="180"/>
      <c r="I8" s="180"/>
      <c r="J8" s="180"/>
      <c r="K8" s="180"/>
    </row>
    <row r="9" spans="1:11" x14ac:dyDescent="0.2">
      <c r="A9" s="255" t="s">
        <v>150</v>
      </c>
      <c r="B9" s="258"/>
      <c r="C9" s="107"/>
      <c r="E9" s="180"/>
      <c r="F9" s="180"/>
      <c r="G9" s="180"/>
      <c r="H9" s="180"/>
      <c r="I9" s="180"/>
      <c r="J9" s="180"/>
      <c r="K9" s="180"/>
    </row>
    <row r="10" spans="1:11" ht="13.5" thickBot="1" x14ac:dyDescent="0.25">
      <c r="A10" s="21"/>
      <c r="B10" s="4"/>
      <c r="C10"/>
      <c r="E10" s="180"/>
      <c r="F10" s="180"/>
      <c r="G10" s="180"/>
      <c r="H10" s="180"/>
      <c r="I10" s="180"/>
      <c r="J10" s="180"/>
      <c r="K10" s="180"/>
    </row>
    <row r="11" spans="1:11" ht="13.5" thickBot="1" x14ac:dyDescent="0.25">
      <c r="A11" s="13" t="s">
        <v>181</v>
      </c>
      <c r="B11" s="13"/>
      <c r="C11" s="15"/>
      <c r="E11" s="179"/>
      <c r="F11" s="179"/>
      <c r="G11" s="195"/>
      <c r="H11" s="180"/>
      <c r="I11" s="179"/>
      <c r="J11" s="179"/>
      <c r="K11" s="195"/>
    </row>
    <row r="12" spans="1:11" ht="13.5" thickBot="1" x14ac:dyDescent="0.25">
      <c r="A12" s="13" t="s">
        <v>13</v>
      </c>
      <c r="B12" s="13" t="s">
        <v>14</v>
      </c>
      <c r="C12" s="13" t="s">
        <v>45</v>
      </c>
      <c r="E12" s="179"/>
      <c r="F12" s="179"/>
      <c r="G12" s="179"/>
      <c r="H12" s="180"/>
      <c r="I12" s="179"/>
      <c r="J12" s="179"/>
      <c r="K12" s="179"/>
    </row>
    <row r="13" spans="1:11" ht="13.5" thickBot="1" x14ac:dyDescent="0.25">
      <c r="A13" s="45"/>
      <c r="B13" s="45"/>
      <c r="C13" s="47"/>
      <c r="E13" s="180"/>
      <c r="F13" s="180"/>
      <c r="G13" s="195"/>
      <c r="H13" s="180"/>
      <c r="I13" s="180"/>
      <c r="J13" s="180"/>
      <c r="K13" s="195"/>
    </row>
    <row r="14" spans="1:11" ht="13.5" thickBot="1" x14ac:dyDescent="0.25">
      <c r="A14" s="45"/>
      <c r="B14" s="45"/>
      <c r="C14" s="47"/>
      <c r="E14" s="180"/>
      <c r="F14" s="180"/>
      <c r="G14" s="195"/>
      <c r="H14" s="180"/>
      <c r="I14" s="180"/>
      <c r="J14" s="180"/>
      <c r="K14" s="195"/>
    </row>
    <row r="15" spans="1:11" ht="13.5" thickBot="1" x14ac:dyDescent="0.25">
      <c r="A15" s="45"/>
      <c r="B15" s="45"/>
      <c r="C15" s="47"/>
      <c r="E15" s="180"/>
      <c r="F15" s="180"/>
      <c r="G15" s="195"/>
      <c r="H15" s="180"/>
      <c r="I15" s="180"/>
      <c r="J15" s="180"/>
      <c r="K15" s="195"/>
    </row>
    <row r="16" spans="1:11" ht="13.5" thickBot="1" x14ac:dyDescent="0.25">
      <c r="A16" s="45"/>
      <c r="B16" s="45"/>
      <c r="C16" s="47"/>
      <c r="E16" s="180"/>
      <c r="F16" s="180"/>
      <c r="G16" s="195"/>
      <c r="H16" s="180"/>
      <c r="I16" s="180"/>
      <c r="J16" s="180"/>
      <c r="K16" s="195"/>
    </row>
    <row r="17" spans="1:11" ht="13.5" thickBot="1" x14ac:dyDescent="0.25">
      <c r="A17" s="45"/>
      <c r="B17" s="45"/>
      <c r="C17" s="47"/>
      <c r="E17" s="180"/>
      <c r="F17" s="180"/>
      <c r="G17" s="195"/>
      <c r="H17" s="180"/>
      <c r="I17" s="180"/>
      <c r="J17" s="180"/>
      <c r="K17" s="195"/>
    </row>
    <row r="18" spans="1:11" ht="13.5" thickBot="1" x14ac:dyDescent="0.25">
      <c r="A18" s="9" t="s">
        <v>2</v>
      </c>
      <c r="B18" s="9"/>
      <c r="C18" s="48">
        <f>SUM(C13:C17)</f>
        <v>0</v>
      </c>
      <c r="E18" s="179"/>
      <c r="F18" s="179"/>
      <c r="G18" s="196"/>
      <c r="H18" s="180"/>
      <c r="I18" s="179"/>
      <c r="J18" s="179"/>
      <c r="K18" s="196"/>
    </row>
    <row r="19" spans="1:11" ht="13.5" thickBot="1" x14ac:dyDescent="0.25">
      <c r="E19" s="180"/>
      <c r="F19" s="180"/>
      <c r="G19" s="195"/>
      <c r="H19" s="180"/>
      <c r="I19" s="180"/>
      <c r="J19" s="180"/>
      <c r="K19" s="195"/>
    </row>
    <row r="20" spans="1:11" ht="13.5" thickBot="1" x14ac:dyDescent="0.25">
      <c r="A20" s="13" t="s">
        <v>171</v>
      </c>
      <c r="B20" s="13"/>
      <c r="C20" s="15"/>
      <c r="E20" s="179"/>
      <c r="F20" s="179"/>
      <c r="G20" s="195"/>
      <c r="H20" s="180"/>
      <c r="I20" s="179"/>
      <c r="J20" s="179"/>
      <c r="K20" s="195"/>
    </row>
    <row r="21" spans="1:11" ht="26.25" thickBot="1" x14ac:dyDescent="0.25">
      <c r="A21" s="13" t="s">
        <v>13</v>
      </c>
      <c r="B21" s="13" t="s">
        <v>14</v>
      </c>
      <c r="C21" s="20" t="s">
        <v>43</v>
      </c>
      <c r="E21" s="179"/>
      <c r="F21" s="179"/>
      <c r="G21" s="190"/>
      <c r="H21" s="180"/>
      <c r="I21" s="179"/>
      <c r="J21" s="179"/>
      <c r="K21" s="190"/>
    </row>
    <row r="22" spans="1:11" ht="13.5" thickBot="1" x14ac:dyDescent="0.25">
      <c r="A22" s="45"/>
      <c r="B22" s="45"/>
      <c r="C22" s="47"/>
      <c r="E22" s="180"/>
      <c r="F22" s="180"/>
      <c r="G22" s="195"/>
      <c r="H22" s="180"/>
      <c r="I22" s="180"/>
      <c r="J22" s="180"/>
      <c r="K22" s="195"/>
    </row>
    <row r="23" spans="1:11" ht="13.5" thickBot="1" x14ac:dyDescent="0.25">
      <c r="A23" s="45"/>
      <c r="B23" s="45"/>
      <c r="C23" s="47"/>
      <c r="E23" s="180"/>
      <c r="F23" s="180"/>
      <c r="G23" s="195"/>
      <c r="H23" s="180"/>
      <c r="I23" s="180"/>
      <c r="J23" s="180"/>
      <c r="K23" s="195"/>
    </row>
    <row r="24" spans="1:11" ht="13.5" thickBot="1" x14ac:dyDescent="0.25">
      <c r="A24" s="45"/>
      <c r="B24" s="45"/>
      <c r="C24" s="47"/>
      <c r="E24" s="180"/>
      <c r="F24" s="180"/>
      <c r="G24" s="195"/>
      <c r="H24" s="180"/>
      <c r="I24" s="180"/>
      <c r="J24" s="180"/>
      <c r="K24" s="195"/>
    </row>
    <row r="25" spans="1:11" ht="13.5" thickBot="1" x14ac:dyDescent="0.25">
      <c r="A25" s="45"/>
      <c r="B25" s="45"/>
      <c r="C25" s="47"/>
      <c r="E25" s="180"/>
      <c r="F25" s="180"/>
      <c r="G25" s="195"/>
      <c r="H25" s="180"/>
      <c r="I25" s="180"/>
      <c r="J25" s="180"/>
      <c r="K25" s="195"/>
    </row>
    <row r="26" spans="1:11" ht="13.5" thickBot="1" x14ac:dyDescent="0.25">
      <c r="A26" s="45"/>
      <c r="B26" s="45"/>
      <c r="C26" s="47"/>
      <c r="E26" s="180"/>
      <c r="F26" s="180"/>
      <c r="G26" s="195"/>
      <c r="H26" s="180"/>
      <c r="I26" s="180"/>
      <c r="J26" s="180"/>
      <c r="K26" s="195"/>
    </row>
    <row r="27" spans="1:11" ht="13.5" thickBot="1" x14ac:dyDescent="0.25">
      <c r="A27" s="9" t="s">
        <v>2</v>
      </c>
      <c r="B27" s="9"/>
      <c r="C27" s="48">
        <f>SUM(C22:C26)</f>
        <v>0</v>
      </c>
      <c r="E27" s="179"/>
      <c r="F27" s="179"/>
      <c r="G27" s="196"/>
      <c r="H27" s="180"/>
      <c r="I27" s="179"/>
      <c r="J27" s="179"/>
      <c r="K27" s="196"/>
    </row>
    <row r="28" spans="1:11" ht="13.5" thickBot="1" x14ac:dyDescent="0.25">
      <c r="E28" s="180"/>
      <c r="F28" s="180"/>
      <c r="G28" s="195"/>
      <c r="H28" s="180"/>
      <c r="I28" s="180"/>
      <c r="J28" s="180"/>
      <c r="K28" s="195"/>
    </row>
    <row r="29" spans="1:11" ht="13.5" thickBot="1" x14ac:dyDescent="0.25">
      <c r="A29" s="13" t="s">
        <v>173</v>
      </c>
      <c r="B29" s="13"/>
      <c r="C29" s="15"/>
      <c r="E29" s="179"/>
      <c r="F29" s="179"/>
      <c r="G29" s="195"/>
      <c r="H29" s="180"/>
      <c r="I29" s="179"/>
      <c r="J29" s="179"/>
      <c r="K29" s="195"/>
    </row>
    <row r="30" spans="1:11" ht="26.25" thickBot="1" x14ac:dyDescent="0.25">
      <c r="A30" s="13" t="s">
        <v>13</v>
      </c>
      <c r="B30" s="13" t="s">
        <v>14</v>
      </c>
      <c r="C30" s="20" t="s">
        <v>44</v>
      </c>
      <c r="E30" s="179"/>
      <c r="F30" s="179"/>
      <c r="G30" s="190"/>
      <c r="H30" s="180"/>
      <c r="I30" s="179"/>
      <c r="J30" s="179"/>
      <c r="K30" s="190"/>
    </row>
    <row r="31" spans="1:11" ht="13.5" thickBot="1" x14ac:dyDescent="0.25">
      <c r="A31" s="45"/>
      <c r="B31" s="45"/>
      <c r="C31" s="47"/>
      <c r="E31" s="180"/>
      <c r="F31" s="180"/>
      <c r="G31" s="195"/>
      <c r="H31" s="180"/>
      <c r="I31" s="180"/>
      <c r="J31" s="180"/>
      <c r="K31" s="195"/>
    </row>
    <row r="32" spans="1:11" ht="13.5" thickBot="1" x14ac:dyDescent="0.25">
      <c r="A32" s="45"/>
      <c r="B32" s="45"/>
      <c r="C32" s="47"/>
      <c r="E32" s="180"/>
      <c r="F32" s="180"/>
      <c r="G32" s="195"/>
      <c r="H32" s="180"/>
      <c r="I32" s="180"/>
      <c r="J32" s="180"/>
      <c r="K32" s="195"/>
    </row>
    <row r="33" spans="1:11" ht="13.5" thickBot="1" x14ac:dyDescent="0.25">
      <c r="A33" s="45"/>
      <c r="B33" s="45"/>
      <c r="C33" s="47"/>
      <c r="E33" s="180"/>
      <c r="F33" s="180"/>
      <c r="G33" s="195"/>
      <c r="H33" s="180"/>
      <c r="I33" s="180"/>
      <c r="J33" s="180"/>
      <c r="K33" s="195"/>
    </row>
    <row r="34" spans="1:11" ht="13.5" thickBot="1" x14ac:dyDescent="0.25">
      <c r="A34" s="45"/>
      <c r="B34" s="45"/>
      <c r="C34" s="47"/>
      <c r="E34" s="180"/>
      <c r="F34" s="180"/>
      <c r="G34" s="195"/>
      <c r="H34" s="180"/>
      <c r="I34" s="180"/>
      <c r="J34" s="180"/>
      <c r="K34" s="195"/>
    </row>
    <row r="35" spans="1:11" ht="13.5" thickBot="1" x14ac:dyDescent="0.25">
      <c r="A35" s="45"/>
      <c r="B35" s="45"/>
      <c r="C35" s="47"/>
      <c r="E35" s="180"/>
      <c r="F35" s="180"/>
      <c r="G35" s="195"/>
      <c r="H35" s="180"/>
      <c r="I35" s="180"/>
      <c r="J35" s="180"/>
      <c r="K35" s="195"/>
    </row>
    <row r="36" spans="1:11" ht="13.5" thickBot="1" x14ac:dyDescent="0.25">
      <c r="A36" s="9" t="s">
        <v>2</v>
      </c>
      <c r="B36" s="9"/>
      <c r="C36" s="48">
        <f>SUM(C31:C35)</f>
        <v>0</v>
      </c>
      <c r="E36" s="179"/>
      <c r="F36" s="179"/>
      <c r="G36" s="196"/>
      <c r="H36" s="180"/>
      <c r="I36" s="179"/>
      <c r="J36" s="179"/>
      <c r="K36" s="196"/>
    </row>
    <row r="37" spans="1:11" ht="13.5" thickBot="1" x14ac:dyDescent="0.25"/>
    <row r="38" spans="1:11" ht="13.5" thickBot="1" x14ac:dyDescent="0.25">
      <c r="A38" s="13" t="s">
        <v>174</v>
      </c>
      <c r="B38" s="13"/>
      <c r="C38" s="15"/>
    </row>
    <row r="39" spans="1:11" ht="26.25" thickBot="1" x14ac:dyDescent="0.25">
      <c r="A39" s="13" t="s">
        <v>13</v>
      </c>
      <c r="B39" s="13" t="s">
        <v>14</v>
      </c>
      <c r="C39" s="20" t="s">
        <v>43</v>
      </c>
    </row>
    <row r="40" spans="1:11" ht="13.5" thickBot="1" x14ac:dyDescent="0.25">
      <c r="A40" s="45"/>
      <c r="B40" s="45"/>
      <c r="C40" s="47"/>
    </row>
    <row r="41" spans="1:11" ht="13.5" thickBot="1" x14ac:dyDescent="0.25">
      <c r="A41" s="45"/>
      <c r="B41" s="45"/>
      <c r="C41" s="47"/>
    </row>
    <row r="42" spans="1:11" ht="13.5" thickBot="1" x14ac:dyDescent="0.25">
      <c r="A42" s="45"/>
      <c r="B42" s="45"/>
      <c r="C42" s="47"/>
    </row>
    <row r="43" spans="1:11" ht="13.5" thickBot="1" x14ac:dyDescent="0.25">
      <c r="A43" s="45"/>
      <c r="B43" s="45"/>
      <c r="C43" s="47"/>
    </row>
    <row r="44" spans="1:11" ht="13.5" thickBot="1" x14ac:dyDescent="0.25">
      <c r="A44" s="45"/>
      <c r="B44" s="45"/>
      <c r="C44" s="47"/>
    </row>
    <row r="45" spans="1:11" ht="13.5" thickBot="1" x14ac:dyDescent="0.25">
      <c r="A45" s="9" t="s">
        <v>2</v>
      </c>
      <c r="B45" s="9"/>
      <c r="C45" s="48">
        <f>SUM(C40:C44)</f>
        <v>0</v>
      </c>
    </row>
    <row r="46" spans="1:11" ht="13.5" thickBot="1" x14ac:dyDescent="0.25"/>
    <row r="47" spans="1:11" ht="13.5" thickBot="1" x14ac:dyDescent="0.25">
      <c r="A47" s="13" t="s">
        <v>175</v>
      </c>
      <c r="B47" s="13"/>
      <c r="C47" s="15"/>
    </row>
    <row r="48" spans="1:11" ht="26.25" thickBot="1" x14ac:dyDescent="0.25">
      <c r="A48" s="13" t="s">
        <v>13</v>
      </c>
      <c r="B48" s="13" t="s">
        <v>14</v>
      </c>
      <c r="C48" s="20" t="s">
        <v>44</v>
      </c>
    </row>
    <row r="49" spans="1:3" ht="13.5" thickBot="1" x14ac:dyDescent="0.25">
      <c r="A49" s="45"/>
      <c r="B49" s="45"/>
      <c r="C49" s="47"/>
    </row>
    <row r="50" spans="1:3" ht="13.5" thickBot="1" x14ac:dyDescent="0.25">
      <c r="A50" s="45"/>
      <c r="B50" s="45"/>
      <c r="C50" s="47"/>
    </row>
    <row r="51" spans="1:3" ht="13.5" thickBot="1" x14ac:dyDescent="0.25">
      <c r="A51" s="45"/>
      <c r="B51" s="45"/>
      <c r="C51" s="47"/>
    </row>
    <row r="52" spans="1:3" ht="13.5" thickBot="1" x14ac:dyDescent="0.25">
      <c r="A52" s="45"/>
      <c r="B52" s="252" t="s">
        <v>131</v>
      </c>
      <c r="C52" s="47"/>
    </row>
    <row r="53" spans="1:3" ht="13.5" thickBot="1" x14ac:dyDescent="0.25">
      <c r="A53" s="45"/>
      <c r="B53" s="45"/>
      <c r="C53" s="47"/>
    </row>
    <row r="54" spans="1:3" ht="13.5" thickBot="1" x14ac:dyDescent="0.25">
      <c r="A54" s="9" t="s">
        <v>2</v>
      </c>
      <c r="B54" s="9"/>
      <c r="C54" s="48">
        <f>SUM(C49:C53)</f>
        <v>0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topLeftCell="A13" workbookViewId="0">
      <selection activeCell="M18" sqref="M18"/>
    </sheetView>
  </sheetViews>
  <sheetFormatPr defaultRowHeight="12.75" x14ac:dyDescent="0.2"/>
  <sheetData>
    <row r="2" spans="1:11" ht="18" x14ac:dyDescent="0.25">
      <c r="A2" s="256" t="s">
        <v>142</v>
      </c>
    </row>
    <row r="4" spans="1:11" x14ac:dyDescent="0.2">
      <c r="A4" t="s">
        <v>133</v>
      </c>
    </row>
    <row r="5" spans="1:11" x14ac:dyDescent="0.2">
      <c r="A5" s="107" t="s">
        <v>150</v>
      </c>
    </row>
    <row r="7" spans="1:11" x14ac:dyDescent="0.2">
      <c r="A7" s="255" t="s">
        <v>134</v>
      </c>
    </row>
    <row r="15" spans="1:11" x14ac:dyDescent="0.2">
      <c r="K15" t="s">
        <v>178</v>
      </c>
    </row>
    <row r="16" spans="1:11" x14ac:dyDescent="0.2">
      <c r="K16" t="s">
        <v>135</v>
      </c>
    </row>
    <row r="17" spans="11:11" x14ac:dyDescent="0.2">
      <c r="K17" t="s">
        <v>179</v>
      </c>
    </row>
    <row r="24" spans="11:11" x14ac:dyDescent="0.2">
      <c r="K24" t="s">
        <v>136</v>
      </c>
    </row>
    <row r="25" spans="11:11" x14ac:dyDescent="0.2">
      <c r="K25" t="s">
        <v>137</v>
      </c>
    </row>
    <row r="26" spans="11:11" x14ac:dyDescent="0.2">
      <c r="K26" t="s">
        <v>138</v>
      </c>
    </row>
    <row r="31" spans="11:11" x14ac:dyDescent="0.2">
      <c r="K31" t="s">
        <v>139</v>
      </c>
    </row>
    <row r="32" spans="11:11" x14ac:dyDescent="0.2">
      <c r="K32" t="s">
        <v>140</v>
      </c>
    </row>
    <row r="40" spans="1:1" x14ac:dyDescent="0.2">
      <c r="A40" s="255" t="s">
        <v>141</v>
      </c>
    </row>
    <row r="53" spans="11:11" x14ac:dyDescent="0.2">
      <c r="K53" s="107" t="s">
        <v>143</v>
      </c>
    </row>
    <row r="54" spans="11:11" x14ac:dyDescent="0.2">
      <c r="K54" s="107" t="s">
        <v>180</v>
      </c>
    </row>
    <row r="56" spans="11:11" x14ac:dyDescent="0.2">
      <c r="K56" s="107" t="s">
        <v>144</v>
      </c>
    </row>
    <row r="58" spans="11:11" x14ac:dyDescent="0.2">
      <c r="K58" s="107" t="s">
        <v>145</v>
      </c>
    </row>
    <row r="59" spans="11:11" x14ac:dyDescent="0.2">
      <c r="K59" s="107" t="s">
        <v>146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341"/>
  <sheetViews>
    <sheetView topLeftCell="A121" zoomScaleNormal="100" workbookViewId="0">
      <selection activeCell="C150" sqref="C150:G150"/>
    </sheetView>
  </sheetViews>
  <sheetFormatPr defaultRowHeight="12.75" x14ac:dyDescent="0.2"/>
  <cols>
    <col min="1" max="1" width="40" style="74" customWidth="1"/>
    <col min="2" max="2" width="25.140625" style="24" customWidth="1"/>
    <col min="3" max="3" width="22.28515625" style="24" customWidth="1"/>
    <col min="4" max="4" width="23.28515625" style="24" customWidth="1"/>
    <col min="5" max="7" width="23" style="24" customWidth="1"/>
    <col min="8" max="8" width="9.140625" style="24"/>
    <col min="9" max="9" width="40" style="24" customWidth="1"/>
    <col min="10" max="10" width="25.140625" style="24" customWidth="1"/>
    <col min="11" max="11" width="19.7109375" style="24" customWidth="1"/>
    <col min="12" max="12" width="21.5703125" style="24" customWidth="1"/>
    <col min="13" max="13" width="18.28515625" style="24" customWidth="1"/>
    <col min="14" max="14" width="9.140625" style="24"/>
    <col min="15" max="15" width="40" style="24" customWidth="1"/>
    <col min="16" max="16" width="25.140625" style="24" customWidth="1"/>
    <col min="17" max="17" width="19.7109375" style="24" customWidth="1"/>
    <col min="18" max="18" width="21.5703125" style="24" customWidth="1"/>
    <col min="19" max="19" width="20" style="24" customWidth="1"/>
    <col min="20" max="28" width="9.140625" style="24"/>
    <col min="29" max="29" width="23.85546875" style="24" bestFit="1" customWidth="1"/>
    <col min="30" max="30" width="15.7109375" style="24" customWidth="1"/>
    <col min="31" max="36" width="7.5703125" style="24" customWidth="1"/>
    <col min="37" max="37" width="9.140625" style="24" customWidth="1"/>
    <col min="38" max="16384" width="9.140625" style="24"/>
  </cols>
  <sheetData>
    <row r="1" spans="1:35" ht="102.75" thickBot="1" x14ac:dyDescent="0.25">
      <c r="A1" s="273" t="s">
        <v>169</v>
      </c>
      <c r="B1" s="273"/>
      <c r="C1" s="273"/>
      <c r="D1" s="273"/>
      <c r="E1" s="273"/>
      <c r="F1" s="207"/>
      <c r="G1" s="207"/>
      <c r="H1" s="63"/>
      <c r="I1" s="273"/>
      <c r="J1" s="273"/>
      <c r="K1" s="273"/>
      <c r="L1" s="273"/>
      <c r="M1" s="273"/>
      <c r="O1" s="273"/>
      <c r="P1" s="273"/>
      <c r="Q1" s="273"/>
      <c r="R1" s="273"/>
      <c r="S1" s="273"/>
      <c r="AC1" s="24" t="s">
        <v>60</v>
      </c>
      <c r="AD1" s="259">
        <v>1.22</v>
      </c>
      <c r="AF1" s="110" t="s">
        <v>68</v>
      </c>
      <c r="AG1" s="111" t="s">
        <v>115</v>
      </c>
      <c r="AI1" s="112" t="s">
        <v>116</v>
      </c>
    </row>
    <row r="2" spans="1:35" ht="13.5" thickBot="1" x14ac:dyDescent="0.25">
      <c r="A2" s="71"/>
      <c r="I2" s="25"/>
      <c r="O2" s="25"/>
      <c r="AC2" s="24" t="s">
        <v>59</v>
      </c>
      <c r="AD2" s="259">
        <v>2.71</v>
      </c>
      <c r="AF2" s="110" t="s">
        <v>118</v>
      </c>
      <c r="AG2" s="118">
        <v>0</v>
      </c>
      <c r="AI2" s="112">
        <v>0</v>
      </c>
    </row>
    <row r="3" spans="1:35" ht="13.5" thickBot="1" x14ac:dyDescent="0.25">
      <c r="A3" s="71" t="s">
        <v>54</v>
      </c>
      <c r="I3" s="25"/>
      <c r="O3" s="25"/>
      <c r="AC3" s="24" t="s">
        <v>153</v>
      </c>
      <c r="AD3" s="259">
        <v>1.1599999999999999</v>
      </c>
      <c r="AF3" s="114" t="s">
        <v>102</v>
      </c>
      <c r="AG3" s="116">
        <v>24227.000671977992</v>
      </c>
      <c r="AI3" s="117">
        <v>113.74178719238493</v>
      </c>
    </row>
    <row r="4" spans="1:35" ht="13.5" thickBot="1" x14ac:dyDescent="0.25">
      <c r="A4" s="71" t="s">
        <v>15</v>
      </c>
      <c r="I4" s="25"/>
      <c r="O4" s="25"/>
      <c r="AC4" s="24" t="s">
        <v>58</v>
      </c>
      <c r="AD4" s="259">
        <v>2.0699999999999998</v>
      </c>
      <c r="AF4" s="114" t="s">
        <v>105</v>
      </c>
      <c r="AG4" s="116">
        <v>53771.46295080299</v>
      </c>
      <c r="AI4" s="117">
        <v>252.44818286761966</v>
      </c>
    </row>
    <row r="5" spans="1:35" ht="13.5" thickBot="1" x14ac:dyDescent="0.25">
      <c r="A5" s="71" t="s">
        <v>16</v>
      </c>
      <c r="I5" s="25"/>
      <c r="O5" s="25"/>
      <c r="AC5" s="24" t="s">
        <v>64</v>
      </c>
      <c r="AD5" s="259">
        <v>1.73</v>
      </c>
      <c r="AF5" s="114" t="s">
        <v>87</v>
      </c>
      <c r="AG5" s="116">
        <v>41836.691717508991</v>
      </c>
      <c r="AI5" s="117">
        <v>196.4163930399483</v>
      </c>
    </row>
    <row r="6" spans="1:35" ht="13.5" thickBot="1" x14ac:dyDescent="0.25">
      <c r="A6" s="71"/>
      <c r="I6" s="25"/>
      <c r="O6" s="25"/>
      <c r="AC6" s="24" t="s">
        <v>65</v>
      </c>
      <c r="AD6" s="259">
        <v>1.25</v>
      </c>
      <c r="AF6" s="114" t="s">
        <v>78</v>
      </c>
      <c r="AG6" s="116">
        <v>50815.39191289599</v>
      </c>
      <c r="AI6" s="117">
        <v>238.56991508401873</v>
      </c>
    </row>
    <row r="7" spans="1:35" ht="13.5" thickBot="1" x14ac:dyDescent="0.25">
      <c r="A7" s="71" t="s">
        <v>33</v>
      </c>
      <c r="I7" s="25"/>
      <c r="O7" s="25"/>
      <c r="AC7" s="24" t="s">
        <v>67</v>
      </c>
      <c r="AD7" s="259">
        <v>1.48</v>
      </c>
      <c r="AF7" s="114" t="s">
        <v>100</v>
      </c>
      <c r="AG7" s="116">
        <v>29231.415547437995</v>
      </c>
      <c r="AI7" s="117">
        <v>137.23669271097651</v>
      </c>
    </row>
    <row r="8" spans="1:35" ht="13.5" thickBot="1" x14ac:dyDescent="0.25">
      <c r="A8" s="71" t="s">
        <v>35</v>
      </c>
      <c r="I8" s="25"/>
      <c r="O8" s="25"/>
      <c r="AC8" s="24" t="s">
        <v>61</v>
      </c>
      <c r="AD8" s="259">
        <v>1.27</v>
      </c>
      <c r="AF8" s="114" t="s">
        <v>98</v>
      </c>
      <c r="AG8" s="116">
        <v>29327.820942224993</v>
      </c>
      <c r="AI8" s="117">
        <v>137.68930019823941</v>
      </c>
    </row>
    <row r="9" spans="1:35" ht="13.5" thickBot="1" x14ac:dyDescent="0.25">
      <c r="A9" s="71"/>
      <c r="I9" s="25"/>
      <c r="O9" s="25"/>
      <c r="AC9" s="24" t="s">
        <v>62</v>
      </c>
      <c r="AD9" s="259">
        <v>3.85</v>
      </c>
      <c r="AF9" s="113" t="s">
        <v>69</v>
      </c>
      <c r="AG9" s="116">
        <v>100658.06422445796</v>
      </c>
      <c r="AI9" s="117">
        <v>472.57307147632849</v>
      </c>
    </row>
    <row r="10" spans="1:35" ht="13.5" thickBot="1" x14ac:dyDescent="0.25">
      <c r="A10" s="108" t="s">
        <v>56</v>
      </c>
      <c r="B10" s="197" t="str">
        <f>'App1-Option Costs'!B5</f>
        <v xml:space="preserve"> </v>
      </c>
      <c r="C10" s="107" t="s">
        <v>57</v>
      </c>
      <c r="O10" s="25"/>
      <c r="AC10" s="24" t="s">
        <v>63</v>
      </c>
      <c r="AD10" s="259">
        <v>2.2599999999999998</v>
      </c>
      <c r="AF10" s="114" t="s">
        <v>70</v>
      </c>
      <c r="AG10" s="116">
        <v>95520.414926988975</v>
      </c>
      <c r="AI10" s="117">
        <v>448.45265223938486</v>
      </c>
    </row>
    <row r="11" spans="1:35" ht="13.5" thickBot="1" x14ac:dyDescent="0.25">
      <c r="A11" s="71"/>
      <c r="I11" s="25"/>
      <c r="O11" s="25"/>
      <c r="AC11" s="24" t="s">
        <v>152</v>
      </c>
      <c r="AD11" s="259">
        <v>0.61</v>
      </c>
      <c r="AF11" s="114" t="s">
        <v>81</v>
      </c>
      <c r="AG11" s="116">
        <v>54826.506260044982</v>
      </c>
      <c r="AI11" s="117">
        <v>257.40143784058677</v>
      </c>
    </row>
    <row r="12" spans="1:35" ht="13.5" thickBot="1" x14ac:dyDescent="0.25">
      <c r="A12" s="71" t="s">
        <v>46</v>
      </c>
      <c r="B12" s="41"/>
      <c r="C12" s="31" t="s">
        <v>47</v>
      </c>
      <c r="I12" s="25"/>
      <c r="O12" s="25"/>
      <c r="AC12" s="24" t="s">
        <v>151</v>
      </c>
      <c r="AD12" s="259">
        <v>0.61</v>
      </c>
      <c r="AF12" s="114" t="s">
        <v>92</v>
      </c>
      <c r="AG12" s="116">
        <v>39513.213382473987</v>
      </c>
      <c r="AI12" s="117">
        <v>185.50804404917363</v>
      </c>
    </row>
    <row r="13" spans="1:35" ht="13.5" thickBot="1" x14ac:dyDescent="0.25">
      <c r="A13" s="71"/>
      <c r="B13" s="42"/>
      <c r="C13" s="31" t="s">
        <v>48</v>
      </c>
      <c r="I13" s="25"/>
      <c r="O13" s="25"/>
      <c r="AC13" s="24" t="s">
        <v>66</v>
      </c>
      <c r="AD13" s="259">
        <v>2.46</v>
      </c>
      <c r="AF13" s="114" t="s">
        <v>97</v>
      </c>
      <c r="AG13" s="116">
        <v>33343.268116105995</v>
      </c>
      <c r="AI13" s="117">
        <v>156.54116486434739</v>
      </c>
    </row>
    <row r="14" spans="1:35" ht="13.5" thickBot="1" x14ac:dyDescent="0.25">
      <c r="A14" s="71"/>
      <c r="D14" s="30"/>
      <c r="E14" s="31"/>
      <c r="F14" s="31"/>
      <c r="G14" s="31"/>
      <c r="I14" s="25"/>
      <c r="L14" s="30"/>
      <c r="M14" s="31"/>
      <c r="O14" s="25"/>
      <c r="R14" s="30"/>
      <c r="S14" s="31"/>
      <c r="AF14" s="114" t="s">
        <v>84</v>
      </c>
      <c r="AG14" s="116">
        <v>45257.458422422991</v>
      </c>
      <c r="AI14" s="117">
        <v>212.47633062170419</v>
      </c>
    </row>
    <row r="15" spans="1:35" ht="13.5" thickBot="1" x14ac:dyDescent="0.25">
      <c r="A15" s="141"/>
      <c r="B15" s="68"/>
      <c r="C15" s="83"/>
      <c r="D15" s="84"/>
      <c r="E15" s="85"/>
      <c r="F15" s="85"/>
      <c r="G15" s="85"/>
      <c r="H15" s="68"/>
      <c r="I15" s="82"/>
      <c r="J15" s="68"/>
      <c r="K15" s="83"/>
      <c r="L15" s="84"/>
      <c r="M15" s="85"/>
      <c r="N15" s="68"/>
      <c r="O15" s="82"/>
      <c r="P15" s="68"/>
      <c r="Q15" s="83"/>
      <c r="R15" s="84"/>
      <c r="S15" s="85"/>
      <c r="AF15" s="114" t="s">
        <v>86</v>
      </c>
      <c r="AG15" s="116">
        <v>44176.418152788989</v>
      </c>
      <c r="AI15" s="117">
        <v>207.40102419149761</v>
      </c>
    </row>
    <row r="16" spans="1:35" s="25" customFormat="1" ht="13.5" thickBot="1" x14ac:dyDescent="0.25">
      <c r="A16" s="142"/>
      <c r="B16" s="143"/>
      <c r="C16" s="144"/>
      <c r="D16" s="144"/>
      <c r="E16" s="144"/>
      <c r="F16" s="205"/>
      <c r="G16" s="205"/>
      <c r="H16" s="85"/>
      <c r="I16" s="85"/>
      <c r="J16" s="85"/>
      <c r="K16" s="86"/>
      <c r="L16" s="86"/>
      <c r="M16" s="86"/>
      <c r="N16" s="68"/>
      <c r="O16" s="85"/>
      <c r="P16" s="85"/>
      <c r="Q16" s="86"/>
      <c r="R16" s="86"/>
      <c r="S16" s="86"/>
      <c r="AF16" s="114" t="s">
        <v>96</v>
      </c>
      <c r="AG16" s="116">
        <v>37930.648418610988</v>
      </c>
      <c r="AI16" s="117">
        <v>178.07816158972295</v>
      </c>
    </row>
    <row r="17" spans="1:35" ht="13.5" thickBot="1" x14ac:dyDescent="0.25">
      <c r="A17" s="145"/>
      <c r="B17" s="274"/>
      <c r="C17" s="274"/>
      <c r="D17" s="274"/>
      <c r="E17" s="274"/>
      <c r="F17" s="208"/>
      <c r="G17" s="208"/>
      <c r="H17" s="68"/>
      <c r="I17" s="87"/>
      <c r="J17" s="280"/>
      <c r="K17" s="280"/>
      <c r="L17" s="280"/>
      <c r="M17" s="280"/>
      <c r="N17" s="68"/>
      <c r="O17" s="87"/>
      <c r="P17" s="280"/>
      <c r="Q17" s="280"/>
      <c r="R17" s="280"/>
      <c r="S17" s="280"/>
      <c r="AF17" s="114" t="s">
        <v>91</v>
      </c>
      <c r="AG17" s="116">
        <v>44465.63433714999</v>
      </c>
      <c r="AI17" s="117">
        <v>208.75884665328633</v>
      </c>
    </row>
    <row r="18" spans="1:35" ht="13.5" thickBot="1" x14ac:dyDescent="0.25">
      <c r="A18" s="145"/>
      <c r="B18" s="142"/>
      <c r="C18" s="142"/>
      <c r="D18" s="142"/>
      <c r="E18" s="142"/>
      <c r="F18" s="208"/>
      <c r="G18" s="208"/>
      <c r="H18" s="68"/>
      <c r="I18" s="87"/>
      <c r="J18" s="88"/>
      <c r="K18" s="88"/>
      <c r="L18" s="88"/>
      <c r="M18" s="88"/>
      <c r="N18" s="68"/>
      <c r="O18" s="87"/>
      <c r="P18" s="88"/>
      <c r="Q18" s="88"/>
      <c r="R18" s="88"/>
      <c r="S18" s="88"/>
      <c r="AF18" s="114" t="s">
        <v>88</v>
      </c>
      <c r="AG18" s="116">
        <v>48460.500584053989</v>
      </c>
      <c r="AI18" s="117">
        <v>227.51408724907975</v>
      </c>
    </row>
    <row r="19" spans="1:35" s="32" customFormat="1" ht="26.25" customHeight="1" thickBot="1" x14ac:dyDescent="0.25">
      <c r="A19" s="24"/>
      <c r="B19" s="24"/>
      <c r="C19" s="24"/>
      <c r="D19" s="148"/>
      <c r="E19" s="148"/>
      <c r="F19" s="206"/>
      <c r="G19" s="206"/>
      <c r="H19" s="146"/>
      <c r="I19" s="89"/>
      <c r="J19" s="281"/>
      <c r="K19" s="281"/>
      <c r="L19" s="281"/>
      <c r="M19" s="281"/>
      <c r="N19" s="68"/>
      <c r="O19" s="89"/>
      <c r="P19" s="281"/>
      <c r="Q19" s="281"/>
      <c r="R19" s="281"/>
      <c r="S19" s="281"/>
      <c r="AF19" s="114" t="s">
        <v>80</v>
      </c>
      <c r="AG19" s="116">
        <v>59900.246363216989</v>
      </c>
      <c r="AI19" s="117">
        <v>281.22181391181687</v>
      </c>
    </row>
    <row r="20" spans="1:35" ht="0.75" customHeight="1" thickBot="1" x14ac:dyDescent="0.25">
      <c r="A20" s="24"/>
      <c r="D20" s="147"/>
      <c r="E20" s="147"/>
      <c r="F20" s="147"/>
      <c r="G20" s="147"/>
      <c r="H20" s="68"/>
      <c r="I20" s="87"/>
      <c r="J20" s="90"/>
      <c r="K20" s="91"/>
      <c r="L20" s="91"/>
      <c r="M20" s="91"/>
      <c r="N20" s="68"/>
      <c r="O20" s="87"/>
      <c r="P20" s="90"/>
      <c r="Q20" s="91"/>
      <c r="R20" s="91"/>
      <c r="S20" s="91"/>
      <c r="AF20" s="114" t="s">
        <v>104</v>
      </c>
      <c r="AG20" s="116">
        <v>74226.737952574971</v>
      </c>
      <c r="AI20" s="117">
        <v>348.48233780551629</v>
      </c>
    </row>
    <row r="21" spans="1:35" ht="34.5" customHeight="1" thickBot="1" x14ac:dyDescent="0.3">
      <c r="A21" s="151" t="s">
        <v>170</v>
      </c>
      <c r="B21" s="285"/>
      <c r="C21" s="286"/>
      <c r="D21" s="148"/>
      <c r="E21" s="148"/>
      <c r="F21" s="206"/>
      <c r="G21" s="206"/>
      <c r="H21" s="68"/>
      <c r="I21" s="87"/>
      <c r="J21" s="92"/>
      <c r="K21" s="87"/>
      <c r="L21" s="87"/>
      <c r="M21" s="87"/>
      <c r="N21" s="68"/>
      <c r="O21" s="87"/>
      <c r="P21" s="92"/>
      <c r="Q21" s="87"/>
      <c r="R21" s="87"/>
      <c r="S21" s="87"/>
      <c r="AF21" s="115" t="s">
        <v>107</v>
      </c>
      <c r="AG21" s="116">
        <v>26469.238505787991</v>
      </c>
      <c r="AI21" s="117">
        <v>124.26872537928634</v>
      </c>
    </row>
    <row r="22" spans="1:35" ht="13.5" thickBot="1" x14ac:dyDescent="0.25">
      <c r="A22" s="24"/>
      <c r="D22" s="147"/>
      <c r="E22" s="147"/>
      <c r="F22" s="147"/>
      <c r="G22" s="147"/>
      <c r="H22" s="68"/>
      <c r="I22" s="87"/>
      <c r="J22" s="90"/>
      <c r="K22" s="91"/>
      <c r="L22" s="91"/>
      <c r="M22" s="91"/>
      <c r="N22" s="68"/>
      <c r="O22" s="87"/>
      <c r="P22" s="90"/>
      <c r="Q22" s="91"/>
      <c r="R22" s="91"/>
      <c r="S22" s="91"/>
      <c r="AF22" s="115" t="s">
        <v>108</v>
      </c>
      <c r="AG22" s="116">
        <v>24639.702418200995</v>
      </c>
      <c r="AI22" s="117">
        <v>115.67935407606102</v>
      </c>
    </row>
    <row r="23" spans="1:35" ht="13.5" thickBot="1" x14ac:dyDescent="0.25">
      <c r="A23" s="282"/>
      <c r="B23" s="282"/>
      <c r="C23" s="148"/>
      <c r="D23" s="148"/>
      <c r="E23" s="149"/>
      <c r="F23" s="149"/>
      <c r="G23" s="149"/>
      <c r="H23" s="68"/>
      <c r="I23" s="284"/>
      <c r="J23" s="284"/>
      <c r="K23" s="87"/>
      <c r="L23" s="87"/>
      <c r="M23" s="93"/>
      <c r="N23" s="68"/>
      <c r="O23" s="284"/>
      <c r="P23" s="284"/>
      <c r="Q23" s="87"/>
      <c r="R23" s="87"/>
      <c r="S23" s="93"/>
      <c r="AF23" s="115" t="s">
        <v>109</v>
      </c>
      <c r="AG23" s="116">
        <v>23662.649990134996</v>
      </c>
      <c r="AI23" s="117">
        <v>111.09225347481218</v>
      </c>
    </row>
    <row r="24" spans="1:35" ht="13.5" thickBot="1" x14ac:dyDescent="0.25">
      <c r="A24" s="287"/>
      <c r="B24" s="288"/>
      <c r="C24" s="150"/>
      <c r="D24" s="150"/>
      <c r="E24" s="150"/>
      <c r="F24" s="150"/>
      <c r="G24" s="150"/>
      <c r="H24" s="68"/>
      <c r="I24" s="284"/>
      <c r="J24" s="284"/>
      <c r="K24" s="69"/>
      <c r="L24" s="69"/>
      <c r="M24" s="94"/>
      <c r="N24" s="68"/>
      <c r="O24" s="284"/>
      <c r="P24" s="284"/>
      <c r="Q24" s="69"/>
      <c r="R24" s="69"/>
      <c r="S24" s="94"/>
      <c r="AF24" s="115" t="s">
        <v>110</v>
      </c>
      <c r="AG24" s="116">
        <v>22583.776133866995</v>
      </c>
      <c r="AI24" s="117">
        <v>106.02711799937556</v>
      </c>
    </row>
    <row r="25" spans="1:35" ht="13.5" thickBot="1" x14ac:dyDescent="0.25"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AF25" s="115" t="s">
        <v>111</v>
      </c>
      <c r="AG25" s="116">
        <v>22055.171272562995</v>
      </c>
      <c r="AI25" s="117">
        <v>103.54540503550702</v>
      </c>
    </row>
    <row r="26" spans="1:35" ht="13.5" thickBot="1" x14ac:dyDescent="0.25">
      <c r="A26" s="71" t="s">
        <v>41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AF26" s="115" t="s">
        <v>112</v>
      </c>
      <c r="AG26" s="116">
        <v>21049.955470738994</v>
      </c>
      <c r="AI26" s="117">
        <v>98.826082022248798</v>
      </c>
    </row>
    <row r="27" spans="1:35" ht="13.5" thickBot="1" x14ac:dyDescent="0.25">
      <c r="A27" s="71"/>
      <c r="I27" s="65"/>
      <c r="J27" s="27"/>
      <c r="K27" s="27"/>
      <c r="L27" s="27"/>
      <c r="M27" s="27"/>
      <c r="N27" s="27"/>
      <c r="O27" s="65"/>
      <c r="P27" s="27"/>
      <c r="Q27" s="27"/>
      <c r="R27" s="27"/>
      <c r="S27" s="27"/>
      <c r="AF27" s="115" t="s">
        <v>113</v>
      </c>
      <c r="AG27" s="116">
        <v>20512.684955970995</v>
      </c>
      <c r="AI27" s="117">
        <v>96.303685239300449</v>
      </c>
    </row>
    <row r="28" spans="1:35" ht="13.5" thickBot="1" x14ac:dyDescent="0.25"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AF28" s="115" t="s">
        <v>114</v>
      </c>
      <c r="AG28" s="116">
        <v>19061.188000750997</v>
      </c>
      <c r="AI28" s="117">
        <v>89.489145543431917</v>
      </c>
    </row>
    <row r="29" spans="1:35" ht="13.5" thickBot="1" x14ac:dyDescent="0.25">
      <c r="A29" s="71"/>
      <c r="D29" s="30" t="s">
        <v>36</v>
      </c>
      <c r="E29" s="31" t="s">
        <v>37</v>
      </c>
      <c r="F29" s="31"/>
      <c r="G29" s="31"/>
      <c r="I29" s="156"/>
      <c r="J29" s="27"/>
      <c r="K29" s="27"/>
      <c r="L29" s="157"/>
      <c r="M29" s="81"/>
      <c r="N29" s="27"/>
      <c r="O29" s="156"/>
      <c r="P29" s="27"/>
      <c r="Q29" s="27"/>
      <c r="R29" s="157"/>
      <c r="S29" s="81"/>
      <c r="AF29" s="114" t="s">
        <v>94</v>
      </c>
      <c r="AG29" s="116">
        <v>34619.285588679988</v>
      </c>
      <c r="AI29" s="117">
        <v>162.5318572238497</v>
      </c>
    </row>
    <row r="30" spans="1:35" ht="13.5" thickBot="1" x14ac:dyDescent="0.25">
      <c r="A30" s="72" t="s">
        <v>32</v>
      </c>
      <c r="C30" s="53" t="s">
        <v>51</v>
      </c>
      <c r="D30" s="54">
        <v>2.1999999999999999E-2</v>
      </c>
      <c r="E30" s="55">
        <f>1+1*D30</f>
        <v>1.022</v>
      </c>
      <c r="F30" s="220"/>
      <c r="G30" s="220"/>
      <c r="I30" s="166"/>
      <c r="J30" s="27"/>
      <c r="K30" s="66"/>
      <c r="L30" s="167"/>
      <c r="M30" s="65"/>
      <c r="N30" s="27"/>
      <c r="O30" s="166"/>
      <c r="P30" s="27"/>
      <c r="Q30" s="66"/>
      <c r="R30" s="167"/>
      <c r="S30" s="65"/>
      <c r="AF30" s="114" t="s">
        <v>85</v>
      </c>
      <c r="AG30" s="116">
        <v>39603.119537162995</v>
      </c>
      <c r="AI30" s="117">
        <v>185.93013867212673</v>
      </c>
    </row>
    <row r="31" spans="1:35" ht="13.5" thickBot="1" x14ac:dyDescent="0.25">
      <c r="A31" s="73"/>
      <c r="B31" s="263"/>
      <c r="C31" s="268" t="s">
        <v>181</v>
      </c>
      <c r="D31" s="268" t="s">
        <v>171</v>
      </c>
      <c r="E31" s="268" t="s">
        <v>172</v>
      </c>
      <c r="F31" s="268" t="s">
        <v>173</v>
      </c>
      <c r="G31" s="268" t="s">
        <v>174</v>
      </c>
      <c r="I31" s="156"/>
      <c r="J31" s="65"/>
      <c r="K31" s="168"/>
      <c r="L31" s="168"/>
      <c r="M31" s="168"/>
      <c r="N31" s="27"/>
      <c r="O31" s="156"/>
      <c r="P31" s="65"/>
      <c r="Q31" s="168"/>
      <c r="R31" s="168"/>
      <c r="S31" s="168"/>
      <c r="AF31" s="114" t="s">
        <v>95</v>
      </c>
      <c r="AG31" s="116">
        <v>36253.844473326993</v>
      </c>
      <c r="AI31" s="117">
        <v>170.20584259777931</v>
      </c>
    </row>
    <row r="32" spans="1:35" ht="13.5" thickBot="1" x14ac:dyDescent="0.25">
      <c r="A32" s="77" t="s">
        <v>0</v>
      </c>
      <c r="B32" s="275" t="s">
        <v>118</v>
      </c>
      <c r="C32" s="276"/>
      <c r="D32" s="276"/>
      <c r="E32" s="277"/>
      <c r="F32" s="264"/>
      <c r="G32" s="265"/>
      <c r="I32" s="169"/>
      <c r="J32" s="269"/>
      <c r="K32" s="269"/>
      <c r="L32" s="269"/>
      <c r="M32" s="269"/>
      <c r="N32" s="27"/>
      <c r="O32" s="169"/>
      <c r="P32" s="269"/>
      <c r="Q32" s="269"/>
      <c r="R32" s="269"/>
      <c r="S32" s="269"/>
      <c r="AF32" s="114" t="s">
        <v>93</v>
      </c>
      <c r="AG32" s="116">
        <v>30998.12564741099</v>
      </c>
      <c r="AI32" s="117">
        <v>145.5311063258732</v>
      </c>
    </row>
    <row r="33" spans="1:35" ht="26.25" thickBot="1" x14ac:dyDescent="0.25">
      <c r="A33" s="80" t="s">
        <v>123</v>
      </c>
      <c r="B33" s="294"/>
      <c r="C33" s="295"/>
      <c r="D33" s="295"/>
      <c r="E33" s="295"/>
      <c r="F33" s="295"/>
      <c r="G33" s="296"/>
      <c r="I33" s="170"/>
      <c r="J33" s="269"/>
      <c r="K33" s="270"/>
      <c r="L33" s="270"/>
      <c r="M33" s="270"/>
      <c r="N33" s="27"/>
      <c r="O33" s="170"/>
      <c r="P33" s="269"/>
      <c r="Q33" s="270"/>
      <c r="R33" s="270"/>
      <c r="S33" s="270"/>
      <c r="AF33" s="114" t="s">
        <v>74</v>
      </c>
      <c r="AG33" s="116">
        <v>70446.346628904968</v>
      </c>
      <c r="AI33" s="117">
        <v>330.73402173194819</v>
      </c>
    </row>
    <row r="34" spans="1:35" ht="13.5" thickBot="1" x14ac:dyDescent="0.25">
      <c r="A34" s="79" t="s">
        <v>10</v>
      </c>
      <c r="B34" s="297"/>
      <c r="C34" s="298"/>
      <c r="D34" s="298"/>
      <c r="E34" s="298"/>
      <c r="F34" s="298"/>
      <c r="G34" s="299"/>
      <c r="I34" s="171"/>
      <c r="J34" s="271"/>
      <c r="K34" s="272"/>
      <c r="L34" s="272"/>
      <c r="M34" s="272"/>
      <c r="N34" s="27"/>
      <c r="O34" s="171"/>
      <c r="P34" s="271"/>
      <c r="Q34" s="272"/>
      <c r="R34" s="272"/>
      <c r="S34" s="272"/>
      <c r="AF34" s="114" t="s">
        <v>77</v>
      </c>
      <c r="AG34" s="116">
        <v>69334.976572146974</v>
      </c>
      <c r="AI34" s="117">
        <v>325.51632193496232</v>
      </c>
    </row>
    <row r="35" spans="1:35" ht="26.25" thickBot="1" x14ac:dyDescent="0.25">
      <c r="A35" s="80" t="s">
        <v>117</v>
      </c>
      <c r="B35" s="204"/>
      <c r="C35" s="119">
        <f>VLOOKUP(B32,$AF$2:$AI$48,2,FALSE)</f>
        <v>0</v>
      </c>
      <c r="D35" s="120">
        <f>C35*$E$30</f>
        <v>0</v>
      </c>
      <c r="E35" s="120">
        <f>D35*E30</f>
        <v>0</v>
      </c>
      <c r="F35" s="120">
        <f>E35*E30</f>
        <v>0</v>
      </c>
      <c r="G35" s="120">
        <f>F35*E30</f>
        <v>0</v>
      </c>
      <c r="I35" s="161"/>
      <c r="J35" s="172"/>
      <c r="K35" s="173"/>
      <c r="L35" s="173"/>
      <c r="M35" s="174"/>
      <c r="N35" s="27"/>
      <c r="O35" s="161"/>
      <c r="P35" s="172"/>
      <c r="Q35" s="173"/>
      <c r="R35" s="173"/>
      <c r="S35" s="174"/>
      <c r="AF35" s="114" t="s">
        <v>75</v>
      </c>
      <c r="AG35" s="116">
        <v>73666.720097463985</v>
      </c>
      <c r="AI35" s="117">
        <v>345.85314599748352</v>
      </c>
    </row>
    <row r="36" spans="1:35" ht="13.5" thickBot="1" x14ac:dyDescent="0.25">
      <c r="A36" s="78" t="s">
        <v>52</v>
      </c>
      <c r="B36" s="199">
        <v>213</v>
      </c>
      <c r="C36" s="40"/>
      <c r="D36" s="40"/>
      <c r="E36" s="40"/>
      <c r="F36" s="40"/>
      <c r="G36" s="40"/>
      <c r="I36" s="170"/>
      <c r="J36" s="175"/>
      <c r="K36" s="87"/>
      <c r="L36" s="87"/>
      <c r="M36" s="87"/>
      <c r="N36" s="27"/>
      <c r="O36" s="170"/>
      <c r="P36" s="175"/>
      <c r="Q36" s="87"/>
      <c r="R36" s="87"/>
      <c r="S36" s="87"/>
      <c r="AF36" s="114" t="s">
        <v>106</v>
      </c>
      <c r="AG36" s="116">
        <v>24227.000671977992</v>
      </c>
      <c r="AI36" s="117">
        <v>113.74178719238493</v>
      </c>
    </row>
    <row r="37" spans="1:35" ht="13.5" thickBot="1" x14ac:dyDescent="0.25">
      <c r="A37" s="77" t="s">
        <v>1</v>
      </c>
      <c r="B37" s="57"/>
      <c r="C37" s="39">
        <f>C35/B36</f>
        <v>0</v>
      </c>
      <c r="D37" s="39">
        <f>D35/B36</f>
        <v>0</v>
      </c>
      <c r="E37" s="39">
        <f>E35/B36</f>
        <v>0</v>
      </c>
      <c r="F37" s="39">
        <f>F35/B36</f>
        <v>0</v>
      </c>
      <c r="G37" s="39">
        <f>G35/B36</f>
        <v>0</v>
      </c>
      <c r="I37" s="169"/>
      <c r="J37" s="172"/>
      <c r="K37" s="91"/>
      <c r="L37" s="91"/>
      <c r="M37" s="91"/>
      <c r="N37" s="27"/>
      <c r="O37" s="169"/>
      <c r="P37" s="172"/>
      <c r="Q37" s="91"/>
      <c r="R37" s="91"/>
      <c r="S37" s="91"/>
      <c r="AF37" s="114" t="s">
        <v>90</v>
      </c>
      <c r="AG37" s="116">
        <v>39414.641574320987</v>
      </c>
      <c r="AI37" s="117">
        <v>185.04526560714078</v>
      </c>
    </row>
    <row r="38" spans="1:35" ht="13.5" thickBot="1" x14ac:dyDescent="0.25">
      <c r="A38" s="278" t="s">
        <v>53</v>
      </c>
      <c r="B38" s="279"/>
      <c r="C38" s="58"/>
      <c r="D38" s="58"/>
      <c r="E38" s="59"/>
      <c r="F38" s="59"/>
      <c r="G38" s="59"/>
      <c r="I38" s="283"/>
      <c r="J38" s="283"/>
      <c r="K38" s="81"/>
      <c r="L38" s="81"/>
      <c r="M38" s="176"/>
      <c r="N38" s="27"/>
      <c r="O38" s="283"/>
      <c r="P38" s="283"/>
      <c r="Q38" s="81"/>
      <c r="R38" s="81"/>
      <c r="S38" s="176"/>
      <c r="AF38" s="114" t="s">
        <v>82</v>
      </c>
      <c r="AG38" s="116">
        <v>54308.733465570986</v>
      </c>
      <c r="AI38" s="117">
        <v>254.970579650568</v>
      </c>
    </row>
    <row r="39" spans="1:35" ht="13.5" thickBot="1" x14ac:dyDescent="0.25">
      <c r="A39" s="291" t="s">
        <v>2</v>
      </c>
      <c r="B39" s="292"/>
      <c r="C39" s="60">
        <f>C37*C38</f>
        <v>0</v>
      </c>
      <c r="D39" s="60">
        <f>D37*D38</f>
        <v>0</v>
      </c>
      <c r="E39" s="60">
        <f>E37*E38</f>
        <v>0</v>
      </c>
      <c r="F39" s="60">
        <f>F37*F38</f>
        <v>0</v>
      </c>
      <c r="G39" s="60">
        <f>G37*G38</f>
        <v>0</v>
      </c>
      <c r="I39" s="293"/>
      <c r="J39" s="272"/>
      <c r="K39" s="67"/>
      <c r="L39" s="67"/>
      <c r="M39" s="67"/>
      <c r="N39" s="27"/>
      <c r="O39" s="293"/>
      <c r="P39" s="272"/>
      <c r="Q39" s="67"/>
      <c r="R39" s="67"/>
      <c r="S39" s="67"/>
      <c r="AF39" s="114" t="s">
        <v>73</v>
      </c>
      <c r="AG39" s="116">
        <v>82817.650155447976</v>
      </c>
      <c r="AI39" s="117">
        <v>388.81525894576515</v>
      </c>
    </row>
    <row r="40" spans="1:35" ht="13.5" thickBot="1" x14ac:dyDescent="0.25"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AF40" s="114" t="s">
        <v>99</v>
      </c>
      <c r="AG40" s="116">
        <v>31542.978608959991</v>
      </c>
      <c r="AI40" s="117">
        <v>148.08910145051638</v>
      </c>
    </row>
    <row r="41" spans="1:35" ht="13.5" thickBot="1" x14ac:dyDescent="0.25">
      <c r="A41" s="71"/>
      <c r="D41" s="30" t="s">
        <v>36</v>
      </c>
      <c r="E41" s="31" t="s">
        <v>37</v>
      </c>
      <c r="F41" s="31"/>
      <c r="G41" s="31"/>
      <c r="I41" s="156"/>
      <c r="J41" s="27"/>
      <c r="K41" s="27"/>
      <c r="L41" s="157"/>
      <c r="M41" s="81"/>
      <c r="N41" s="27"/>
      <c r="O41" s="156"/>
      <c r="P41" s="27"/>
      <c r="Q41" s="27"/>
      <c r="R41" s="157"/>
      <c r="S41" s="81"/>
      <c r="AF41" s="114" t="s">
        <v>101</v>
      </c>
      <c r="AG41" s="116">
        <v>24314.740413300995</v>
      </c>
      <c r="AI41" s="117">
        <v>114.15371086056805</v>
      </c>
    </row>
    <row r="42" spans="1:35" ht="13.5" thickBot="1" x14ac:dyDescent="0.25">
      <c r="A42" s="72" t="s">
        <v>32</v>
      </c>
      <c r="C42" s="53" t="s">
        <v>51</v>
      </c>
      <c r="D42" s="54">
        <v>2.1999999999999999E-2</v>
      </c>
      <c r="E42" s="55">
        <f>1+1*D42</f>
        <v>1.022</v>
      </c>
      <c r="F42" s="220"/>
      <c r="G42" s="220"/>
      <c r="I42" s="166"/>
      <c r="J42" s="27"/>
      <c r="K42" s="66"/>
      <c r="L42" s="167"/>
      <c r="M42" s="65"/>
      <c r="N42" s="27"/>
      <c r="O42" s="166"/>
      <c r="P42" s="27"/>
      <c r="Q42" s="66"/>
      <c r="R42" s="167"/>
      <c r="S42" s="65"/>
      <c r="AF42" s="114" t="s">
        <v>71</v>
      </c>
      <c r="AG42" s="116">
        <v>93700.627699548975</v>
      </c>
      <c r="AI42" s="117">
        <v>439.90905023262428</v>
      </c>
    </row>
    <row r="43" spans="1:35" ht="13.5" thickBot="1" x14ac:dyDescent="0.25">
      <c r="A43" s="73"/>
      <c r="B43" s="56"/>
      <c r="C43" s="268" t="s">
        <v>181</v>
      </c>
      <c r="D43" s="268" t="s">
        <v>171</v>
      </c>
      <c r="E43" s="268" t="s">
        <v>172</v>
      </c>
      <c r="F43" s="268" t="s">
        <v>173</v>
      </c>
      <c r="G43" s="268" t="s">
        <v>174</v>
      </c>
      <c r="I43" s="156"/>
      <c r="J43" s="65"/>
      <c r="K43" s="168"/>
      <c r="L43" s="168"/>
      <c r="M43" s="168"/>
      <c r="N43" s="27"/>
      <c r="O43" s="156"/>
      <c r="P43" s="65"/>
      <c r="Q43" s="168"/>
      <c r="R43" s="168"/>
      <c r="S43" s="168"/>
      <c r="AF43" s="114" t="s">
        <v>79</v>
      </c>
      <c r="AG43" s="116">
        <v>55948.708383632991</v>
      </c>
      <c r="AI43" s="117">
        <v>262.66999241142247</v>
      </c>
    </row>
    <row r="44" spans="1:35" ht="13.5" thickBot="1" x14ac:dyDescent="0.25">
      <c r="A44" s="77" t="s">
        <v>0</v>
      </c>
      <c r="B44" s="275" t="s">
        <v>118</v>
      </c>
      <c r="C44" s="289"/>
      <c r="D44" s="289"/>
      <c r="E44" s="290"/>
      <c r="F44" s="218"/>
      <c r="G44" s="219"/>
      <c r="I44" s="169"/>
      <c r="J44" s="269"/>
      <c r="K44" s="269"/>
      <c r="L44" s="269"/>
      <c r="M44" s="269"/>
      <c r="N44" s="27"/>
      <c r="O44" s="169"/>
      <c r="P44" s="269"/>
      <c r="Q44" s="269"/>
      <c r="R44" s="269"/>
      <c r="S44" s="269"/>
      <c r="AF44" s="114" t="s">
        <v>89</v>
      </c>
      <c r="AG44" s="116">
        <v>43562.239963527987</v>
      </c>
      <c r="AI44" s="117">
        <v>204.51755851421589</v>
      </c>
    </row>
    <row r="45" spans="1:35" ht="26.25" thickBot="1" x14ac:dyDescent="0.25">
      <c r="A45" s="80" t="s">
        <v>123</v>
      </c>
      <c r="B45" s="294"/>
      <c r="C45" s="295"/>
      <c r="D45" s="295"/>
      <c r="E45" s="295"/>
      <c r="F45" s="295"/>
      <c r="G45" s="296"/>
      <c r="I45" s="170"/>
      <c r="J45" s="269"/>
      <c r="K45" s="270"/>
      <c r="L45" s="270"/>
      <c r="M45" s="270"/>
      <c r="N45" s="27"/>
      <c r="O45" s="170"/>
      <c r="P45" s="269"/>
      <c r="Q45" s="270"/>
      <c r="R45" s="270"/>
      <c r="S45" s="270"/>
      <c r="AF45" s="114" t="s">
        <v>83</v>
      </c>
      <c r="AG45" s="116">
        <v>39513.213382473987</v>
      </c>
      <c r="AI45" s="117">
        <v>185.50804404917363</v>
      </c>
    </row>
    <row r="46" spans="1:35" ht="13.5" thickBot="1" x14ac:dyDescent="0.25">
      <c r="A46" s="79" t="s">
        <v>10</v>
      </c>
      <c r="B46" s="297"/>
      <c r="C46" s="298"/>
      <c r="D46" s="298"/>
      <c r="E46" s="298"/>
      <c r="F46" s="298"/>
      <c r="G46" s="299"/>
      <c r="I46" s="171"/>
      <c r="J46" s="271"/>
      <c r="K46" s="272"/>
      <c r="L46" s="272"/>
      <c r="M46" s="272"/>
      <c r="N46" s="27"/>
      <c r="O46" s="171"/>
      <c r="P46" s="271"/>
      <c r="Q46" s="272"/>
      <c r="R46" s="272"/>
      <c r="S46" s="272"/>
      <c r="AF46" s="114" t="s">
        <v>72</v>
      </c>
      <c r="AG46" s="116">
        <v>88633.38683647498</v>
      </c>
      <c r="AI46" s="117">
        <v>416.11918702570415</v>
      </c>
    </row>
    <row r="47" spans="1:35" ht="26.25" thickBot="1" x14ac:dyDescent="0.25">
      <c r="A47" s="80" t="s">
        <v>117</v>
      </c>
      <c r="B47" s="209"/>
      <c r="C47" s="119">
        <f>VLOOKUP(B44,$AF$2:$AI$48,2,FALSE)</f>
        <v>0</v>
      </c>
      <c r="D47" s="120">
        <f>C47*$E$30</f>
        <v>0</v>
      </c>
      <c r="E47" s="120">
        <f>D47*E42</f>
        <v>0</v>
      </c>
      <c r="F47" s="120">
        <f>E47*E42</f>
        <v>0</v>
      </c>
      <c r="G47" s="120">
        <f>F47*E42</f>
        <v>0</v>
      </c>
      <c r="I47" s="161"/>
      <c r="J47" s="172"/>
      <c r="K47" s="173"/>
      <c r="L47" s="173"/>
      <c r="M47" s="174"/>
      <c r="N47" s="27"/>
      <c r="O47" s="161"/>
      <c r="P47" s="172"/>
      <c r="Q47" s="173"/>
      <c r="R47" s="173"/>
      <c r="S47" s="174"/>
      <c r="AF47" s="114" t="s">
        <v>103</v>
      </c>
      <c r="AG47" s="116">
        <v>26035.955832587992</v>
      </c>
      <c r="AI47" s="117">
        <v>122.23453442529573</v>
      </c>
    </row>
    <row r="48" spans="1:35" ht="13.5" thickBot="1" x14ac:dyDescent="0.25">
      <c r="A48" s="78" t="s">
        <v>52</v>
      </c>
      <c r="B48" s="199">
        <v>213</v>
      </c>
      <c r="C48" s="40"/>
      <c r="D48" s="40"/>
      <c r="E48" s="40"/>
      <c r="F48" s="40"/>
      <c r="G48" s="40"/>
      <c r="I48" s="170"/>
      <c r="J48" s="175"/>
      <c r="K48" s="87"/>
      <c r="L48" s="87"/>
      <c r="M48" s="87"/>
      <c r="N48" s="27"/>
      <c r="O48" s="170"/>
      <c r="P48" s="175"/>
      <c r="Q48" s="87"/>
      <c r="R48" s="87"/>
      <c r="S48" s="87"/>
      <c r="AF48" s="114" t="s">
        <v>76</v>
      </c>
      <c r="AG48" s="116">
        <v>71375.737962918967</v>
      </c>
      <c r="AI48" s="117">
        <v>335.09736132825805</v>
      </c>
    </row>
    <row r="49" spans="1:19" ht="13.5" thickBot="1" x14ac:dyDescent="0.25">
      <c r="A49" s="77" t="s">
        <v>1</v>
      </c>
      <c r="B49" s="57"/>
      <c r="C49" s="39">
        <f>C47/B48</f>
        <v>0</v>
      </c>
      <c r="D49" s="39">
        <f>D47/B48</f>
        <v>0</v>
      </c>
      <c r="E49" s="39">
        <f>E47/B48</f>
        <v>0</v>
      </c>
      <c r="F49" s="39">
        <f>F47/B48</f>
        <v>0</v>
      </c>
      <c r="G49" s="39">
        <f>G47/B48</f>
        <v>0</v>
      </c>
      <c r="I49" s="169"/>
      <c r="J49" s="172"/>
      <c r="K49" s="91"/>
      <c r="L49" s="91"/>
      <c r="M49" s="91"/>
      <c r="N49" s="27"/>
      <c r="O49" s="169"/>
      <c r="P49" s="172"/>
      <c r="Q49" s="91"/>
      <c r="R49" s="91"/>
      <c r="S49" s="91"/>
    </row>
    <row r="50" spans="1:19" ht="13.5" thickBot="1" x14ac:dyDescent="0.25">
      <c r="A50" s="278" t="s">
        <v>53</v>
      </c>
      <c r="B50" s="279"/>
      <c r="C50" s="58"/>
      <c r="D50" s="58"/>
      <c r="E50" s="59"/>
      <c r="F50" s="59"/>
      <c r="G50" s="59"/>
      <c r="I50" s="283"/>
      <c r="J50" s="283"/>
      <c r="K50" s="81"/>
      <c r="L50" s="81"/>
      <c r="M50" s="176"/>
      <c r="N50" s="27"/>
      <c r="O50" s="283"/>
      <c r="P50" s="283"/>
      <c r="Q50" s="81"/>
      <c r="R50" s="81"/>
      <c r="S50" s="176"/>
    </row>
    <row r="51" spans="1:19" ht="13.5" thickBot="1" x14ac:dyDescent="0.25">
      <c r="A51" s="291" t="s">
        <v>2</v>
      </c>
      <c r="B51" s="292"/>
      <c r="C51" s="60">
        <f>C49*C50</f>
        <v>0</v>
      </c>
      <c r="D51" s="60">
        <f>D49*D50</f>
        <v>0</v>
      </c>
      <c r="E51" s="60">
        <f>E49*E50</f>
        <v>0</v>
      </c>
      <c r="F51" s="60">
        <f>F49*F50</f>
        <v>0</v>
      </c>
      <c r="G51" s="60">
        <f>G49*G50</f>
        <v>0</v>
      </c>
      <c r="I51" s="293"/>
      <c r="J51" s="272"/>
      <c r="K51" s="67"/>
      <c r="L51" s="67"/>
      <c r="M51" s="67"/>
      <c r="N51" s="27"/>
      <c r="O51" s="293"/>
      <c r="P51" s="272"/>
      <c r="Q51" s="67"/>
      <c r="R51" s="67"/>
      <c r="S51" s="67"/>
    </row>
    <row r="52" spans="1:19" x14ac:dyDescent="0.2"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1:19" x14ac:dyDescent="0.2">
      <c r="A53" s="71"/>
      <c r="D53" s="30" t="s">
        <v>36</v>
      </c>
      <c r="E53" s="31" t="s">
        <v>37</v>
      </c>
      <c r="F53" s="31"/>
      <c r="G53" s="31"/>
      <c r="I53" s="156"/>
      <c r="J53" s="27"/>
      <c r="K53" s="27"/>
      <c r="L53" s="157"/>
      <c r="M53" s="81"/>
      <c r="N53" s="27"/>
      <c r="O53" s="156"/>
      <c r="P53" s="27"/>
      <c r="Q53" s="27"/>
      <c r="R53" s="157"/>
      <c r="S53" s="81"/>
    </row>
    <row r="54" spans="1:19" ht="13.5" thickBot="1" x14ac:dyDescent="0.25">
      <c r="A54" s="72" t="s">
        <v>32</v>
      </c>
      <c r="C54" s="53" t="s">
        <v>51</v>
      </c>
      <c r="D54" s="54">
        <v>2.1999999999999999E-2</v>
      </c>
      <c r="E54" s="55">
        <f>1+1*D54</f>
        <v>1.022</v>
      </c>
      <c r="F54" s="220"/>
      <c r="G54" s="220"/>
      <c r="I54" s="166"/>
      <c r="J54" s="27"/>
      <c r="K54" s="66"/>
      <c r="L54" s="167"/>
      <c r="M54" s="65"/>
      <c r="N54" s="27"/>
      <c r="O54" s="166"/>
      <c r="P54" s="27"/>
      <c r="Q54" s="66"/>
      <c r="R54" s="167"/>
      <c r="S54" s="65"/>
    </row>
    <row r="55" spans="1:19" ht="13.5" thickBot="1" x14ac:dyDescent="0.25">
      <c r="A55" s="73"/>
      <c r="B55" s="56"/>
      <c r="C55" s="268" t="s">
        <v>181</v>
      </c>
      <c r="D55" s="268" t="s">
        <v>171</v>
      </c>
      <c r="E55" s="268" t="s">
        <v>172</v>
      </c>
      <c r="F55" s="268" t="s">
        <v>173</v>
      </c>
      <c r="G55" s="268" t="s">
        <v>174</v>
      </c>
      <c r="I55" s="156"/>
      <c r="J55" s="65"/>
      <c r="K55" s="168"/>
      <c r="L55" s="168"/>
      <c r="M55" s="168"/>
      <c r="N55" s="27"/>
      <c r="O55" s="156"/>
      <c r="P55" s="65"/>
      <c r="Q55" s="168"/>
      <c r="R55" s="168"/>
      <c r="S55" s="168"/>
    </row>
    <row r="56" spans="1:19" ht="13.5" thickBot="1" x14ac:dyDescent="0.25">
      <c r="A56" s="77" t="s">
        <v>0</v>
      </c>
      <c r="B56" s="275" t="s">
        <v>118</v>
      </c>
      <c r="C56" s="289"/>
      <c r="D56" s="289"/>
      <c r="E56" s="290"/>
      <c r="F56" s="218"/>
      <c r="G56" s="219"/>
      <c r="I56" s="169"/>
      <c r="J56" s="269"/>
      <c r="K56" s="269"/>
      <c r="L56" s="269"/>
      <c r="M56" s="269"/>
      <c r="N56" s="27"/>
      <c r="O56" s="169"/>
      <c r="P56" s="269"/>
      <c r="Q56" s="269"/>
      <c r="R56" s="269"/>
      <c r="S56" s="269"/>
    </row>
    <row r="57" spans="1:19" ht="26.25" thickBot="1" x14ac:dyDescent="0.25">
      <c r="A57" s="80" t="s">
        <v>123</v>
      </c>
      <c r="B57" s="294"/>
      <c r="C57" s="295"/>
      <c r="D57" s="295"/>
      <c r="E57" s="295"/>
      <c r="F57" s="295"/>
      <c r="G57" s="296"/>
      <c r="I57" s="170"/>
      <c r="J57" s="269"/>
      <c r="K57" s="270"/>
      <c r="L57" s="270"/>
      <c r="M57" s="270"/>
      <c r="N57" s="27"/>
      <c r="O57" s="170"/>
      <c r="P57" s="269"/>
      <c r="Q57" s="270"/>
      <c r="R57" s="270"/>
      <c r="S57" s="270"/>
    </row>
    <row r="58" spans="1:19" ht="13.5" thickBot="1" x14ac:dyDescent="0.25">
      <c r="A58" s="79" t="s">
        <v>10</v>
      </c>
      <c r="B58" s="297"/>
      <c r="C58" s="298"/>
      <c r="D58" s="298"/>
      <c r="E58" s="298"/>
      <c r="F58" s="298"/>
      <c r="G58" s="299"/>
      <c r="I58" s="171"/>
      <c r="J58" s="271"/>
      <c r="K58" s="272"/>
      <c r="L58" s="272"/>
      <c r="M58" s="272"/>
      <c r="N58" s="27"/>
      <c r="O58" s="171"/>
      <c r="P58" s="271"/>
      <c r="Q58" s="272"/>
      <c r="R58" s="272"/>
      <c r="S58" s="272"/>
    </row>
    <row r="59" spans="1:19" ht="26.25" thickBot="1" x14ac:dyDescent="0.25">
      <c r="A59" s="80" t="s">
        <v>117</v>
      </c>
      <c r="B59" s="209"/>
      <c r="C59" s="119">
        <f>VLOOKUP(B56,$AF$2:$AI$48,2,FALSE)</f>
        <v>0</v>
      </c>
      <c r="D59" s="120">
        <f>C59*$E$30</f>
        <v>0</v>
      </c>
      <c r="E59" s="120">
        <f>D59*E54</f>
        <v>0</v>
      </c>
      <c r="F59" s="120">
        <f>E59*E54</f>
        <v>0</v>
      </c>
      <c r="G59" s="120">
        <f>F59*E54</f>
        <v>0</v>
      </c>
      <c r="I59" s="161"/>
      <c r="J59" s="172"/>
      <c r="K59" s="173"/>
      <c r="L59" s="173"/>
      <c r="M59" s="174"/>
      <c r="N59" s="27"/>
      <c r="O59" s="161"/>
      <c r="P59" s="172"/>
      <c r="Q59" s="173"/>
      <c r="R59" s="173"/>
      <c r="S59" s="174"/>
    </row>
    <row r="60" spans="1:19" ht="13.5" thickBot="1" x14ac:dyDescent="0.25">
      <c r="A60" s="78" t="s">
        <v>52</v>
      </c>
      <c r="B60" s="199">
        <v>213</v>
      </c>
      <c r="C60" s="40"/>
      <c r="D60" s="40"/>
      <c r="E60" s="40"/>
      <c r="F60" s="40"/>
      <c r="G60" s="40"/>
      <c r="I60" s="170"/>
      <c r="J60" s="175"/>
      <c r="K60" s="87"/>
      <c r="L60" s="87"/>
      <c r="M60" s="87"/>
      <c r="N60" s="27"/>
      <c r="O60" s="170"/>
      <c r="P60" s="175"/>
      <c r="Q60" s="87"/>
      <c r="R60" s="87"/>
      <c r="S60" s="87"/>
    </row>
    <row r="61" spans="1:19" ht="13.5" thickBot="1" x14ac:dyDescent="0.25">
      <c r="A61" s="77" t="s">
        <v>1</v>
      </c>
      <c r="B61" s="57"/>
      <c r="C61" s="39">
        <f>C59/B60</f>
        <v>0</v>
      </c>
      <c r="D61" s="39">
        <f>D59/B60</f>
        <v>0</v>
      </c>
      <c r="E61" s="39">
        <f>E59/B60</f>
        <v>0</v>
      </c>
      <c r="F61" s="39">
        <f>F59/B60</f>
        <v>0</v>
      </c>
      <c r="G61" s="39">
        <f>G59/B60</f>
        <v>0</v>
      </c>
      <c r="I61" s="169"/>
      <c r="J61" s="172"/>
      <c r="K61" s="91"/>
      <c r="L61" s="91"/>
      <c r="M61" s="91"/>
      <c r="N61" s="27"/>
      <c r="O61" s="169"/>
      <c r="P61" s="172"/>
      <c r="Q61" s="91"/>
      <c r="R61" s="91"/>
      <c r="S61" s="91"/>
    </row>
    <row r="62" spans="1:19" ht="13.5" thickBot="1" x14ac:dyDescent="0.25">
      <c r="A62" s="278" t="s">
        <v>53</v>
      </c>
      <c r="B62" s="279"/>
      <c r="C62" s="58"/>
      <c r="D62" s="58"/>
      <c r="E62" s="59"/>
      <c r="F62" s="59"/>
      <c r="G62" s="59"/>
      <c r="I62" s="283"/>
      <c r="J62" s="283"/>
      <c r="K62" s="81"/>
      <c r="L62" s="81"/>
      <c r="M62" s="176"/>
      <c r="N62" s="27"/>
      <c r="O62" s="283"/>
      <c r="P62" s="283"/>
      <c r="Q62" s="81"/>
      <c r="R62" s="81"/>
      <c r="S62" s="176"/>
    </row>
    <row r="63" spans="1:19" ht="13.5" thickBot="1" x14ac:dyDescent="0.25">
      <c r="A63" s="291" t="s">
        <v>2</v>
      </c>
      <c r="B63" s="292"/>
      <c r="C63" s="60">
        <f>C61*C62</f>
        <v>0</v>
      </c>
      <c r="D63" s="60">
        <f>D61*D62</f>
        <v>0</v>
      </c>
      <c r="E63" s="60">
        <f>E61*E62</f>
        <v>0</v>
      </c>
      <c r="F63" s="60">
        <f>F61*F62</f>
        <v>0</v>
      </c>
      <c r="G63" s="60">
        <f>G61*G62</f>
        <v>0</v>
      </c>
      <c r="I63" s="293"/>
      <c r="J63" s="272"/>
      <c r="K63" s="67"/>
      <c r="L63" s="67"/>
      <c r="M63" s="67"/>
      <c r="N63" s="27"/>
      <c r="O63" s="293"/>
      <c r="P63" s="272"/>
      <c r="Q63" s="67"/>
      <c r="R63" s="67"/>
      <c r="S63" s="67"/>
    </row>
    <row r="64" spans="1:19" x14ac:dyDescent="0.2"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1:19" x14ac:dyDescent="0.2">
      <c r="A65" s="71"/>
      <c r="D65" s="30" t="s">
        <v>36</v>
      </c>
      <c r="E65" s="31" t="s">
        <v>37</v>
      </c>
      <c r="F65" s="31"/>
      <c r="G65" s="31"/>
      <c r="I65" s="156"/>
      <c r="J65" s="27"/>
      <c r="K65" s="27"/>
      <c r="L65" s="157"/>
      <c r="M65" s="81"/>
      <c r="N65" s="27"/>
      <c r="O65" s="156"/>
      <c r="P65" s="27"/>
      <c r="Q65" s="27"/>
      <c r="R65" s="157"/>
      <c r="S65" s="81"/>
    </row>
    <row r="66" spans="1:19" ht="13.5" thickBot="1" x14ac:dyDescent="0.25">
      <c r="A66" s="72" t="s">
        <v>32</v>
      </c>
      <c r="C66" s="53" t="s">
        <v>51</v>
      </c>
      <c r="D66" s="54">
        <v>2.1999999999999999E-2</v>
      </c>
      <c r="E66" s="55">
        <f>1+1*D66</f>
        <v>1.022</v>
      </c>
      <c r="F66" s="220"/>
      <c r="G66" s="220"/>
      <c r="I66" s="166"/>
      <c r="J66" s="27"/>
      <c r="K66" s="66"/>
      <c r="L66" s="167"/>
      <c r="M66" s="65"/>
      <c r="N66" s="27"/>
      <c r="O66" s="166"/>
      <c r="P66" s="27"/>
      <c r="Q66" s="66"/>
      <c r="R66" s="167"/>
      <c r="S66" s="65"/>
    </row>
    <row r="67" spans="1:19" ht="13.5" thickBot="1" x14ac:dyDescent="0.25">
      <c r="A67" s="73"/>
      <c r="B67" s="56"/>
      <c r="C67" s="268" t="s">
        <v>181</v>
      </c>
      <c r="D67" s="268" t="s">
        <v>171</v>
      </c>
      <c r="E67" s="268" t="s">
        <v>172</v>
      </c>
      <c r="F67" s="268" t="s">
        <v>173</v>
      </c>
      <c r="G67" s="268" t="s">
        <v>174</v>
      </c>
      <c r="I67" s="156"/>
      <c r="J67" s="65"/>
      <c r="K67" s="168"/>
      <c r="L67" s="168"/>
      <c r="M67" s="168"/>
      <c r="N67" s="27"/>
      <c r="O67" s="156"/>
      <c r="P67" s="65"/>
      <c r="Q67" s="168"/>
      <c r="R67" s="168"/>
      <c r="S67" s="168"/>
    </row>
    <row r="68" spans="1:19" ht="13.5" thickBot="1" x14ac:dyDescent="0.25">
      <c r="A68" s="77" t="s">
        <v>0</v>
      </c>
      <c r="B68" s="275" t="s">
        <v>118</v>
      </c>
      <c r="C68" s="289"/>
      <c r="D68" s="289"/>
      <c r="E68" s="290"/>
      <c r="F68" s="218"/>
      <c r="G68" s="219"/>
      <c r="I68" s="169"/>
      <c r="J68" s="269"/>
      <c r="K68" s="269"/>
      <c r="L68" s="269"/>
      <c r="M68" s="269"/>
      <c r="N68" s="27"/>
      <c r="O68" s="169"/>
      <c r="P68" s="269"/>
      <c r="Q68" s="269"/>
      <c r="R68" s="269"/>
      <c r="S68" s="269"/>
    </row>
    <row r="69" spans="1:19" ht="26.25" thickBot="1" x14ac:dyDescent="0.25">
      <c r="A69" s="80" t="s">
        <v>123</v>
      </c>
      <c r="B69" s="294"/>
      <c r="C69" s="295"/>
      <c r="D69" s="295"/>
      <c r="E69" s="295"/>
      <c r="F69" s="295"/>
      <c r="G69" s="296"/>
      <c r="I69" s="170"/>
      <c r="J69" s="269"/>
      <c r="K69" s="270"/>
      <c r="L69" s="270"/>
      <c r="M69" s="270"/>
      <c r="N69" s="27"/>
      <c r="O69" s="170"/>
      <c r="P69" s="269"/>
      <c r="Q69" s="270"/>
      <c r="R69" s="270"/>
      <c r="S69" s="270"/>
    </row>
    <row r="70" spans="1:19" ht="13.5" thickBot="1" x14ac:dyDescent="0.25">
      <c r="A70" s="79" t="s">
        <v>10</v>
      </c>
      <c r="B70" s="297"/>
      <c r="C70" s="298"/>
      <c r="D70" s="298"/>
      <c r="E70" s="298"/>
      <c r="F70" s="298"/>
      <c r="G70" s="299"/>
      <c r="I70" s="171"/>
      <c r="J70" s="271"/>
      <c r="K70" s="272"/>
      <c r="L70" s="272"/>
      <c r="M70" s="272"/>
      <c r="N70" s="27"/>
      <c r="O70" s="171"/>
      <c r="P70" s="271"/>
      <c r="Q70" s="272"/>
      <c r="R70" s="272"/>
      <c r="S70" s="272"/>
    </row>
    <row r="71" spans="1:19" ht="26.25" thickBot="1" x14ac:dyDescent="0.25">
      <c r="A71" s="80" t="s">
        <v>117</v>
      </c>
      <c r="B71" s="209"/>
      <c r="C71" s="119">
        <f>VLOOKUP(B68,$AF$2:$AI$48,2,FALSE)</f>
        <v>0</v>
      </c>
      <c r="D71" s="120">
        <f>C71*$E$30</f>
        <v>0</v>
      </c>
      <c r="E71" s="120">
        <f>D71*E66</f>
        <v>0</v>
      </c>
      <c r="F71" s="120">
        <f>E71*E66</f>
        <v>0</v>
      </c>
      <c r="G71" s="120">
        <f>F71*E66</f>
        <v>0</v>
      </c>
      <c r="I71" s="161"/>
      <c r="J71" s="172"/>
      <c r="K71" s="173"/>
      <c r="L71" s="173"/>
      <c r="M71" s="174"/>
      <c r="N71" s="27"/>
      <c r="O71" s="161"/>
      <c r="P71" s="172"/>
      <c r="Q71" s="173"/>
      <c r="R71" s="173"/>
      <c r="S71" s="174"/>
    </row>
    <row r="72" spans="1:19" ht="13.5" thickBot="1" x14ac:dyDescent="0.25">
      <c r="A72" s="78" t="s">
        <v>52</v>
      </c>
      <c r="B72" s="199">
        <v>213</v>
      </c>
      <c r="C72" s="40"/>
      <c r="D72" s="40"/>
      <c r="E72" s="40"/>
      <c r="F72" s="40"/>
      <c r="G72" s="40"/>
      <c r="I72" s="170"/>
      <c r="J72" s="175"/>
      <c r="K72" s="87"/>
      <c r="L72" s="87"/>
      <c r="M72" s="87"/>
      <c r="N72" s="27"/>
      <c r="O72" s="170"/>
      <c r="P72" s="175"/>
      <c r="Q72" s="87"/>
      <c r="R72" s="87"/>
      <c r="S72" s="87"/>
    </row>
    <row r="73" spans="1:19" ht="13.5" thickBot="1" x14ac:dyDescent="0.25">
      <c r="A73" s="77" t="s">
        <v>1</v>
      </c>
      <c r="B73" s="57"/>
      <c r="C73" s="39">
        <f>C71/B72</f>
        <v>0</v>
      </c>
      <c r="D73" s="39">
        <f>D71/B72</f>
        <v>0</v>
      </c>
      <c r="E73" s="39">
        <f>E71/B72</f>
        <v>0</v>
      </c>
      <c r="F73" s="39">
        <f>F71/B72</f>
        <v>0</v>
      </c>
      <c r="G73" s="39">
        <f>G71/B72</f>
        <v>0</v>
      </c>
      <c r="I73" s="169"/>
      <c r="J73" s="172"/>
      <c r="K73" s="91"/>
      <c r="L73" s="91"/>
      <c r="M73" s="91"/>
      <c r="N73" s="27"/>
      <c r="O73" s="169"/>
      <c r="P73" s="172"/>
      <c r="Q73" s="91"/>
      <c r="R73" s="91"/>
      <c r="S73" s="91"/>
    </row>
    <row r="74" spans="1:19" ht="13.5" thickBot="1" x14ac:dyDescent="0.25">
      <c r="A74" s="278" t="s">
        <v>53</v>
      </c>
      <c r="B74" s="279"/>
      <c r="C74" s="58"/>
      <c r="D74" s="58"/>
      <c r="E74" s="59"/>
      <c r="F74" s="59"/>
      <c r="G74" s="59"/>
      <c r="I74" s="283"/>
      <c r="J74" s="283"/>
      <c r="K74" s="81"/>
      <c r="L74" s="81"/>
      <c r="M74" s="176"/>
      <c r="N74" s="27"/>
      <c r="O74" s="283"/>
      <c r="P74" s="283"/>
      <c r="Q74" s="81"/>
      <c r="R74" s="81"/>
      <c r="S74" s="176"/>
    </row>
    <row r="75" spans="1:19" ht="13.5" thickBot="1" x14ac:dyDescent="0.25">
      <c r="A75" s="291" t="s">
        <v>2</v>
      </c>
      <c r="B75" s="292"/>
      <c r="C75" s="60">
        <f>C73*C74</f>
        <v>0</v>
      </c>
      <c r="D75" s="60">
        <f>D73*D74</f>
        <v>0</v>
      </c>
      <c r="E75" s="60">
        <f>E73*E74</f>
        <v>0</v>
      </c>
      <c r="F75" s="60">
        <f>F73*F74</f>
        <v>0</v>
      </c>
      <c r="G75" s="60">
        <f>G73*G74</f>
        <v>0</v>
      </c>
      <c r="I75" s="293"/>
      <c r="J75" s="272"/>
      <c r="K75" s="67"/>
      <c r="L75" s="67"/>
      <c r="M75" s="67"/>
      <c r="N75" s="27"/>
      <c r="O75" s="293"/>
      <c r="P75" s="272"/>
      <c r="Q75" s="67"/>
      <c r="R75" s="67"/>
      <c r="S75" s="67"/>
    </row>
    <row r="76" spans="1:19" x14ac:dyDescent="0.2"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1:19" x14ac:dyDescent="0.2">
      <c r="A77" s="71"/>
      <c r="D77" s="30" t="s">
        <v>36</v>
      </c>
      <c r="E77" s="31" t="s">
        <v>37</v>
      </c>
      <c r="F77" s="31"/>
      <c r="G77" s="31"/>
      <c r="I77" s="156"/>
      <c r="J77" s="27"/>
      <c r="K77" s="27"/>
      <c r="L77" s="157"/>
      <c r="M77" s="81"/>
      <c r="N77" s="27"/>
      <c r="O77" s="156"/>
      <c r="P77" s="27"/>
      <c r="Q77" s="27"/>
      <c r="R77" s="157"/>
      <c r="S77" s="81"/>
    </row>
    <row r="78" spans="1:19" ht="13.5" thickBot="1" x14ac:dyDescent="0.25">
      <c r="A78" s="72" t="s">
        <v>32</v>
      </c>
      <c r="C78" s="53" t="s">
        <v>51</v>
      </c>
      <c r="D78" s="54">
        <v>2.1999999999999999E-2</v>
      </c>
      <c r="E78" s="55">
        <f>1+1*D78</f>
        <v>1.022</v>
      </c>
      <c r="F78" s="220"/>
      <c r="G78" s="220"/>
      <c r="I78" s="166"/>
      <c r="J78" s="27"/>
      <c r="K78" s="66"/>
      <c r="L78" s="167"/>
      <c r="M78" s="65"/>
      <c r="N78" s="27"/>
      <c r="O78" s="166"/>
      <c r="P78" s="27"/>
      <c r="Q78" s="66"/>
      <c r="R78" s="167"/>
      <c r="S78" s="65"/>
    </row>
    <row r="79" spans="1:19" ht="13.5" thickBot="1" x14ac:dyDescent="0.25">
      <c r="A79" s="73"/>
      <c r="B79" s="56"/>
      <c r="C79" s="268" t="s">
        <v>181</v>
      </c>
      <c r="D79" s="268" t="s">
        <v>171</v>
      </c>
      <c r="E79" s="268" t="s">
        <v>172</v>
      </c>
      <c r="F79" s="268" t="s">
        <v>173</v>
      </c>
      <c r="G79" s="268" t="s">
        <v>174</v>
      </c>
      <c r="I79" s="156"/>
      <c r="J79" s="65"/>
      <c r="K79" s="168"/>
      <c r="L79" s="168"/>
      <c r="M79" s="168"/>
      <c r="N79" s="27"/>
      <c r="O79" s="156"/>
      <c r="P79" s="65"/>
      <c r="Q79" s="168"/>
      <c r="R79" s="168"/>
      <c r="S79" s="168"/>
    </row>
    <row r="80" spans="1:19" ht="13.5" thickBot="1" x14ac:dyDescent="0.25">
      <c r="A80" s="77" t="s">
        <v>0</v>
      </c>
      <c r="B80" s="275" t="s">
        <v>118</v>
      </c>
      <c r="C80" s="289"/>
      <c r="D80" s="289"/>
      <c r="E80" s="290"/>
      <c r="F80" s="218"/>
      <c r="G80" s="219"/>
      <c r="I80" s="169"/>
      <c r="J80" s="269"/>
      <c r="K80" s="269"/>
      <c r="L80" s="269"/>
      <c r="M80" s="269"/>
      <c r="N80" s="27"/>
      <c r="O80" s="169"/>
      <c r="P80" s="269"/>
      <c r="Q80" s="269"/>
      <c r="R80" s="269"/>
      <c r="S80" s="269"/>
    </row>
    <row r="81" spans="1:19" ht="26.25" thickBot="1" x14ac:dyDescent="0.25">
      <c r="A81" s="80" t="s">
        <v>123</v>
      </c>
      <c r="B81" s="294"/>
      <c r="C81" s="295"/>
      <c r="D81" s="295"/>
      <c r="E81" s="295"/>
      <c r="F81" s="295"/>
      <c r="G81" s="296"/>
      <c r="I81" s="170"/>
      <c r="J81" s="269"/>
      <c r="K81" s="270"/>
      <c r="L81" s="270"/>
      <c r="M81" s="270"/>
      <c r="N81" s="27"/>
      <c r="O81" s="170"/>
      <c r="P81" s="269"/>
      <c r="Q81" s="270"/>
      <c r="R81" s="270"/>
      <c r="S81" s="270"/>
    </row>
    <row r="82" spans="1:19" ht="13.5" thickBot="1" x14ac:dyDescent="0.25">
      <c r="A82" s="79" t="s">
        <v>10</v>
      </c>
      <c r="B82" s="297"/>
      <c r="C82" s="298"/>
      <c r="D82" s="298"/>
      <c r="E82" s="298"/>
      <c r="F82" s="298"/>
      <c r="G82" s="299"/>
      <c r="I82" s="171"/>
      <c r="J82" s="271"/>
      <c r="K82" s="272"/>
      <c r="L82" s="272"/>
      <c r="M82" s="272"/>
      <c r="N82" s="27"/>
      <c r="O82" s="171"/>
      <c r="P82" s="271"/>
      <c r="Q82" s="272"/>
      <c r="R82" s="272"/>
      <c r="S82" s="272"/>
    </row>
    <row r="83" spans="1:19" ht="26.25" thickBot="1" x14ac:dyDescent="0.25">
      <c r="A83" s="80" t="s">
        <v>117</v>
      </c>
      <c r="B83" s="209"/>
      <c r="C83" s="119">
        <f>VLOOKUP(B80,$AF$2:$AI$48,2,FALSE)</f>
        <v>0</v>
      </c>
      <c r="D83" s="120">
        <f>C83*$E$30</f>
        <v>0</v>
      </c>
      <c r="E83" s="120">
        <f>D83*E78</f>
        <v>0</v>
      </c>
      <c r="F83" s="120">
        <f>E83*E78</f>
        <v>0</v>
      </c>
      <c r="G83" s="120">
        <f>F83*E78</f>
        <v>0</v>
      </c>
      <c r="I83" s="161"/>
      <c r="J83" s="172"/>
      <c r="K83" s="173"/>
      <c r="L83" s="173"/>
      <c r="M83" s="174"/>
      <c r="N83" s="27"/>
      <c r="O83" s="161"/>
      <c r="P83" s="172"/>
      <c r="Q83" s="173"/>
      <c r="R83" s="173"/>
      <c r="S83" s="174"/>
    </row>
    <row r="84" spans="1:19" ht="13.5" thickBot="1" x14ac:dyDescent="0.25">
      <c r="A84" s="78" t="s">
        <v>52</v>
      </c>
      <c r="B84" s="199">
        <v>213</v>
      </c>
      <c r="C84" s="40"/>
      <c r="D84" s="40"/>
      <c r="E84" s="40"/>
      <c r="F84" s="40"/>
      <c r="G84" s="40"/>
      <c r="I84" s="170"/>
      <c r="J84" s="175"/>
      <c r="K84" s="87"/>
      <c r="L84" s="87"/>
      <c r="M84" s="87"/>
      <c r="N84" s="27"/>
      <c r="O84" s="170"/>
      <c r="P84" s="175"/>
      <c r="Q84" s="87"/>
      <c r="R84" s="87"/>
      <c r="S84" s="87"/>
    </row>
    <row r="85" spans="1:19" ht="13.5" thickBot="1" x14ac:dyDescent="0.25">
      <c r="A85" s="77" t="s">
        <v>1</v>
      </c>
      <c r="B85" s="57"/>
      <c r="C85" s="39">
        <f>C83/B84</f>
        <v>0</v>
      </c>
      <c r="D85" s="39">
        <f>D83/B84</f>
        <v>0</v>
      </c>
      <c r="E85" s="39">
        <f>E83/B84</f>
        <v>0</v>
      </c>
      <c r="F85" s="39">
        <f>F83/B84</f>
        <v>0</v>
      </c>
      <c r="G85" s="39">
        <f>G83/B84</f>
        <v>0</v>
      </c>
      <c r="I85" s="169"/>
      <c r="J85" s="172"/>
      <c r="K85" s="91"/>
      <c r="L85" s="91"/>
      <c r="M85" s="91"/>
      <c r="N85" s="27"/>
      <c r="O85" s="169"/>
      <c r="P85" s="172"/>
      <c r="Q85" s="91"/>
      <c r="R85" s="91"/>
      <c r="S85" s="91"/>
    </row>
    <row r="86" spans="1:19" ht="13.5" thickBot="1" x14ac:dyDescent="0.25">
      <c r="A86" s="278" t="s">
        <v>53</v>
      </c>
      <c r="B86" s="279"/>
      <c r="C86" s="58"/>
      <c r="D86" s="58"/>
      <c r="E86" s="59"/>
      <c r="F86" s="59"/>
      <c r="G86" s="59"/>
      <c r="I86" s="283"/>
      <c r="J86" s="283"/>
      <c r="K86" s="81"/>
      <c r="L86" s="81"/>
      <c r="M86" s="176"/>
      <c r="N86" s="27"/>
      <c r="O86" s="283"/>
      <c r="P86" s="283"/>
      <c r="Q86" s="81"/>
      <c r="R86" s="81"/>
      <c r="S86" s="176"/>
    </row>
    <row r="87" spans="1:19" ht="13.5" thickBot="1" x14ac:dyDescent="0.25">
      <c r="A87" s="291" t="s">
        <v>2</v>
      </c>
      <c r="B87" s="292"/>
      <c r="C87" s="60">
        <f>C85*C86</f>
        <v>0</v>
      </c>
      <c r="D87" s="60">
        <f>D85*D86</f>
        <v>0</v>
      </c>
      <c r="E87" s="60">
        <f>E85*E86</f>
        <v>0</v>
      </c>
      <c r="F87" s="60">
        <f>F85*F86</f>
        <v>0</v>
      </c>
      <c r="G87" s="60">
        <f>G85*G86</f>
        <v>0</v>
      </c>
      <c r="I87" s="293"/>
      <c r="J87" s="272"/>
      <c r="K87" s="67"/>
      <c r="L87" s="67"/>
      <c r="M87" s="67"/>
      <c r="N87" s="27"/>
      <c r="O87" s="293"/>
      <c r="P87" s="272"/>
      <c r="Q87" s="67"/>
      <c r="R87" s="67"/>
      <c r="S87" s="67"/>
    </row>
    <row r="88" spans="1:19" x14ac:dyDescent="0.2"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1:19" x14ac:dyDescent="0.2">
      <c r="A89" s="71"/>
      <c r="D89" s="30" t="s">
        <v>36</v>
      </c>
      <c r="E89" s="31" t="s">
        <v>37</v>
      </c>
      <c r="F89" s="31"/>
      <c r="G89" s="31"/>
      <c r="I89" s="156"/>
      <c r="J89" s="27"/>
      <c r="K89" s="27"/>
      <c r="L89" s="157"/>
      <c r="M89" s="81"/>
      <c r="N89" s="27"/>
      <c r="O89" s="156"/>
      <c r="P89" s="27"/>
      <c r="Q89" s="27"/>
      <c r="R89" s="157"/>
      <c r="S89" s="81"/>
    </row>
    <row r="90" spans="1:19" ht="13.5" thickBot="1" x14ac:dyDescent="0.25">
      <c r="A90" s="72" t="s">
        <v>32</v>
      </c>
      <c r="C90" s="53" t="s">
        <v>51</v>
      </c>
      <c r="D90" s="54">
        <v>2.1999999999999999E-2</v>
      </c>
      <c r="E90" s="55">
        <f>1+1*D90</f>
        <v>1.022</v>
      </c>
      <c r="F90" s="220"/>
      <c r="G90" s="220"/>
      <c r="I90" s="166"/>
      <c r="J90" s="27"/>
      <c r="K90" s="66"/>
      <c r="L90" s="167"/>
      <c r="M90" s="65"/>
      <c r="N90" s="27"/>
      <c r="O90" s="166"/>
      <c r="P90" s="27"/>
      <c r="Q90" s="66"/>
      <c r="R90" s="167"/>
      <c r="S90" s="65"/>
    </row>
    <row r="91" spans="1:19" ht="13.5" thickBot="1" x14ac:dyDescent="0.25">
      <c r="A91" s="73"/>
      <c r="B91" s="56"/>
      <c r="C91" s="268" t="s">
        <v>181</v>
      </c>
      <c r="D91" s="268" t="s">
        <v>171</v>
      </c>
      <c r="E91" s="268" t="s">
        <v>172</v>
      </c>
      <c r="F91" s="268" t="s">
        <v>173</v>
      </c>
      <c r="G91" s="268" t="s">
        <v>174</v>
      </c>
      <c r="I91" s="156"/>
      <c r="J91" s="65"/>
      <c r="K91" s="168"/>
      <c r="L91" s="168"/>
      <c r="M91" s="168"/>
      <c r="N91" s="27"/>
      <c r="O91" s="156"/>
      <c r="P91" s="65"/>
      <c r="Q91" s="168"/>
      <c r="R91" s="168"/>
      <c r="S91" s="168"/>
    </row>
    <row r="92" spans="1:19" ht="13.5" thickBot="1" x14ac:dyDescent="0.25">
      <c r="A92" s="77" t="s">
        <v>0</v>
      </c>
      <c r="B92" s="275" t="s">
        <v>118</v>
      </c>
      <c r="C92" s="289"/>
      <c r="D92" s="289"/>
      <c r="E92" s="290"/>
      <c r="F92" s="218"/>
      <c r="G92" s="219"/>
      <c r="I92" s="169"/>
      <c r="J92" s="269"/>
      <c r="K92" s="269"/>
      <c r="L92" s="269"/>
      <c r="M92" s="269"/>
      <c r="N92" s="27"/>
      <c r="O92" s="169"/>
      <c r="P92" s="269"/>
      <c r="Q92" s="269"/>
      <c r="R92" s="269"/>
      <c r="S92" s="269"/>
    </row>
    <row r="93" spans="1:19" ht="26.25" thickBot="1" x14ac:dyDescent="0.25">
      <c r="A93" s="80" t="s">
        <v>123</v>
      </c>
      <c r="B93" s="294"/>
      <c r="C93" s="295"/>
      <c r="D93" s="295"/>
      <c r="E93" s="295"/>
      <c r="F93" s="295"/>
      <c r="G93" s="296"/>
      <c r="I93" s="170"/>
      <c r="J93" s="269"/>
      <c r="K93" s="270"/>
      <c r="L93" s="270"/>
      <c r="M93" s="270"/>
      <c r="N93" s="27"/>
      <c r="O93" s="170"/>
      <c r="P93" s="269"/>
      <c r="Q93" s="270"/>
      <c r="R93" s="270"/>
      <c r="S93" s="270"/>
    </row>
    <row r="94" spans="1:19" ht="13.5" thickBot="1" x14ac:dyDescent="0.25">
      <c r="A94" s="79" t="s">
        <v>10</v>
      </c>
      <c r="B94" s="297"/>
      <c r="C94" s="298"/>
      <c r="D94" s="298"/>
      <c r="E94" s="298"/>
      <c r="F94" s="298"/>
      <c r="G94" s="299"/>
      <c r="I94" s="171"/>
      <c r="J94" s="271"/>
      <c r="K94" s="272"/>
      <c r="L94" s="272"/>
      <c r="M94" s="272"/>
      <c r="N94" s="27"/>
      <c r="O94" s="171"/>
      <c r="P94" s="271"/>
      <c r="Q94" s="272"/>
      <c r="R94" s="272"/>
      <c r="S94" s="272"/>
    </row>
    <row r="95" spans="1:19" ht="26.25" thickBot="1" x14ac:dyDescent="0.25">
      <c r="A95" s="80" t="s">
        <v>117</v>
      </c>
      <c r="B95" s="209"/>
      <c r="C95" s="119">
        <f>VLOOKUP(B92,$AF$2:$AI$48,2,FALSE)</f>
        <v>0</v>
      </c>
      <c r="D95" s="120">
        <f>C95*$E$30</f>
        <v>0</v>
      </c>
      <c r="E95" s="120">
        <f>D95*E90</f>
        <v>0</v>
      </c>
      <c r="F95" s="120">
        <f>E95*E90</f>
        <v>0</v>
      </c>
      <c r="G95" s="120">
        <f>F95*E90</f>
        <v>0</v>
      </c>
      <c r="I95" s="161"/>
      <c r="J95" s="172"/>
      <c r="K95" s="173"/>
      <c r="L95" s="173"/>
      <c r="M95" s="174"/>
      <c r="N95" s="27"/>
      <c r="O95" s="161"/>
      <c r="P95" s="172"/>
      <c r="Q95" s="173"/>
      <c r="R95" s="173"/>
      <c r="S95" s="174"/>
    </row>
    <row r="96" spans="1:19" ht="13.5" thickBot="1" x14ac:dyDescent="0.25">
      <c r="A96" s="78" t="s">
        <v>52</v>
      </c>
      <c r="B96" s="199">
        <v>213</v>
      </c>
      <c r="C96" s="40"/>
      <c r="D96" s="40"/>
      <c r="E96" s="40"/>
      <c r="F96" s="40"/>
      <c r="G96" s="40"/>
      <c r="I96" s="170"/>
      <c r="J96" s="175"/>
      <c r="K96" s="87"/>
      <c r="L96" s="87"/>
      <c r="M96" s="87"/>
      <c r="N96" s="27"/>
      <c r="O96" s="170"/>
      <c r="P96" s="175"/>
      <c r="Q96" s="87"/>
      <c r="R96" s="87"/>
      <c r="S96" s="87"/>
    </row>
    <row r="97" spans="1:19" ht="13.5" thickBot="1" x14ac:dyDescent="0.25">
      <c r="A97" s="77" t="s">
        <v>1</v>
      </c>
      <c r="B97" s="57"/>
      <c r="C97" s="39">
        <f>C95/B96</f>
        <v>0</v>
      </c>
      <c r="D97" s="39">
        <f>D95/B96</f>
        <v>0</v>
      </c>
      <c r="E97" s="39">
        <f>E95/B96</f>
        <v>0</v>
      </c>
      <c r="F97" s="39">
        <f>F95/B96</f>
        <v>0</v>
      </c>
      <c r="G97" s="39">
        <f>G95/B96</f>
        <v>0</v>
      </c>
      <c r="I97" s="169"/>
      <c r="J97" s="172"/>
      <c r="K97" s="91"/>
      <c r="L97" s="91"/>
      <c r="M97" s="91"/>
      <c r="N97" s="27"/>
      <c r="O97" s="169"/>
      <c r="P97" s="172"/>
      <c r="Q97" s="91"/>
      <c r="R97" s="91"/>
      <c r="S97" s="91"/>
    </row>
    <row r="98" spans="1:19" ht="13.5" thickBot="1" x14ac:dyDescent="0.25">
      <c r="A98" s="278" t="s">
        <v>53</v>
      </c>
      <c r="B98" s="279"/>
      <c r="C98" s="58"/>
      <c r="D98" s="58"/>
      <c r="E98" s="59"/>
      <c r="F98" s="59"/>
      <c r="G98" s="59"/>
      <c r="I98" s="283"/>
      <c r="J98" s="283"/>
      <c r="K98" s="81"/>
      <c r="L98" s="81"/>
      <c r="M98" s="176"/>
      <c r="N98" s="27"/>
      <c r="O98" s="283"/>
      <c r="P98" s="283"/>
      <c r="Q98" s="81"/>
      <c r="R98" s="81"/>
      <c r="S98" s="176"/>
    </row>
    <row r="99" spans="1:19" ht="13.5" thickBot="1" x14ac:dyDescent="0.25">
      <c r="A99" s="291" t="s">
        <v>2</v>
      </c>
      <c r="B99" s="292"/>
      <c r="C99" s="60">
        <f>C97*C98</f>
        <v>0</v>
      </c>
      <c r="D99" s="60">
        <f>D97*D98</f>
        <v>0</v>
      </c>
      <c r="E99" s="60">
        <f>E97*E98</f>
        <v>0</v>
      </c>
      <c r="F99" s="60">
        <f>F97*F98</f>
        <v>0</v>
      </c>
      <c r="G99" s="60">
        <f>G97*G98</f>
        <v>0</v>
      </c>
      <c r="I99" s="293"/>
      <c r="J99" s="272"/>
      <c r="K99" s="67"/>
      <c r="L99" s="67"/>
      <c r="M99" s="67"/>
      <c r="N99" s="27"/>
      <c r="O99" s="293"/>
      <c r="P99" s="272"/>
      <c r="Q99" s="67"/>
      <c r="R99" s="67"/>
      <c r="S99" s="67"/>
    </row>
    <row r="100" spans="1:19" x14ac:dyDescent="0.2">
      <c r="A100" s="71"/>
      <c r="D100" s="30"/>
      <c r="E100" s="31"/>
      <c r="F100" s="31"/>
      <c r="G100" s="31"/>
      <c r="I100" s="65"/>
      <c r="J100" s="27"/>
      <c r="K100" s="27"/>
      <c r="L100" s="157"/>
      <c r="M100" s="81"/>
      <c r="N100" s="27"/>
      <c r="O100" s="65"/>
      <c r="P100" s="27"/>
      <c r="Q100" s="27"/>
      <c r="R100" s="157"/>
      <c r="S100" s="81"/>
    </row>
    <row r="101" spans="1:19" x14ac:dyDescent="0.2">
      <c r="A101" s="71"/>
      <c r="D101" s="30" t="s">
        <v>36</v>
      </c>
      <c r="E101" s="31" t="s">
        <v>37</v>
      </c>
      <c r="F101" s="31"/>
      <c r="G101" s="31"/>
      <c r="I101" s="156"/>
      <c r="J101" s="27"/>
      <c r="K101" s="27"/>
      <c r="L101" s="157"/>
      <c r="M101" s="81"/>
      <c r="N101" s="27"/>
      <c r="O101" s="156"/>
      <c r="P101" s="27"/>
      <c r="Q101" s="27"/>
      <c r="R101" s="157"/>
      <c r="S101" s="81"/>
    </row>
    <row r="102" spans="1:19" ht="13.5" thickBot="1" x14ac:dyDescent="0.25">
      <c r="A102" s="72" t="s">
        <v>32</v>
      </c>
      <c r="C102" s="53" t="s">
        <v>51</v>
      </c>
      <c r="D102" s="54">
        <v>2.1999999999999999E-2</v>
      </c>
      <c r="E102" s="55">
        <f>1+1*D102</f>
        <v>1.022</v>
      </c>
      <c r="F102" s="220"/>
      <c r="G102" s="220"/>
      <c r="I102" s="166"/>
      <c r="J102" s="27"/>
      <c r="K102" s="66"/>
      <c r="L102" s="167"/>
      <c r="M102" s="65"/>
      <c r="N102" s="27"/>
      <c r="O102" s="166"/>
      <c r="P102" s="27"/>
      <c r="Q102" s="66"/>
      <c r="R102" s="167"/>
      <c r="S102" s="65"/>
    </row>
    <row r="103" spans="1:19" ht="13.5" thickBot="1" x14ac:dyDescent="0.25">
      <c r="A103" s="73"/>
      <c r="B103" s="56"/>
      <c r="C103" s="268" t="s">
        <v>181</v>
      </c>
      <c r="D103" s="268" t="s">
        <v>171</v>
      </c>
      <c r="E103" s="268" t="s">
        <v>172</v>
      </c>
      <c r="F103" s="268" t="s">
        <v>173</v>
      </c>
      <c r="G103" s="268" t="s">
        <v>174</v>
      </c>
      <c r="I103" s="156"/>
      <c r="J103" s="65"/>
      <c r="K103" s="168"/>
      <c r="L103" s="168"/>
      <c r="M103" s="168"/>
      <c r="N103" s="27"/>
      <c r="O103" s="156"/>
      <c r="P103" s="65"/>
      <c r="Q103" s="168"/>
      <c r="R103" s="168"/>
      <c r="S103" s="168"/>
    </row>
    <row r="104" spans="1:19" ht="13.5" thickBot="1" x14ac:dyDescent="0.25">
      <c r="A104" s="77" t="s">
        <v>0</v>
      </c>
      <c r="B104" s="275" t="s">
        <v>118</v>
      </c>
      <c r="C104" s="289"/>
      <c r="D104" s="289"/>
      <c r="E104" s="290"/>
      <c r="F104" s="218"/>
      <c r="G104" s="219"/>
      <c r="I104" s="169"/>
      <c r="J104" s="269"/>
      <c r="K104" s="269"/>
      <c r="L104" s="269"/>
      <c r="M104" s="269"/>
      <c r="N104" s="27"/>
      <c r="O104" s="169"/>
      <c r="P104" s="269"/>
      <c r="Q104" s="269"/>
      <c r="R104" s="269"/>
      <c r="S104" s="269"/>
    </row>
    <row r="105" spans="1:19" ht="26.25" thickBot="1" x14ac:dyDescent="0.25">
      <c r="A105" s="80" t="s">
        <v>123</v>
      </c>
      <c r="B105" s="294"/>
      <c r="C105" s="295"/>
      <c r="D105" s="295"/>
      <c r="E105" s="295"/>
      <c r="F105" s="295"/>
      <c r="G105" s="296"/>
      <c r="I105" s="170"/>
      <c r="J105" s="269"/>
      <c r="K105" s="270"/>
      <c r="L105" s="270"/>
      <c r="M105" s="270"/>
      <c r="N105" s="27"/>
      <c r="O105" s="170"/>
      <c r="P105" s="269"/>
      <c r="Q105" s="270"/>
      <c r="R105" s="270"/>
      <c r="S105" s="270"/>
    </row>
    <row r="106" spans="1:19" ht="13.5" thickBot="1" x14ac:dyDescent="0.25">
      <c r="A106" s="79" t="s">
        <v>10</v>
      </c>
      <c r="B106" s="297"/>
      <c r="C106" s="298"/>
      <c r="D106" s="298"/>
      <c r="E106" s="298"/>
      <c r="F106" s="298"/>
      <c r="G106" s="299"/>
      <c r="I106" s="171"/>
      <c r="J106" s="271"/>
      <c r="K106" s="272"/>
      <c r="L106" s="272"/>
      <c r="M106" s="272"/>
      <c r="N106" s="27"/>
      <c r="O106" s="171"/>
      <c r="P106" s="271"/>
      <c r="Q106" s="272"/>
      <c r="R106" s="272"/>
      <c r="S106" s="272"/>
    </row>
    <row r="107" spans="1:19" ht="26.25" thickBot="1" x14ac:dyDescent="0.25">
      <c r="A107" s="80" t="s">
        <v>117</v>
      </c>
      <c r="B107" s="209"/>
      <c r="C107" s="119">
        <f>VLOOKUP(B104,$AF$2:$AI$48,2,FALSE)</f>
        <v>0</v>
      </c>
      <c r="D107" s="120">
        <f>C107*$E$30</f>
        <v>0</v>
      </c>
      <c r="E107" s="120">
        <f>D107*E102</f>
        <v>0</v>
      </c>
      <c r="F107" s="120">
        <f>E107*E102</f>
        <v>0</v>
      </c>
      <c r="G107" s="120">
        <f>F107*E102</f>
        <v>0</v>
      </c>
      <c r="I107" s="161"/>
      <c r="J107" s="172"/>
      <c r="K107" s="173"/>
      <c r="L107" s="173"/>
      <c r="M107" s="174"/>
      <c r="N107" s="27"/>
      <c r="O107" s="161"/>
      <c r="P107" s="172"/>
      <c r="Q107" s="173"/>
      <c r="R107" s="173"/>
      <c r="S107" s="174"/>
    </row>
    <row r="108" spans="1:19" ht="13.5" thickBot="1" x14ac:dyDescent="0.25">
      <c r="A108" s="78" t="s">
        <v>52</v>
      </c>
      <c r="B108" s="199">
        <v>213</v>
      </c>
      <c r="C108" s="40"/>
      <c r="D108" s="40"/>
      <c r="E108" s="40"/>
      <c r="F108" s="40"/>
      <c r="G108" s="40"/>
      <c r="I108" s="170"/>
      <c r="J108" s="175"/>
      <c r="K108" s="87"/>
      <c r="L108" s="87"/>
      <c r="M108" s="87"/>
      <c r="N108" s="27"/>
      <c r="O108" s="170"/>
      <c r="P108" s="175"/>
      <c r="Q108" s="87"/>
      <c r="R108" s="87"/>
      <c r="S108" s="87"/>
    </row>
    <row r="109" spans="1:19" ht="13.5" thickBot="1" x14ac:dyDescent="0.25">
      <c r="A109" s="77" t="s">
        <v>1</v>
      </c>
      <c r="B109" s="57"/>
      <c r="C109" s="39">
        <f>C107/B108</f>
        <v>0</v>
      </c>
      <c r="D109" s="39">
        <f>D107/B108</f>
        <v>0</v>
      </c>
      <c r="E109" s="39">
        <f>E107/B108</f>
        <v>0</v>
      </c>
      <c r="F109" s="39">
        <f>F107/B108</f>
        <v>0</v>
      </c>
      <c r="G109" s="39">
        <f>G107/B108</f>
        <v>0</v>
      </c>
      <c r="I109" s="169"/>
      <c r="J109" s="172"/>
      <c r="K109" s="91"/>
      <c r="L109" s="91"/>
      <c r="M109" s="91"/>
      <c r="N109" s="27"/>
      <c r="O109" s="169"/>
      <c r="P109" s="172"/>
      <c r="Q109" s="91"/>
      <c r="R109" s="91"/>
      <c r="S109" s="91"/>
    </row>
    <row r="110" spans="1:19" ht="13.5" thickBot="1" x14ac:dyDescent="0.25">
      <c r="A110" s="278" t="s">
        <v>53</v>
      </c>
      <c r="B110" s="279"/>
      <c r="C110" s="58"/>
      <c r="D110" s="58"/>
      <c r="E110" s="59"/>
      <c r="F110" s="59"/>
      <c r="G110" s="59"/>
      <c r="I110" s="283"/>
      <c r="J110" s="283"/>
      <c r="K110" s="81"/>
      <c r="L110" s="81"/>
      <c r="M110" s="176"/>
      <c r="N110" s="27"/>
      <c r="O110" s="283"/>
      <c r="P110" s="283"/>
      <c r="Q110" s="81"/>
      <c r="R110" s="81"/>
      <c r="S110" s="176"/>
    </row>
    <row r="111" spans="1:19" ht="13.5" thickBot="1" x14ac:dyDescent="0.25">
      <c r="A111" s="291" t="s">
        <v>2</v>
      </c>
      <c r="B111" s="292"/>
      <c r="C111" s="60">
        <f>C109*C110</f>
        <v>0</v>
      </c>
      <c r="D111" s="60">
        <f>D109*D110</f>
        <v>0</v>
      </c>
      <c r="E111" s="60">
        <f>E109*E110</f>
        <v>0</v>
      </c>
      <c r="F111" s="60">
        <f>F109*F110</f>
        <v>0</v>
      </c>
      <c r="G111" s="60">
        <f>G109*G110</f>
        <v>0</v>
      </c>
      <c r="I111" s="293"/>
      <c r="J111" s="272"/>
      <c r="K111" s="67"/>
      <c r="L111" s="67"/>
      <c r="M111" s="67"/>
      <c r="N111" s="27"/>
      <c r="O111" s="293"/>
      <c r="P111" s="272"/>
      <c r="Q111" s="67"/>
      <c r="R111" s="67"/>
      <c r="S111" s="67"/>
    </row>
    <row r="112" spans="1:19" x14ac:dyDescent="0.2"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</row>
    <row r="113" spans="1:19" x14ac:dyDescent="0.2">
      <c r="A113" s="71"/>
      <c r="D113" s="30" t="s">
        <v>36</v>
      </c>
      <c r="E113" s="31" t="s">
        <v>37</v>
      </c>
      <c r="F113" s="31"/>
      <c r="G113" s="31"/>
      <c r="I113" s="156"/>
      <c r="J113" s="27"/>
      <c r="K113" s="27"/>
      <c r="L113" s="157"/>
      <c r="M113" s="81"/>
      <c r="N113" s="27"/>
      <c r="O113" s="156"/>
      <c r="P113" s="27"/>
      <c r="Q113" s="27"/>
      <c r="R113" s="157"/>
      <c r="S113" s="81"/>
    </row>
    <row r="114" spans="1:19" ht="13.5" thickBot="1" x14ac:dyDescent="0.25">
      <c r="A114" s="72" t="s">
        <v>32</v>
      </c>
      <c r="C114" s="53" t="s">
        <v>51</v>
      </c>
      <c r="D114" s="54">
        <v>2.1999999999999999E-2</v>
      </c>
      <c r="E114" s="55">
        <f>1+1*D114</f>
        <v>1.022</v>
      </c>
      <c r="F114" s="220"/>
      <c r="G114" s="220"/>
      <c r="I114" s="166"/>
      <c r="J114" s="27"/>
      <c r="K114" s="66"/>
      <c r="L114" s="167"/>
      <c r="M114" s="65"/>
      <c r="N114" s="27"/>
      <c r="O114" s="166"/>
      <c r="P114" s="27"/>
      <c r="Q114" s="66"/>
      <c r="R114" s="167"/>
      <c r="S114" s="65"/>
    </row>
    <row r="115" spans="1:19" ht="13.5" thickBot="1" x14ac:dyDescent="0.25">
      <c r="A115" s="73"/>
      <c r="B115" s="56"/>
      <c r="C115" s="268" t="s">
        <v>181</v>
      </c>
      <c r="D115" s="268" t="s">
        <v>171</v>
      </c>
      <c r="E115" s="268" t="s">
        <v>172</v>
      </c>
      <c r="F115" s="268" t="s">
        <v>173</v>
      </c>
      <c r="G115" s="268" t="s">
        <v>174</v>
      </c>
      <c r="I115" s="156"/>
      <c r="J115" s="65"/>
      <c r="K115" s="168"/>
      <c r="L115" s="168"/>
      <c r="M115" s="168"/>
      <c r="N115" s="27"/>
      <c r="O115" s="156"/>
      <c r="P115" s="65"/>
      <c r="Q115" s="168"/>
      <c r="R115" s="168"/>
      <c r="S115" s="168"/>
    </row>
    <row r="116" spans="1:19" ht="13.5" thickBot="1" x14ac:dyDescent="0.25">
      <c r="A116" s="77" t="s">
        <v>0</v>
      </c>
      <c r="B116" s="275" t="s">
        <v>118</v>
      </c>
      <c r="C116" s="289"/>
      <c r="D116" s="289"/>
      <c r="E116" s="290"/>
      <c r="F116" s="218"/>
      <c r="G116" s="219"/>
      <c r="I116" s="169"/>
      <c r="J116" s="269"/>
      <c r="K116" s="269"/>
      <c r="L116" s="269"/>
      <c r="M116" s="269"/>
      <c r="N116" s="27"/>
      <c r="O116" s="169"/>
      <c r="P116" s="269"/>
      <c r="Q116" s="269"/>
      <c r="R116" s="269"/>
      <c r="S116" s="269"/>
    </row>
    <row r="117" spans="1:19" ht="26.25" thickBot="1" x14ac:dyDescent="0.25">
      <c r="A117" s="80" t="s">
        <v>123</v>
      </c>
      <c r="B117" s="294"/>
      <c r="C117" s="295"/>
      <c r="D117" s="295"/>
      <c r="E117" s="295"/>
      <c r="F117" s="295"/>
      <c r="G117" s="296"/>
      <c r="I117" s="170"/>
      <c r="J117" s="269"/>
      <c r="K117" s="270"/>
      <c r="L117" s="270"/>
      <c r="M117" s="270"/>
      <c r="N117" s="27"/>
      <c r="O117" s="170"/>
      <c r="P117" s="269"/>
      <c r="Q117" s="270"/>
      <c r="R117" s="270"/>
      <c r="S117" s="270"/>
    </row>
    <row r="118" spans="1:19" ht="13.5" thickBot="1" x14ac:dyDescent="0.25">
      <c r="A118" s="79" t="s">
        <v>10</v>
      </c>
      <c r="B118" s="297"/>
      <c r="C118" s="298"/>
      <c r="D118" s="298"/>
      <c r="E118" s="298"/>
      <c r="F118" s="298"/>
      <c r="G118" s="299"/>
      <c r="I118" s="171"/>
      <c r="J118" s="271"/>
      <c r="K118" s="272"/>
      <c r="L118" s="272"/>
      <c r="M118" s="272"/>
      <c r="N118" s="27"/>
      <c r="O118" s="171"/>
      <c r="P118" s="271"/>
      <c r="Q118" s="272"/>
      <c r="R118" s="272"/>
      <c r="S118" s="272"/>
    </row>
    <row r="119" spans="1:19" ht="26.25" thickBot="1" x14ac:dyDescent="0.25">
      <c r="A119" s="80" t="s">
        <v>117</v>
      </c>
      <c r="B119" s="209"/>
      <c r="C119" s="119">
        <f>VLOOKUP(B116,$AF$2:$AI$48,2,FALSE)</f>
        <v>0</v>
      </c>
      <c r="D119" s="120">
        <f>C119*$E$30</f>
        <v>0</v>
      </c>
      <c r="E119" s="120">
        <f>D119*E114</f>
        <v>0</v>
      </c>
      <c r="F119" s="120">
        <f>E119*E114</f>
        <v>0</v>
      </c>
      <c r="G119" s="120">
        <f>F119*E114</f>
        <v>0</v>
      </c>
      <c r="I119" s="161"/>
      <c r="J119" s="172"/>
      <c r="K119" s="173"/>
      <c r="L119" s="173"/>
      <c r="M119" s="174"/>
      <c r="N119" s="27"/>
      <c r="O119" s="161"/>
      <c r="P119" s="172"/>
      <c r="Q119" s="173"/>
      <c r="R119" s="173"/>
      <c r="S119" s="174"/>
    </row>
    <row r="120" spans="1:19" ht="13.5" thickBot="1" x14ac:dyDescent="0.25">
      <c r="A120" s="78" t="s">
        <v>52</v>
      </c>
      <c r="B120" s="199">
        <v>213</v>
      </c>
      <c r="C120" s="40"/>
      <c r="D120" s="40"/>
      <c r="E120" s="40"/>
      <c r="F120" s="40"/>
      <c r="G120" s="40"/>
      <c r="I120" s="170"/>
      <c r="J120" s="175"/>
      <c r="K120" s="87"/>
      <c r="L120" s="87"/>
      <c r="M120" s="87"/>
      <c r="N120" s="27"/>
      <c r="O120" s="170"/>
      <c r="P120" s="175"/>
      <c r="Q120" s="87"/>
      <c r="R120" s="87"/>
      <c r="S120" s="87"/>
    </row>
    <row r="121" spans="1:19" ht="13.5" thickBot="1" x14ac:dyDescent="0.25">
      <c r="A121" s="77" t="s">
        <v>1</v>
      </c>
      <c r="B121" s="57"/>
      <c r="C121" s="39">
        <f>C119/B120</f>
        <v>0</v>
      </c>
      <c r="D121" s="39">
        <f>D119/B120</f>
        <v>0</v>
      </c>
      <c r="E121" s="39">
        <f>E119/B120</f>
        <v>0</v>
      </c>
      <c r="F121" s="39">
        <f>F119/B120</f>
        <v>0</v>
      </c>
      <c r="G121" s="39">
        <f>G119/B120</f>
        <v>0</v>
      </c>
      <c r="I121" s="169"/>
      <c r="J121" s="172"/>
      <c r="K121" s="91"/>
      <c r="L121" s="91"/>
      <c r="M121" s="91"/>
      <c r="N121" s="27"/>
      <c r="O121" s="169"/>
      <c r="P121" s="172"/>
      <c r="Q121" s="91"/>
      <c r="R121" s="91"/>
      <c r="S121" s="91"/>
    </row>
    <row r="122" spans="1:19" ht="13.5" thickBot="1" x14ac:dyDescent="0.25">
      <c r="A122" s="278" t="s">
        <v>53</v>
      </c>
      <c r="B122" s="279"/>
      <c r="C122" s="58"/>
      <c r="D122" s="58"/>
      <c r="E122" s="59"/>
      <c r="F122" s="59"/>
      <c r="G122" s="59"/>
      <c r="I122" s="283"/>
      <c r="J122" s="283"/>
      <c r="K122" s="81"/>
      <c r="L122" s="81"/>
      <c r="M122" s="176"/>
      <c r="N122" s="27"/>
      <c r="O122" s="283"/>
      <c r="P122" s="283"/>
      <c r="Q122" s="81"/>
      <c r="R122" s="81"/>
      <c r="S122" s="176"/>
    </row>
    <row r="123" spans="1:19" ht="13.5" thickBot="1" x14ac:dyDescent="0.25">
      <c r="A123" s="291" t="s">
        <v>2</v>
      </c>
      <c r="B123" s="292"/>
      <c r="C123" s="60">
        <f>C121*C122</f>
        <v>0</v>
      </c>
      <c r="D123" s="60">
        <f>D121*D122</f>
        <v>0</v>
      </c>
      <c r="E123" s="60">
        <f>E121*E122</f>
        <v>0</v>
      </c>
      <c r="F123" s="60">
        <f>F121*F122</f>
        <v>0</v>
      </c>
      <c r="G123" s="60">
        <f>G121*G122</f>
        <v>0</v>
      </c>
      <c r="I123" s="293"/>
      <c r="J123" s="272"/>
      <c r="K123" s="67"/>
      <c r="L123" s="67"/>
      <c r="M123" s="67"/>
      <c r="N123" s="27"/>
      <c r="O123" s="293"/>
      <c r="P123" s="272"/>
      <c r="Q123" s="67"/>
      <c r="R123" s="67"/>
      <c r="S123" s="67"/>
    </row>
    <row r="124" spans="1:19" x14ac:dyDescent="0.2"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</row>
    <row r="125" spans="1:19" x14ac:dyDescent="0.2">
      <c r="A125" s="71"/>
      <c r="D125" s="30" t="s">
        <v>36</v>
      </c>
      <c r="E125" s="31" t="s">
        <v>37</v>
      </c>
      <c r="F125" s="31"/>
      <c r="G125" s="31"/>
      <c r="I125" s="156"/>
      <c r="J125" s="27"/>
      <c r="K125" s="27"/>
      <c r="L125" s="157"/>
      <c r="M125" s="81"/>
      <c r="N125" s="27"/>
      <c r="O125" s="156"/>
      <c r="P125" s="27"/>
      <c r="Q125" s="27"/>
      <c r="R125" s="157"/>
      <c r="S125" s="81"/>
    </row>
    <row r="126" spans="1:19" ht="13.5" thickBot="1" x14ac:dyDescent="0.25">
      <c r="A126" s="72" t="s">
        <v>32</v>
      </c>
      <c r="C126" s="53" t="s">
        <v>51</v>
      </c>
      <c r="D126" s="54">
        <v>2.1999999999999999E-2</v>
      </c>
      <c r="E126" s="55">
        <f>1+1*D126</f>
        <v>1.022</v>
      </c>
      <c r="F126" s="220"/>
      <c r="G126" s="220"/>
      <c r="I126" s="166"/>
      <c r="J126" s="27"/>
      <c r="K126" s="66"/>
      <c r="L126" s="167"/>
      <c r="M126" s="65"/>
      <c r="N126" s="27"/>
      <c r="O126" s="166"/>
      <c r="P126" s="27"/>
      <c r="Q126" s="66"/>
      <c r="R126" s="167"/>
      <c r="S126" s="65"/>
    </row>
    <row r="127" spans="1:19" ht="13.5" thickBot="1" x14ac:dyDescent="0.25">
      <c r="A127" s="73"/>
      <c r="B127" s="56"/>
      <c r="C127" s="268" t="s">
        <v>181</v>
      </c>
      <c r="D127" s="268" t="s">
        <v>171</v>
      </c>
      <c r="E127" s="268" t="s">
        <v>172</v>
      </c>
      <c r="F127" s="268" t="s">
        <v>173</v>
      </c>
      <c r="G127" s="268" t="s">
        <v>174</v>
      </c>
      <c r="I127" s="156"/>
      <c r="J127" s="65"/>
      <c r="K127" s="168"/>
      <c r="L127" s="168"/>
      <c r="M127" s="168"/>
      <c r="N127" s="27"/>
      <c r="O127" s="156"/>
      <c r="P127" s="65"/>
      <c r="Q127" s="168"/>
      <c r="R127" s="168"/>
      <c r="S127" s="168"/>
    </row>
    <row r="128" spans="1:19" ht="13.5" thickBot="1" x14ac:dyDescent="0.25">
      <c r="A128" s="77" t="s">
        <v>0</v>
      </c>
      <c r="B128" s="275" t="s">
        <v>118</v>
      </c>
      <c r="C128" s="289"/>
      <c r="D128" s="289"/>
      <c r="E128" s="290"/>
      <c r="F128" s="218"/>
      <c r="G128" s="219"/>
      <c r="I128" s="169"/>
      <c r="J128" s="269"/>
      <c r="K128" s="269"/>
      <c r="L128" s="269"/>
      <c r="M128" s="269"/>
      <c r="N128" s="27"/>
      <c r="O128" s="169"/>
      <c r="P128" s="269"/>
      <c r="Q128" s="269"/>
      <c r="R128" s="269"/>
      <c r="S128" s="269"/>
    </row>
    <row r="129" spans="1:19" ht="26.25" thickBot="1" x14ac:dyDescent="0.25">
      <c r="A129" s="80" t="s">
        <v>123</v>
      </c>
      <c r="B129" s="294"/>
      <c r="C129" s="295"/>
      <c r="D129" s="295"/>
      <c r="E129" s="295"/>
      <c r="F129" s="295"/>
      <c r="G129" s="296"/>
      <c r="I129" s="170"/>
      <c r="J129" s="269"/>
      <c r="K129" s="270"/>
      <c r="L129" s="270"/>
      <c r="M129" s="270"/>
      <c r="N129" s="27"/>
      <c r="O129" s="170"/>
      <c r="P129" s="269"/>
      <c r="Q129" s="270"/>
      <c r="R129" s="270"/>
      <c r="S129" s="270"/>
    </row>
    <row r="130" spans="1:19" ht="13.5" thickBot="1" x14ac:dyDescent="0.25">
      <c r="A130" s="79" t="s">
        <v>10</v>
      </c>
      <c r="B130" s="297"/>
      <c r="C130" s="298"/>
      <c r="D130" s="298"/>
      <c r="E130" s="298"/>
      <c r="F130" s="298"/>
      <c r="G130" s="299"/>
      <c r="I130" s="171"/>
      <c r="J130" s="271"/>
      <c r="K130" s="272"/>
      <c r="L130" s="272"/>
      <c r="M130" s="272"/>
      <c r="N130" s="27"/>
      <c r="O130" s="171"/>
      <c r="P130" s="271"/>
      <c r="Q130" s="272"/>
      <c r="R130" s="272"/>
      <c r="S130" s="272"/>
    </row>
    <row r="131" spans="1:19" ht="26.25" thickBot="1" x14ac:dyDescent="0.25">
      <c r="A131" s="80" t="s">
        <v>117</v>
      </c>
      <c r="B131" s="209"/>
      <c r="C131" s="119">
        <f>VLOOKUP(B128,$AF$2:$AI$48,2,FALSE)</f>
        <v>0</v>
      </c>
      <c r="D131" s="120">
        <f>C131*$E$30</f>
        <v>0</v>
      </c>
      <c r="E131" s="120">
        <f>D131*E126</f>
        <v>0</v>
      </c>
      <c r="F131" s="120">
        <f>E131*E126</f>
        <v>0</v>
      </c>
      <c r="G131" s="120">
        <f>F131*E126</f>
        <v>0</v>
      </c>
      <c r="I131" s="161"/>
      <c r="J131" s="172"/>
      <c r="K131" s="173"/>
      <c r="L131" s="173"/>
      <c r="M131" s="174"/>
      <c r="N131" s="27"/>
      <c r="O131" s="161"/>
      <c r="P131" s="172"/>
      <c r="Q131" s="173"/>
      <c r="R131" s="173"/>
      <c r="S131" s="174"/>
    </row>
    <row r="132" spans="1:19" ht="13.5" thickBot="1" x14ac:dyDescent="0.25">
      <c r="A132" s="78" t="s">
        <v>52</v>
      </c>
      <c r="B132" s="199">
        <v>213</v>
      </c>
      <c r="C132" s="40"/>
      <c r="D132" s="40"/>
      <c r="E132" s="40"/>
      <c r="F132" s="40"/>
      <c r="G132" s="40"/>
      <c r="I132" s="170"/>
      <c r="J132" s="175"/>
      <c r="K132" s="87"/>
      <c r="L132" s="87"/>
      <c r="M132" s="87"/>
      <c r="N132" s="27"/>
      <c r="O132" s="170"/>
      <c r="P132" s="175"/>
      <c r="Q132" s="87"/>
      <c r="R132" s="87"/>
      <c r="S132" s="87"/>
    </row>
    <row r="133" spans="1:19" ht="13.5" thickBot="1" x14ac:dyDescent="0.25">
      <c r="A133" s="77" t="s">
        <v>1</v>
      </c>
      <c r="B133" s="57"/>
      <c r="C133" s="39">
        <f>C131/B132</f>
        <v>0</v>
      </c>
      <c r="D133" s="39">
        <f>D131/B132</f>
        <v>0</v>
      </c>
      <c r="E133" s="39">
        <f>E131/B132</f>
        <v>0</v>
      </c>
      <c r="F133" s="39">
        <f>F131/B132</f>
        <v>0</v>
      </c>
      <c r="G133" s="39">
        <f>G131/B132</f>
        <v>0</v>
      </c>
      <c r="I133" s="169"/>
      <c r="J133" s="172"/>
      <c r="K133" s="91"/>
      <c r="L133" s="91"/>
      <c r="M133" s="91"/>
      <c r="N133" s="27"/>
      <c r="O133" s="169"/>
      <c r="P133" s="172"/>
      <c r="Q133" s="91"/>
      <c r="R133" s="91"/>
      <c r="S133" s="91"/>
    </row>
    <row r="134" spans="1:19" ht="13.5" thickBot="1" x14ac:dyDescent="0.25">
      <c r="A134" s="278" t="s">
        <v>53</v>
      </c>
      <c r="B134" s="279"/>
      <c r="C134" s="58"/>
      <c r="D134" s="58"/>
      <c r="E134" s="59"/>
      <c r="F134" s="59"/>
      <c r="G134" s="59"/>
      <c r="I134" s="283"/>
      <c r="J134" s="283"/>
      <c r="K134" s="81"/>
      <c r="L134" s="81"/>
      <c r="M134" s="176"/>
      <c r="N134" s="27"/>
      <c r="O134" s="283"/>
      <c r="P134" s="283"/>
      <c r="Q134" s="81"/>
      <c r="R134" s="81"/>
      <c r="S134" s="176"/>
    </row>
    <row r="135" spans="1:19" ht="13.5" thickBot="1" x14ac:dyDescent="0.25">
      <c r="A135" s="291" t="s">
        <v>2</v>
      </c>
      <c r="B135" s="292"/>
      <c r="C135" s="60">
        <f>C133*C134</f>
        <v>0</v>
      </c>
      <c r="D135" s="60">
        <f>D133*D134</f>
        <v>0</v>
      </c>
      <c r="E135" s="60">
        <f>E133*E134</f>
        <v>0</v>
      </c>
      <c r="F135" s="60">
        <f>F133*F134</f>
        <v>0</v>
      </c>
      <c r="G135" s="60">
        <f>G133*G134</f>
        <v>0</v>
      </c>
      <c r="I135" s="293"/>
      <c r="J135" s="272"/>
      <c r="K135" s="67"/>
      <c r="L135" s="67"/>
      <c r="M135" s="67"/>
      <c r="N135" s="27"/>
      <c r="O135" s="293"/>
      <c r="P135" s="272"/>
      <c r="Q135" s="67"/>
      <c r="R135" s="67"/>
      <c r="S135" s="67"/>
    </row>
    <row r="136" spans="1:19" x14ac:dyDescent="0.2"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</row>
    <row r="137" spans="1:19" x14ac:dyDescent="0.2">
      <c r="A137" s="71"/>
      <c r="D137" s="30" t="s">
        <v>36</v>
      </c>
      <c r="E137" s="31" t="s">
        <v>37</v>
      </c>
      <c r="F137" s="31"/>
      <c r="G137" s="31"/>
      <c r="I137" s="156"/>
      <c r="J137" s="27"/>
      <c r="K137" s="27"/>
      <c r="L137" s="157"/>
      <c r="M137" s="81"/>
      <c r="N137" s="27"/>
      <c r="O137" s="156"/>
      <c r="P137" s="27"/>
      <c r="Q137" s="27"/>
      <c r="R137" s="157"/>
      <c r="S137" s="81"/>
    </row>
    <row r="138" spans="1:19" ht="13.5" thickBot="1" x14ac:dyDescent="0.25">
      <c r="A138" s="72" t="s">
        <v>32</v>
      </c>
      <c r="C138" s="53" t="s">
        <v>51</v>
      </c>
      <c r="D138" s="54">
        <v>2.1999999999999999E-2</v>
      </c>
      <c r="E138" s="55">
        <f>1+1*D138</f>
        <v>1.022</v>
      </c>
      <c r="F138" s="220"/>
      <c r="G138" s="220"/>
      <c r="I138" s="166"/>
      <c r="J138" s="27"/>
      <c r="K138" s="66"/>
      <c r="L138" s="167"/>
      <c r="M138" s="65"/>
      <c r="N138" s="27"/>
      <c r="O138" s="166"/>
      <c r="P138" s="27"/>
      <c r="Q138" s="66"/>
      <c r="R138" s="167"/>
      <c r="S138" s="65"/>
    </row>
    <row r="139" spans="1:19" ht="13.5" thickBot="1" x14ac:dyDescent="0.25">
      <c r="A139" s="73"/>
      <c r="B139" s="56"/>
      <c r="C139" s="268" t="s">
        <v>181</v>
      </c>
      <c r="D139" s="268" t="s">
        <v>171</v>
      </c>
      <c r="E139" s="268" t="s">
        <v>172</v>
      </c>
      <c r="F139" s="268" t="s">
        <v>173</v>
      </c>
      <c r="G139" s="268" t="s">
        <v>174</v>
      </c>
      <c r="I139" s="156"/>
      <c r="J139" s="65"/>
      <c r="K139" s="168"/>
      <c r="L139" s="168"/>
      <c r="M139" s="168"/>
      <c r="N139" s="27"/>
      <c r="O139" s="156"/>
      <c r="P139" s="65"/>
      <c r="Q139" s="168"/>
      <c r="R139" s="168"/>
      <c r="S139" s="168"/>
    </row>
    <row r="140" spans="1:19" ht="13.5" thickBot="1" x14ac:dyDescent="0.25">
      <c r="A140" s="77" t="s">
        <v>0</v>
      </c>
      <c r="B140" s="275" t="s">
        <v>118</v>
      </c>
      <c r="C140" s="289"/>
      <c r="D140" s="289"/>
      <c r="E140" s="290"/>
      <c r="F140" s="218"/>
      <c r="G140" s="219"/>
      <c r="I140" s="169"/>
      <c r="J140" s="269"/>
      <c r="K140" s="269"/>
      <c r="L140" s="269"/>
      <c r="M140" s="269"/>
      <c r="N140" s="27"/>
      <c r="O140" s="169"/>
      <c r="P140" s="269"/>
      <c r="Q140" s="269"/>
      <c r="R140" s="269"/>
      <c r="S140" s="269"/>
    </row>
    <row r="141" spans="1:19" ht="26.25" thickBot="1" x14ac:dyDescent="0.25">
      <c r="A141" s="80" t="s">
        <v>123</v>
      </c>
      <c r="B141" s="294"/>
      <c r="C141" s="295"/>
      <c r="D141" s="295"/>
      <c r="E141" s="295"/>
      <c r="F141" s="295"/>
      <c r="G141" s="296"/>
      <c r="I141" s="170"/>
      <c r="J141" s="269"/>
      <c r="K141" s="270"/>
      <c r="L141" s="270"/>
      <c r="M141" s="270"/>
      <c r="N141" s="27"/>
      <c r="O141" s="170"/>
      <c r="P141" s="269"/>
      <c r="Q141" s="270"/>
      <c r="R141" s="270"/>
      <c r="S141" s="270"/>
    </row>
    <row r="142" spans="1:19" ht="13.5" thickBot="1" x14ac:dyDescent="0.25">
      <c r="A142" s="79" t="s">
        <v>10</v>
      </c>
      <c r="B142" s="297"/>
      <c r="C142" s="298"/>
      <c r="D142" s="298"/>
      <c r="E142" s="298"/>
      <c r="F142" s="298"/>
      <c r="G142" s="299"/>
      <c r="I142" s="171"/>
      <c r="J142" s="271"/>
      <c r="K142" s="272"/>
      <c r="L142" s="272"/>
      <c r="M142" s="272"/>
      <c r="N142" s="27"/>
      <c r="O142" s="171"/>
      <c r="P142" s="271"/>
      <c r="Q142" s="272"/>
      <c r="R142" s="272"/>
      <c r="S142" s="272"/>
    </row>
    <row r="143" spans="1:19" ht="26.25" thickBot="1" x14ac:dyDescent="0.25">
      <c r="A143" s="80" t="s">
        <v>117</v>
      </c>
      <c r="B143" s="209"/>
      <c r="C143" s="119">
        <f>VLOOKUP(B140,$AF$2:$AI$48,2,FALSE)</f>
        <v>0</v>
      </c>
      <c r="D143" s="120">
        <f>C143*$E$30</f>
        <v>0</v>
      </c>
      <c r="E143" s="120">
        <f>D143*E138</f>
        <v>0</v>
      </c>
      <c r="F143" s="120">
        <f>E143*E138</f>
        <v>0</v>
      </c>
      <c r="G143" s="120">
        <f>F143*E138</f>
        <v>0</v>
      </c>
      <c r="I143" s="161"/>
      <c r="J143" s="172"/>
      <c r="K143" s="173"/>
      <c r="L143" s="173"/>
      <c r="M143" s="174"/>
      <c r="N143" s="27"/>
      <c r="O143" s="161"/>
      <c r="P143" s="172"/>
      <c r="Q143" s="173"/>
      <c r="R143" s="173"/>
      <c r="S143" s="174"/>
    </row>
    <row r="144" spans="1:19" ht="13.5" thickBot="1" x14ac:dyDescent="0.25">
      <c r="A144" s="78" t="s">
        <v>52</v>
      </c>
      <c r="B144" s="199">
        <v>213</v>
      </c>
      <c r="C144" s="40"/>
      <c r="D144" s="40"/>
      <c r="E144" s="40"/>
      <c r="F144" s="40"/>
      <c r="G144" s="40"/>
      <c r="I144" s="170"/>
      <c r="J144" s="175"/>
      <c r="K144" s="87"/>
      <c r="L144" s="87"/>
      <c r="M144" s="87"/>
      <c r="N144" s="27"/>
      <c r="O144" s="170"/>
      <c r="P144" s="175"/>
      <c r="Q144" s="87"/>
      <c r="R144" s="87"/>
      <c r="S144" s="87"/>
    </row>
    <row r="145" spans="1:19" ht="13.5" thickBot="1" x14ac:dyDescent="0.25">
      <c r="A145" s="77" t="s">
        <v>1</v>
      </c>
      <c r="B145" s="57"/>
      <c r="C145" s="39">
        <f>C143/B144</f>
        <v>0</v>
      </c>
      <c r="D145" s="39">
        <f>D143/B144</f>
        <v>0</v>
      </c>
      <c r="E145" s="39">
        <f>E143/B144</f>
        <v>0</v>
      </c>
      <c r="F145" s="39">
        <f>F143/B144</f>
        <v>0</v>
      </c>
      <c r="G145" s="39">
        <f>G143/B144</f>
        <v>0</v>
      </c>
      <c r="I145" s="169"/>
      <c r="J145" s="172"/>
      <c r="K145" s="91"/>
      <c r="L145" s="91"/>
      <c r="M145" s="91"/>
      <c r="N145" s="27"/>
      <c r="O145" s="169"/>
      <c r="P145" s="172"/>
      <c r="Q145" s="91"/>
      <c r="R145" s="91"/>
      <c r="S145" s="91"/>
    </row>
    <row r="146" spans="1:19" ht="13.5" thickBot="1" x14ac:dyDescent="0.25">
      <c r="A146" s="278" t="s">
        <v>53</v>
      </c>
      <c r="B146" s="279"/>
      <c r="C146" s="58"/>
      <c r="D146" s="58"/>
      <c r="E146" s="59"/>
      <c r="F146" s="59"/>
      <c r="G146" s="59"/>
      <c r="I146" s="283"/>
      <c r="J146" s="283"/>
      <c r="K146" s="81"/>
      <c r="L146" s="81"/>
      <c r="M146" s="176"/>
      <c r="N146" s="27"/>
      <c r="O146" s="283"/>
      <c r="P146" s="283"/>
      <c r="Q146" s="81"/>
      <c r="R146" s="81"/>
      <c r="S146" s="176"/>
    </row>
    <row r="147" spans="1:19" ht="13.5" thickBot="1" x14ac:dyDescent="0.25">
      <c r="A147" s="291" t="s">
        <v>2</v>
      </c>
      <c r="B147" s="292"/>
      <c r="C147" s="60">
        <f>C145*C146</f>
        <v>0</v>
      </c>
      <c r="D147" s="60">
        <f>D145*D146</f>
        <v>0</v>
      </c>
      <c r="E147" s="60">
        <f>E145*E146</f>
        <v>0</v>
      </c>
      <c r="F147" s="60">
        <f>F145*F146</f>
        <v>0</v>
      </c>
      <c r="G147" s="60">
        <f>G145*G146</f>
        <v>0</v>
      </c>
      <c r="I147" s="293"/>
      <c r="J147" s="272"/>
      <c r="K147" s="67"/>
      <c r="L147" s="67"/>
      <c r="M147" s="67"/>
      <c r="N147" s="27"/>
      <c r="O147" s="293"/>
      <c r="P147" s="272"/>
      <c r="Q147" s="67"/>
      <c r="R147" s="67"/>
      <c r="S147" s="67"/>
    </row>
    <row r="148" spans="1:19" x14ac:dyDescent="0.2"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</row>
    <row r="149" spans="1:19" x14ac:dyDescent="0.2"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:19" ht="13.5" thickBot="1" x14ac:dyDescent="0.25">
      <c r="A150" s="75"/>
      <c r="B150" s="34"/>
      <c r="C150" s="268" t="s">
        <v>181</v>
      </c>
      <c r="D150" s="268" t="s">
        <v>171</v>
      </c>
      <c r="E150" s="268" t="s">
        <v>172</v>
      </c>
      <c r="F150" s="268" t="s">
        <v>173</v>
      </c>
      <c r="G150" s="268" t="s">
        <v>174</v>
      </c>
      <c r="I150" s="27"/>
      <c r="J150" s="177"/>
      <c r="K150" s="27"/>
      <c r="L150" s="27"/>
      <c r="M150" s="177"/>
      <c r="N150" s="27"/>
      <c r="O150" s="27"/>
      <c r="P150" s="177"/>
      <c r="Q150" s="27"/>
      <c r="R150" s="27"/>
      <c r="S150" s="177"/>
    </row>
    <row r="151" spans="1:19" ht="13.5" customHeight="1" thickBot="1" x14ac:dyDescent="0.25">
      <c r="A151" s="76" t="s">
        <v>18</v>
      </c>
      <c r="B151" s="36"/>
      <c r="C151" s="242">
        <f>C39+C51+C63+C75+C87+C99+C111+C123+C135+C147</f>
        <v>0</v>
      </c>
      <c r="D151" s="242">
        <f>D39+D51+D63+D75+D87+D99+D111+D123+D135+D147</f>
        <v>0</v>
      </c>
      <c r="E151" s="242">
        <f>E39+E51+E63+E75+E87+E99+E111+E123+E135+E147</f>
        <v>0</v>
      </c>
      <c r="F151" s="242">
        <f>F39+F51+F63+F75+F87+F99+F111+F123+F135+F147</f>
        <v>0</v>
      </c>
      <c r="G151" s="251">
        <f>G39+G51+G63+G75+G87+G99+G111+G123+G135+G147</f>
        <v>0</v>
      </c>
      <c r="I151" s="65"/>
      <c r="J151" s="27"/>
      <c r="K151" s="178"/>
      <c r="L151" s="178"/>
      <c r="M151" s="178"/>
      <c r="N151" s="27"/>
      <c r="O151" s="65"/>
      <c r="P151" s="27"/>
      <c r="Q151" s="178"/>
      <c r="R151" s="178"/>
      <c r="S151" s="178"/>
    </row>
    <row r="152" spans="1:19" x14ac:dyDescent="0.2"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x14ac:dyDescent="0.2"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:19" x14ac:dyDescent="0.2"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1:19" x14ac:dyDescent="0.2"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x14ac:dyDescent="0.2"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x14ac:dyDescent="0.2"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x14ac:dyDescent="0.2"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x14ac:dyDescent="0.2"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</row>
    <row r="160" spans="1:19" x14ac:dyDescent="0.2"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</row>
    <row r="161" spans="9:19" x14ac:dyDescent="0.2"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</row>
    <row r="162" spans="9:19" x14ac:dyDescent="0.2"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</row>
    <row r="163" spans="9:19" x14ac:dyDescent="0.2"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</row>
    <row r="164" spans="9:19" x14ac:dyDescent="0.2"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</row>
    <row r="165" spans="9:19" x14ac:dyDescent="0.2"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9:19" x14ac:dyDescent="0.2"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9:19" x14ac:dyDescent="0.2"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9:19" x14ac:dyDescent="0.2"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</row>
    <row r="169" spans="9:19" x14ac:dyDescent="0.2"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</row>
    <row r="170" spans="9:19" x14ac:dyDescent="0.2"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9:19" x14ac:dyDescent="0.2"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</row>
    <row r="172" spans="9:19" x14ac:dyDescent="0.2"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</row>
    <row r="173" spans="9:19" x14ac:dyDescent="0.2"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</row>
    <row r="174" spans="9:19" x14ac:dyDescent="0.2"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</row>
    <row r="175" spans="9:19" x14ac:dyDescent="0.2"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</row>
    <row r="176" spans="9:19" x14ac:dyDescent="0.2"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</row>
    <row r="177" spans="9:19" x14ac:dyDescent="0.2"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</row>
    <row r="178" spans="9:19" x14ac:dyDescent="0.2"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</row>
    <row r="179" spans="9:19" x14ac:dyDescent="0.2"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</row>
    <row r="180" spans="9:19" x14ac:dyDescent="0.2"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</row>
    <row r="181" spans="9:19" x14ac:dyDescent="0.2"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</row>
    <row r="182" spans="9:19" x14ac:dyDescent="0.2"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</row>
    <row r="183" spans="9:19" x14ac:dyDescent="0.2"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</row>
    <row r="184" spans="9:19" x14ac:dyDescent="0.2"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</row>
    <row r="185" spans="9:19" x14ac:dyDescent="0.2"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</row>
    <row r="186" spans="9:19" x14ac:dyDescent="0.2"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</row>
    <row r="187" spans="9:19" x14ac:dyDescent="0.2"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</row>
    <row r="188" spans="9:19" x14ac:dyDescent="0.2"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</row>
    <row r="189" spans="9:19" x14ac:dyDescent="0.2"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</row>
    <row r="190" spans="9:19" x14ac:dyDescent="0.2"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</row>
    <row r="191" spans="9:19" x14ac:dyDescent="0.2"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</row>
    <row r="192" spans="9:19" x14ac:dyDescent="0.2"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</row>
    <row r="193" spans="9:19" x14ac:dyDescent="0.2"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</row>
    <row r="194" spans="9:19" x14ac:dyDescent="0.2"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</row>
    <row r="195" spans="9:19" x14ac:dyDescent="0.2"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</row>
    <row r="196" spans="9:19" x14ac:dyDescent="0.2"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</row>
    <row r="197" spans="9:19" x14ac:dyDescent="0.2"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</row>
    <row r="198" spans="9:19" x14ac:dyDescent="0.2"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</row>
    <row r="199" spans="9:19" x14ac:dyDescent="0.2"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</row>
    <row r="200" spans="9:19" x14ac:dyDescent="0.2"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</row>
    <row r="201" spans="9:19" x14ac:dyDescent="0.2"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</row>
    <row r="202" spans="9:19" x14ac:dyDescent="0.2"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</row>
    <row r="203" spans="9:19" x14ac:dyDescent="0.2"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</row>
    <row r="204" spans="9:19" x14ac:dyDescent="0.2"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</row>
    <row r="205" spans="9:19" x14ac:dyDescent="0.2"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</row>
    <row r="206" spans="9:19" x14ac:dyDescent="0.2"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</row>
    <row r="207" spans="9:19" x14ac:dyDescent="0.2"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</row>
    <row r="208" spans="9:19" x14ac:dyDescent="0.2"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</row>
    <row r="209" spans="9:19" x14ac:dyDescent="0.2"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</row>
    <row r="210" spans="9:19" x14ac:dyDescent="0.2"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</row>
    <row r="211" spans="9:19" x14ac:dyDescent="0.2"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</row>
    <row r="212" spans="9:19" x14ac:dyDescent="0.2"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</row>
    <row r="213" spans="9:19" x14ac:dyDescent="0.2"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</row>
    <row r="214" spans="9:19" x14ac:dyDescent="0.2"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</row>
    <row r="215" spans="9:19" x14ac:dyDescent="0.2"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</row>
    <row r="216" spans="9:19" x14ac:dyDescent="0.2"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</row>
    <row r="217" spans="9:19" x14ac:dyDescent="0.2"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</row>
    <row r="218" spans="9:19" x14ac:dyDescent="0.2"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</row>
    <row r="219" spans="9:19" x14ac:dyDescent="0.2"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</row>
    <row r="220" spans="9:19" x14ac:dyDescent="0.2"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</row>
    <row r="221" spans="9:19" x14ac:dyDescent="0.2"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</row>
    <row r="222" spans="9:19" x14ac:dyDescent="0.2"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</row>
    <row r="223" spans="9:19" x14ac:dyDescent="0.2"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</row>
    <row r="224" spans="9:19" x14ac:dyDescent="0.2"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</row>
    <row r="225" spans="9:19" x14ac:dyDescent="0.2"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</row>
    <row r="226" spans="9:19" x14ac:dyDescent="0.2"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</row>
    <row r="227" spans="9:19" x14ac:dyDescent="0.2"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</row>
    <row r="228" spans="9:19" x14ac:dyDescent="0.2"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</row>
    <row r="229" spans="9:19" x14ac:dyDescent="0.2"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</row>
    <row r="230" spans="9:19" x14ac:dyDescent="0.2"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</row>
    <row r="231" spans="9:19" x14ac:dyDescent="0.2"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</row>
    <row r="232" spans="9:19" x14ac:dyDescent="0.2"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</row>
    <row r="233" spans="9:19" x14ac:dyDescent="0.2"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</row>
    <row r="234" spans="9:19" x14ac:dyDescent="0.2"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</row>
    <row r="235" spans="9:19" x14ac:dyDescent="0.2"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</row>
    <row r="236" spans="9:19" x14ac:dyDescent="0.2"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</row>
    <row r="237" spans="9:19" x14ac:dyDescent="0.2"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</row>
    <row r="238" spans="9:19" x14ac:dyDescent="0.2"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</row>
    <row r="239" spans="9:19" x14ac:dyDescent="0.2"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</row>
    <row r="240" spans="9:19" x14ac:dyDescent="0.2"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</row>
    <row r="241" spans="9:19" x14ac:dyDescent="0.2"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</row>
    <row r="242" spans="9:19" x14ac:dyDescent="0.2"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</row>
    <row r="243" spans="9:19" x14ac:dyDescent="0.2"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</row>
    <row r="244" spans="9:19" x14ac:dyDescent="0.2"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</row>
    <row r="245" spans="9:19" x14ac:dyDescent="0.2"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</row>
    <row r="246" spans="9:19" x14ac:dyDescent="0.2"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</row>
    <row r="247" spans="9:19" x14ac:dyDescent="0.2"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</row>
    <row r="248" spans="9:19" x14ac:dyDescent="0.2"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</row>
    <row r="249" spans="9:19" x14ac:dyDescent="0.2"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</row>
    <row r="250" spans="9:19" x14ac:dyDescent="0.2"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</row>
    <row r="251" spans="9:19" x14ac:dyDescent="0.2"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</row>
    <row r="252" spans="9:19" x14ac:dyDescent="0.2"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</row>
    <row r="253" spans="9:19" x14ac:dyDescent="0.2"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</row>
    <row r="254" spans="9:19" x14ac:dyDescent="0.2"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</row>
    <row r="255" spans="9:19" x14ac:dyDescent="0.2"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</row>
    <row r="256" spans="9:19" x14ac:dyDescent="0.2"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</row>
    <row r="257" spans="9:19" x14ac:dyDescent="0.2"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</row>
    <row r="258" spans="9:19" x14ac:dyDescent="0.2"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</row>
    <row r="259" spans="9:19" x14ac:dyDescent="0.2"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</row>
    <row r="260" spans="9:19" x14ac:dyDescent="0.2"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</row>
    <row r="261" spans="9:19" x14ac:dyDescent="0.2"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</row>
    <row r="262" spans="9:19" x14ac:dyDescent="0.2"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</row>
    <row r="263" spans="9:19" x14ac:dyDescent="0.2"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</row>
    <row r="264" spans="9:19" x14ac:dyDescent="0.2"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</row>
    <row r="265" spans="9:19" x14ac:dyDescent="0.2"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</row>
    <row r="266" spans="9:19" x14ac:dyDescent="0.2"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</row>
    <row r="267" spans="9:19" x14ac:dyDescent="0.2"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</row>
    <row r="268" spans="9:19" x14ac:dyDescent="0.2"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</row>
    <row r="269" spans="9:19" x14ac:dyDescent="0.2"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</row>
    <row r="270" spans="9:19" x14ac:dyDescent="0.2"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</row>
    <row r="271" spans="9:19" x14ac:dyDescent="0.2"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</row>
    <row r="272" spans="9:19" x14ac:dyDescent="0.2"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</row>
    <row r="273" spans="9:19" x14ac:dyDescent="0.2"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</row>
    <row r="274" spans="9:19" x14ac:dyDescent="0.2"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</row>
    <row r="275" spans="9:19" x14ac:dyDescent="0.2"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</row>
    <row r="276" spans="9:19" x14ac:dyDescent="0.2"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</row>
    <row r="277" spans="9:19" x14ac:dyDescent="0.2"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</row>
    <row r="278" spans="9:19" x14ac:dyDescent="0.2"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</row>
    <row r="279" spans="9:19" x14ac:dyDescent="0.2"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</row>
    <row r="280" spans="9:19" x14ac:dyDescent="0.2"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</row>
    <row r="281" spans="9:19" x14ac:dyDescent="0.2"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</row>
    <row r="282" spans="9:19" x14ac:dyDescent="0.2"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</row>
    <row r="283" spans="9:19" x14ac:dyDescent="0.2"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</row>
    <row r="284" spans="9:19" x14ac:dyDescent="0.2"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</row>
    <row r="285" spans="9:19" x14ac:dyDescent="0.2"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</row>
    <row r="286" spans="9:19" x14ac:dyDescent="0.2"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</row>
    <row r="287" spans="9:19" x14ac:dyDescent="0.2"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</row>
    <row r="288" spans="9:19" x14ac:dyDescent="0.2"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</row>
    <row r="289" spans="9:19" x14ac:dyDescent="0.2"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</row>
    <row r="290" spans="9:19" x14ac:dyDescent="0.2"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</row>
    <row r="291" spans="9:19" x14ac:dyDescent="0.2"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</row>
    <row r="292" spans="9:19" x14ac:dyDescent="0.2"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</row>
    <row r="293" spans="9:19" x14ac:dyDescent="0.2"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</row>
    <row r="294" spans="9:19" x14ac:dyDescent="0.2"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</row>
    <row r="295" spans="9:19" x14ac:dyDescent="0.2"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</row>
    <row r="296" spans="9:19" x14ac:dyDescent="0.2"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</row>
    <row r="297" spans="9:19" x14ac:dyDescent="0.2"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</row>
    <row r="298" spans="9:19" x14ac:dyDescent="0.2"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</row>
    <row r="299" spans="9:19" x14ac:dyDescent="0.2"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</row>
    <row r="300" spans="9:19" x14ac:dyDescent="0.2"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</row>
    <row r="301" spans="9:19" x14ac:dyDescent="0.2"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</row>
    <row r="302" spans="9:19" x14ac:dyDescent="0.2"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</row>
    <row r="303" spans="9:19" x14ac:dyDescent="0.2"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</row>
    <row r="304" spans="9:19" x14ac:dyDescent="0.2"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</row>
    <row r="305" spans="9:19" x14ac:dyDescent="0.2"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</row>
    <row r="306" spans="9:19" x14ac:dyDescent="0.2"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</row>
    <row r="307" spans="9:19" x14ac:dyDescent="0.2"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</row>
    <row r="308" spans="9:19" x14ac:dyDescent="0.2"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</row>
    <row r="309" spans="9:19" x14ac:dyDescent="0.2"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</row>
    <row r="310" spans="9:19" x14ac:dyDescent="0.2"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</row>
    <row r="311" spans="9:19" x14ac:dyDescent="0.2"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</row>
    <row r="312" spans="9:19" x14ac:dyDescent="0.2"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</row>
    <row r="313" spans="9:19" x14ac:dyDescent="0.2"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</row>
    <row r="314" spans="9:19" x14ac:dyDescent="0.2"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</row>
    <row r="315" spans="9:19" x14ac:dyDescent="0.2"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</row>
    <row r="316" spans="9:19" x14ac:dyDescent="0.2"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</row>
    <row r="317" spans="9:19" x14ac:dyDescent="0.2"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</row>
    <row r="318" spans="9:19" x14ac:dyDescent="0.2"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</row>
    <row r="319" spans="9:19" x14ac:dyDescent="0.2"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</row>
    <row r="320" spans="9:19" x14ac:dyDescent="0.2"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</row>
    <row r="321" spans="9:19" x14ac:dyDescent="0.2"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</row>
    <row r="322" spans="9:19" x14ac:dyDescent="0.2"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</row>
    <row r="323" spans="9:19" x14ac:dyDescent="0.2"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</row>
    <row r="324" spans="9:19" x14ac:dyDescent="0.2"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</row>
    <row r="325" spans="9:19" x14ac:dyDescent="0.2"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</row>
    <row r="326" spans="9:19" x14ac:dyDescent="0.2"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</row>
    <row r="327" spans="9:19" x14ac:dyDescent="0.2"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</row>
    <row r="328" spans="9:19" x14ac:dyDescent="0.2"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</row>
    <row r="329" spans="9:19" x14ac:dyDescent="0.2"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</row>
    <row r="330" spans="9:19" x14ac:dyDescent="0.2"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</row>
    <row r="331" spans="9:19" x14ac:dyDescent="0.2"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</row>
    <row r="332" spans="9:19" x14ac:dyDescent="0.2"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</row>
    <row r="333" spans="9:19" x14ac:dyDescent="0.2"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</row>
    <row r="334" spans="9:19" x14ac:dyDescent="0.2"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</row>
    <row r="335" spans="9:19" x14ac:dyDescent="0.2"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</row>
    <row r="336" spans="9:19" x14ac:dyDescent="0.2"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</row>
    <row r="337" spans="9:19" x14ac:dyDescent="0.2"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</row>
    <row r="338" spans="9:19" x14ac:dyDescent="0.2"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</row>
    <row r="339" spans="9:19" x14ac:dyDescent="0.2"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</row>
    <row r="340" spans="9:19" x14ac:dyDescent="0.2"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</row>
    <row r="341" spans="9:19" x14ac:dyDescent="0.2"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</row>
  </sheetData>
  <sheetProtection algorithmName="SHA-512" hashValue="XLxhqCCBvnSySZ8wPkbUEt5239NUMHr/LW5RURVhN1Bq4lbe2StHmT3Inkm3jAZpWVOR12a2E0D4SFLTTTzA+w==" saltValue="vLnLP/uu3MYbsSu6szLmwg==" spinCount="100000" sheet="1" objects="1" scenarios="1" formatCells="0" formatColumns="0" formatRows="0" insertColumns="0" insertRows="0"/>
  <sortState ref="AC1:AD13">
    <sortCondition ref="AC1"/>
  </sortState>
  <mergeCells count="165">
    <mergeCell ref="B80:E80"/>
    <mergeCell ref="A74:B74"/>
    <mergeCell ref="A62:B62"/>
    <mergeCell ref="A63:B63"/>
    <mergeCell ref="B141:G141"/>
    <mergeCell ref="B142:G142"/>
    <mergeCell ref="B82:G82"/>
    <mergeCell ref="B93:G93"/>
    <mergeCell ref="B94:G94"/>
    <mergeCell ref="B105:G105"/>
    <mergeCell ref="B106:G106"/>
    <mergeCell ref="B117:G117"/>
    <mergeCell ref="B118:G118"/>
    <mergeCell ref="B129:G129"/>
    <mergeCell ref="B130:G130"/>
    <mergeCell ref="A110:B110"/>
    <mergeCell ref="B104:E104"/>
    <mergeCell ref="A75:B75"/>
    <mergeCell ref="I75:J75"/>
    <mergeCell ref="O75:P75"/>
    <mergeCell ref="B33:G33"/>
    <mergeCell ref="B34:G34"/>
    <mergeCell ref="B45:G45"/>
    <mergeCell ref="B46:G46"/>
    <mergeCell ref="B57:G57"/>
    <mergeCell ref="B58:G58"/>
    <mergeCell ref="B69:G69"/>
    <mergeCell ref="B70:G70"/>
    <mergeCell ref="I74:J74"/>
    <mergeCell ref="O74:P74"/>
    <mergeCell ref="J69:M69"/>
    <mergeCell ref="P69:S69"/>
    <mergeCell ref="J70:M70"/>
    <mergeCell ref="P70:S70"/>
    <mergeCell ref="B68:E68"/>
    <mergeCell ref="J68:M68"/>
    <mergeCell ref="P68:S68"/>
    <mergeCell ref="I63:J63"/>
    <mergeCell ref="O63:P63"/>
    <mergeCell ref="I62:J62"/>
    <mergeCell ref="O62:P62"/>
    <mergeCell ref="J57:M57"/>
    <mergeCell ref="J142:M142"/>
    <mergeCell ref="P142:S142"/>
    <mergeCell ref="A147:B147"/>
    <mergeCell ref="I147:J147"/>
    <mergeCell ref="O147:P147"/>
    <mergeCell ref="J106:M106"/>
    <mergeCell ref="P106:S106"/>
    <mergeCell ref="A111:B111"/>
    <mergeCell ref="I111:J111"/>
    <mergeCell ref="O111:P111"/>
    <mergeCell ref="J118:M118"/>
    <mergeCell ref="P118:S118"/>
    <mergeCell ref="A146:B146"/>
    <mergeCell ref="I146:J146"/>
    <mergeCell ref="O146:P146"/>
    <mergeCell ref="J141:M141"/>
    <mergeCell ref="P141:S141"/>
    <mergeCell ref="B140:E140"/>
    <mergeCell ref="J140:M140"/>
    <mergeCell ref="P140:S140"/>
    <mergeCell ref="P130:S130"/>
    <mergeCell ref="A122:B122"/>
    <mergeCell ref="I122:J122"/>
    <mergeCell ref="O122:P122"/>
    <mergeCell ref="J82:M82"/>
    <mergeCell ref="P82:S82"/>
    <mergeCell ref="A87:B87"/>
    <mergeCell ref="I87:J87"/>
    <mergeCell ref="O87:P87"/>
    <mergeCell ref="A86:B86"/>
    <mergeCell ref="I86:J86"/>
    <mergeCell ref="O86:P86"/>
    <mergeCell ref="J81:M81"/>
    <mergeCell ref="P81:S81"/>
    <mergeCell ref="B81:G81"/>
    <mergeCell ref="J80:M80"/>
    <mergeCell ref="P80:S80"/>
    <mergeCell ref="A134:B134"/>
    <mergeCell ref="I134:J134"/>
    <mergeCell ref="O134:P134"/>
    <mergeCell ref="A135:B135"/>
    <mergeCell ref="I135:J135"/>
    <mergeCell ref="A39:B39"/>
    <mergeCell ref="J34:M34"/>
    <mergeCell ref="I39:J39"/>
    <mergeCell ref="P34:S34"/>
    <mergeCell ref="O39:P39"/>
    <mergeCell ref="J46:M46"/>
    <mergeCell ref="P46:S46"/>
    <mergeCell ref="P44:S44"/>
    <mergeCell ref="P45:S45"/>
    <mergeCell ref="J44:M44"/>
    <mergeCell ref="J45:M45"/>
    <mergeCell ref="B44:E44"/>
    <mergeCell ref="O135:P135"/>
    <mergeCell ref="B128:E128"/>
    <mergeCell ref="J128:M128"/>
    <mergeCell ref="P128:S128"/>
    <mergeCell ref="J130:M130"/>
    <mergeCell ref="J129:M129"/>
    <mergeCell ref="P129:S129"/>
    <mergeCell ref="A123:B123"/>
    <mergeCell ref="I123:J123"/>
    <mergeCell ref="O123:P123"/>
    <mergeCell ref="I110:J110"/>
    <mergeCell ref="O110:P110"/>
    <mergeCell ref="J117:M117"/>
    <mergeCell ref="P117:S117"/>
    <mergeCell ref="B116:E116"/>
    <mergeCell ref="J116:M116"/>
    <mergeCell ref="P116:S116"/>
    <mergeCell ref="J105:M105"/>
    <mergeCell ref="P105:S105"/>
    <mergeCell ref="J104:M104"/>
    <mergeCell ref="P104:S104"/>
    <mergeCell ref="B92:E92"/>
    <mergeCell ref="J92:M92"/>
    <mergeCell ref="P92:S92"/>
    <mergeCell ref="J93:M93"/>
    <mergeCell ref="P93:S93"/>
    <mergeCell ref="J94:M94"/>
    <mergeCell ref="P94:S94"/>
    <mergeCell ref="A98:B98"/>
    <mergeCell ref="I98:J98"/>
    <mergeCell ref="O98:P98"/>
    <mergeCell ref="A99:B99"/>
    <mergeCell ref="I99:J99"/>
    <mergeCell ref="O99:P99"/>
    <mergeCell ref="O38:P38"/>
    <mergeCell ref="P57:S57"/>
    <mergeCell ref="O50:P50"/>
    <mergeCell ref="I50:J50"/>
    <mergeCell ref="B56:E56"/>
    <mergeCell ref="J56:M56"/>
    <mergeCell ref="P56:S56"/>
    <mergeCell ref="A50:B50"/>
    <mergeCell ref="A51:B51"/>
    <mergeCell ref="I51:J51"/>
    <mergeCell ref="O51:P51"/>
    <mergeCell ref="P33:S33"/>
    <mergeCell ref="J58:M58"/>
    <mergeCell ref="P58:S58"/>
    <mergeCell ref="I1:M1"/>
    <mergeCell ref="O1:S1"/>
    <mergeCell ref="A1:E1"/>
    <mergeCell ref="B17:E17"/>
    <mergeCell ref="B32:E32"/>
    <mergeCell ref="A38:B38"/>
    <mergeCell ref="J17:M17"/>
    <mergeCell ref="J19:M19"/>
    <mergeCell ref="A23:B23"/>
    <mergeCell ref="I38:J38"/>
    <mergeCell ref="P17:S17"/>
    <mergeCell ref="P19:S19"/>
    <mergeCell ref="O23:P23"/>
    <mergeCell ref="O24:P24"/>
    <mergeCell ref="P32:S32"/>
    <mergeCell ref="B21:C21"/>
    <mergeCell ref="A24:B24"/>
    <mergeCell ref="I24:J24"/>
    <mergeCell ref="J32:M32"/>
    <mergeCell ref="J33:M33"/>
    <mergeCell ref="I23:J23"/>
  </mergeCells>
  <phoneticPr fontId="2" type="noConversion"/>
  <dataValidations count="2">
    <dataValidation type="list" allowBlank="1" showInputMessage="1" showErrorMessage="1" sqref="B32:G32 P140:S140 J140:M140 B44:G44 B56:G56 B68:G68 B80:G80 B92:G92 B104:G104 B116:G116 B128:G128 J32:M32 J44:M44 J56:M56 J68:M68 J80:M80 J92:M92 J104:M104 J116:M116 J128:M128 P32:S32 P44:S44 P56:S56 P68:S68 P80:S80 P92:S92 P104:S104 P116:S116 P128:S128 B140:G140">
      <formula1>$AF$2:$AF$48</formula1>
    </dataValidation>
    <dataValidation type="list" allowBlank="1" showInputMessage="1" showErrorMessage="1" sqref="B21:C21">
      <formula1>$AC$1:$AC$14</formula1>
    </dataValidation>
  </dataValidations>
  <pageMargins left="0.75" right="0.75" top="1" bottom="1" header="0.5" footer="0.5"/>
  <pageSetup paperSize="9" scale="50" fitToHeight="100" orientation="portrait" r:id="rId1"/>
  <headerFooter alignWithMargins="0"/>
  <rowBreaks count="1" manualBreakCount="1">
    <brk id="88" max="16383" man="1"/>
  </rowBreaks>
  <colBreaks count="2" manualBreakCount="2">
    <brk id="8" max="1048575" man="1"/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294"/>
  <sheetViews>
    <sheetView topLeftCell="B127" zoomScaleNormal="100" workbookViewId="0">
      <selection activeCell="C150" sqref="C150:G150"/>
    </sheetView>
  </sheetViews>
  <sheetFormatPr defaultRowHeight="12.75" x14ac:dyDescent="0.2"/>
  <cols>
    <col min="1" max="1" width="40" style="74" customWidth="1"/>
    <col min="2" max="2" width="25.140625" style="24" customWidth="1"/>
    <col min="3" max="3" width="20.85546875" style="24" customWidth="1"/>
    <col min="4" max="4" width="23.28515625" style="24" customWidth="1"/>
    <col min="5" max="7" width="22.7109375" style="24" customWidth="1"/>
    <col min="8" max="8" width="25.140625" style="24" customWidth="1"/>
    <col min="9" max="9" width="19.7109375" style="24" customWidth="1"/>
    <col min="10" max="10" width="21.5703125" style="24" customWidth="1"/>
    <col min="11" max="11" width="18.28515625" style="24" customWidth="1"/>
    <col min="12" max="12" width="9.140625" style="24"/>
    <col min="13" max="13" width="40" style="24" customWidth="1"/>
    <col min="14" max="14" width="25.140625" style="24" customWidth="1"/>
    <col min="15" max="15" width="19.7109375" style="24" customWidth="1"/>
    <col min="16" max="16" width="21.5703125" style="24" customWidth="1"/>
    <col min="17" max="17" width="20" style="24" customWidth="1"/>
    <col min="18" max="26" width="9.140625" style="24"/>
    <col min="27" max="27" width="9.140625" style="24" hidden="1" customWidth="1"/>
    <col min="28" max="28" width="11.28515625" style="24" hidden="1" customWidth="1"/>
    <col min="29" max="33" width="9.140625" style="24" hidden="1" customWidth="1"/>
    <col min="34" max="34" width="9.140625" style="24" customWidth="1"/>
    <col min="35" max="16384" width="9.140625" style="24"/>
  </cols>
  <sheetData>
    <row r="1" spans="1:33" ht="77.25" thickBot="1" x14ac:dyDescent="0.25">
      <c r="A1" s="273" t="s">
        <v>167</v>
      </c>
      <c r="B1" s="273"/>
      <c r="C1" s="273"/>
      <c r="D1" s="273"/>
      <c r="E1" s="273"/>
      <c r="F1" s="63"/>
      <c r="G1" s="213"/>
      <c r="H1" s="213"/>
      <c r="I1" s="213"/>
      <c r="J1" s="213"/>
      <c r="K1" s="213"/>
      <c r="M1" s="273"/>
      <c r="N1" s="273"/>
      <c r="O1" s="273"/>
      <c r="P1" s="273"/>
      <c r="Q1" s="273"/>
      <c r="AA1" s="64" t="s">
        <v>154</v>
      </c>
      <c r="AB1" s="24">
        <v>0</v>
      </c>
      <c r="AD1" s="110" t="s">
        <v>68</v>
      </c>
      <c r="AE1" s="111" t="s">
        <v>115</v>
      </c>
      <c r="AG1" s="112" t="s">
        <v>116</v>
      </c>
    </row>
    <row r="2" spans="1:33" ht="13.5" thickBot="1" x14ac:dyDescent="0.25">
      <c r="A2" s="71"/>
      <c r="G2" s="25"/>
      <c r="M2" s="25"/>
      <c r="AA2" s="24" t="s">
        <v>60</v>
      </c>
      <c r="AB2" s="259">
        <v>1.22</v>
      </c>
      <c r="AD2" s="110" t="s">
        <v>118</v>
      </c>
      <c r="AE2" s="118">
        <v>0</v>
      </c>
      <c r="AG2" s="112">
        <v>0</v>
      </c>
    </row>
    <row r="3" spans="1:33" ht="13.5" thickBot="1" x14ac:dyDescent="0.25">
      <c r="A3" s="71" t="s">
        <v>54</v>
      </c>
      <c r="G3" s="25"/>
      <c r="M3" s="25"/>
      <c r="AA3" s="24" t="s">
        <v>59</v>
      </c>
      <c r="AB3" s="259">
        <v>2.71</v>
      </c>
      <c r="AD3" s="114" t="s">
        <v>102</v>
      </c>
      <c r="AE3" s="116">
        <v>24227.000671977992</v>
      </c>
      <c r="AG3" s="117">
        <v>113.74178719238493</v>
      </c>
    </row>
    <row r="4" spans="1:33" ht="13.5" thickBot="1" x14ac:dyDescent="0.25">
      <c r="A4" s="71" t="s">
        <v>15</v>
      </c>
      <c r="G4" s="25"/>
      <c r="M4" s="25"/>
      <c r="AA4" s="24" t="s">
        <v>153</v>
      </c>
      <c r="AB4" s="259">
        <v>1.1599999999999999</v>
      </c>
      <c r="AD4" s="114" t="s">
        <v>105</v>
      </c>
      <c r="AE4" s="116">
        <v>53771.46295080299</v>
      </c>
      <c r="AG4" s="117">
        <v>252.44818286761966</v>
      </c>
    </row>
    <row r="5" spans="1:33" ht="13.5" thickBot="1" x14ac:dyDescent="0.25">
      <c r="A5" s="71" t="s">
        <v>16</v>
      </c>
      <c r="G5" s="25"/>
      <c r="M5" s="25"/>
      <c r="AA5" s="24" t="s">
        <v>58</v>
      </c>
      <c r="AB5" s="259">
        <v>2.0699999999999998</v>
      </c>
      <c r="AD5" s="114" t="s">
        <v>87</v>
      </c>
      <c r="AE5" s="116">
        <v>41836.691717508991</v>
      </c>
      <c r="AG5" s="117">
        <v>196.4163930399483</v>
      </c>
    </row>
    <row r="6" spans="1:33" ht="13.5" thickBot="1" x14ac:dyDescent="0.25">
      <c r="A6" s="71"/>
      <c r="G6" s="25"/>
      <c r="M6" s="25"/>
      <c r="AA6" s="24" t="s">
        <v>64</v>
      </c>
      <c r="AB6" s="259">
        <v>1.73</v>
      </c>
      <c r="AD6" s="114" t="s">
        <v>78</v>
      </c>
      <c r="AE6" s="116">
        <v>50815.39191289599</v>
      </c>
      <c r="AG6" s="117">
        <v>238.56991508401873</v>
      </c>
    </row>
    <row r="7" spans="1:33" ht="13.5" thickBot="1" x14ac:dyDescent="0.25">
      <c r="A7" s="71" t="s">
        <v>33</v>
      </c>
      <c r="G7" s="25"/>
      <c r="M7" s="25"/>
      <c r="AA7" s="24" t="s">
        <v>65</v>
      </c>
      <c r="AB7" s="259">
        <v>1.25</v>
      </c>
      <c r="AD7" s="114" t="s">
        <v>100</v>
      </c>
      <c r="AE7" s="116">
        <v>29231.415547437995</v>
      </c>
      <c r="AG7" s="117">
        <v>137.23669271097651</v>
      </c>
    </row>
    <row r="8" spans="1:33" ht="13.5" thickBot="1" x14ac:dyDescent="0.25">
      <c r="A8" s="71" t="s">
        <v>35</v>
      </c>
      <c r="G8" s="25"/>
      <c r="M8" s="25"/>
      <c r="AA8" s="24" t="s">
        <v>67</v>
      </c>
      <c r="AB8" s="259">
        <v>1.48</v>
      </c>
      <c r="AD8" s="114" t="s">
        <v>98</v>
      </c>
      <c r="AE8" s="116">
        <v>29327.820942224993</v>
      </c>
      <c r="AG8" s="117">
        <v>137.68930019823941</v>
      </c>
    </row>
    <row r="9" spans="1:33" ht="13.5" thickBot="1" x14ac:dyDescent="0.25">
      <c r="A9" s="71"/>
      <c r="G9" s="25"/>
      <c r="M9" s="25"/>
      <c r="AA9" s="24" t="s">
        <v>61</v>
      </c>
      <c r="AB9" s="259">
        <v>1.27</v>
      </c>
      <c r="AD9" s="113" t="s">
        <v>69</v>
      </c>
      <c r="AE9" s="116">
        <v>100658.06422445796</v>
      </c>
      <c r="AG9" s="117">
        <v>472.57307147632849</v>
      </c>
    </row>
    <row r="10" spans="1:33" ht="13.5" thickBot="1" x14ac:dyDescent="0.25">
      <c r="A10" s="108" t="s">
        <v>56</v>
      </c>
      <c r="B10" s="197" t="str">
        <f>'App1-Option Costs'!B5</f>
        <v xml:space="preserve"> </v>
      </c>
      <c r="C10" s="107" t="s">
        <v>57</v>
      </c>
      <c r="M10" s="25"/>
      <c r="AA10" s="24" t="s">
        <v>62</v>
      </c>
      <c r="AB10" s="259">
        <v>3.85</v>
      </c>
      <c r="AD10" s="114" t="s">
        <v>70</v>
      </c>
      <c r="AE10" s="116">
        <v>95520.414926988975</v>
      </c>
      <c r="AG10" s="117">
        <v>448.45265223938486</v>
      </c>
    </row>
    <row r="11" spans="1:33" ht="13.5" thickBot="1" x14ac:dyDescent="0.25">
      <c r="A11" s="71"/>
      <c r="G11" s="25"/>
      <c r="M11" s="25"/>
      <c r="AA11" s="24" t="s">
        <v>63</v>
      </c>
      <c r="AB11" s="259">
        <v>2.2599999999999998</v>
      </c>
      <c r="AD11" s="114" t="s">
        <v>81</v>
      </c>
      <c r="AE11" s="116">
        <v>54826.506260044982</v>
      </c>
      <c r="AG11" s="117">
        <v>257.40143784058677</v>
      </c>
    </row>
    <row r="12" spans="1:33" ht="13.5" thickBot="1" x14ac:dyDescent="0.25">
      <c r="A12" s="71" t="s">
        <v>46</v>
      </c>
      <c r="B12" s="41"/>
      <c r="C12" s="31" t="s">
        <v>47</v>
      </c>
      <c r="G12" s="25"/>
      <c r="M12" s="25"/>
      <c r="AA12" s="24" t="s">
        <v>152</v>
      </c>
      <c r="AB12" s="259">
        <v>0.61</v>
      </c>
      <c r="AD12" s="114" t="s">
        <v>92</v>
      </c>
      <c r="AE12" s="116">
        <v>39513.213382473987</v>
      </c>
      <c r="AG12" s="117">
        <v>185.50804404917363</v>
      </c>
    </row>
    <row r="13" spans="1:33" ht="13.5" thickBot="1" x14ac:dyDescent="0.25">
      <c r="A13" s="71"/>
      <c r="B13" s="42"/>
      <c r="C13" s="31" t="s">
        <v>48</v>
      </c>
      <c r="G13" s="25"/>
      <c r="M13" s="25"/>
      <c r="AA13" s="24" t="s">
        <v>151</v>
      </c>
      <c r="AB13" s="259">
        <v>0.61</v>
      </c>
      <c r="AD13" s="114" t="s">
        <v>97</v>
      </c>
      <c r="AE13" s="116">
        <v>33343.268116105995</v>
      </c>
      <c r="AG13" s="117">
        <v>156.54116486434739</v>
      </c>
    </row>
    <row r="14" spans="1:33" ht="13.5" thickBot="1" x14ac:dyDescent="0.25">
      <c r="A14" s="156"/>
      <c r="B14" s="27"/>
      <c r="C14" s="27"/>
      <c r="D14" s="157"/>
      <c r="E14" s="81"/>
      <c r="G14" s="25"/>
      <c r="J14" s="30"/>
      <c r="K14" s="31"/>
      <c r="M14" s="25"/>
      <c r="P14" s="30"/>
      <c r="Q14" s="31"/>
      <c r="AA14" s="24" t="s">
        <v>66</v>
      </c>
      <c r="AB14" s="259">
        <v>2.46</v>
      </c>
      <c r="AD14" s="114" t="s">
        <v>84</v>
      </c>
      <c r="AE14" s="116">
        <v>45257.458422422991</v>
      </c>
      <c r="AG14" s="117">
        <v>212.47633062170419</v>
      </c>
    </row>
    <row r="15" spans="1:33" ht="13.5" thickBot="1" x14ac:dyDescent="0.25">
      <c r="A15" s="141"/>
      <c r="B15" s="68"/>
      <c r="C15" s="83"/>
      <c r="D15" s="84"/>
      <c r="E15" s="85"/>
      <c r="F15" s="28"/>
      <c r="G15" s="82"/>
      <c r="H15" s="217"/>
      <c r="I15" s="83"/>
      <c r="J15" s="84"/>
      <c r="K15" s="85"/>
      <c r="L15" s="217"/>
      <c r="M15" s="82"/>
      <c r="N15" s="68"/>
      <c r="O15" s="83"/>
      <c r="P15" s="84"/>
      <c r="Q15" s="85"/>
      <c r="AD15" s="114" t="s">
        <v>86</v>
      </c>
      <c r="AE15" s="116">
        <v>44176.418152788989</v>
      </c>
      <c r="AG15" s="117">
        <v>207.40102419149761</v>
      </c>
    </row>
    <row r="16" spans="1:33" s="25" customFormat="1" ht="13.5" thickBot="1" x14ac:dyDescent="0.25">
      <c r="A16" s="140"/>
      <c r="B16" s="85"/>
      <c r="C16" s="139"/>
      <c r="D16" s="139"/>
      <c r="E16" s="139"/>
      <c r="F16" s="29"/>
      <c r="G16" s="85"/>
      <c r="H16" s="85"/>
      <c r="I16" s="210"/>
      <c r="J16" s="210"/>
      <c r="K16" s="210"/>
      <c r="L16" s="217"/>
      <c r="M16" s="85"/>
      <c r="N16" s="85"/>
      <c r="O16" s="105"/>
      <c r="P16" s="105"/>
      <c r="Q16" s="105"/>
      <c r="AA16" s="24"/>
      <c r="AB16" s="24"/>
      <c r="AD16" s="114" t="s">
        <v>96</v>
      </c>
      <c r="AE16" s="116">
        <v>37930.648418610988</v>
      </c>
      <c r="AG16" s="117">
        <v>178.07816158972295</v>
      </c>
    </row>
    <row r="17" spans="1:33" ht="13.5" thickBot="1" x14ac:dyDescent="0.25">
      <c r="A17" s="158"/>
      <c r="B17" s="280"/>
      <c r="C17" s="280"/>
      <c r="D17" s="280"/>
      <c r="E17" s="280"/>
      <c r="F17" s="37"/>
      <c r="G17" s="87"/>
      <c r="H17" s="229"/>
      <c r="I17" s="229"/>
      <c r="J17" s="229"/>
      <c r="K17" s="229"/>
      <c r="L17" s="217"/>
      <c r="M17" s="87"/>
      <c r="N17" s="280"/>
      <c r="O17" s="280"/>
      <c r="P17" s="280"/>
      <c r="Q17" s="280"/>
      <c r="AA17" s="25"/>
      <c r="AB17" s="25"/>
      <c r="AD17" s="114" t="s">
        <v>91</v>
      </c>
      <c r="AE17" s="116">
        <v>44465.63433714999</v>
      </c>
      <c r="AG17" s="117">
        <v>208.75884665328633</v>
      </c>
    </row>
    <row r="18" spans="1:33" ht="13.5" thickBot="1" x14ac:dyDescent="0.25">
      <c r="A18" s="159"/>
      <c r="B18" s="140"/>
      <c r="C18" s="140"/>
      <c r="D18" s="140"/>
      <c r="E18" s="140"/>
      <c r="F18" s="37"/>
      <c r="G18" s="87"/>
      <c r="H18" s="214"/>
      <c r="I18" s="214"/>
      <c r="J18" s="214"/>
      <c r="K18" s="214"/>
      <c r="L18" s="217"/>
      <c r="M18" s="87"/>
      <c r="N18" s="106"/>
      <c r="O18" s="106"/>
      <c r="P18" s="106"/>
      <c r="Q18" s="106"/>
      <c r="AD18" s="114" t="s">
        <v>88</v>
      </c>
      <c r="AE18" s="116">
        <v>48460.500584053989</v>
      </c>
      <c r="AG18" s="117">
        <v>227.51408724907975</v>
      </c>
    </row>
    <row r="19" spans="1:33" s="32" customFormat="1" ht="26.25" customHeight="1" thickBot="1" x14ac:dyDescent="0.25">
      <c r="A19" s="160"/>
      <c r="B19" s="281"/>
      <c r="C19" s="308"/>
      <c r="D19" s="308"/>
      <c r="E19" s="308"/>
      <c r="F19" s="38"/>
      <c r="G19" s="89"/>
      <c r="H19" s="230"/>
      <c r="I19" s="230"/>
      <c r="J19" s="230"/>
      <c r="K19" s="230"/>
      <c r="L19" s="217"/>
      <c r="M19" s="89"/>
      <c r="N19" s="281"/>
      <c r="O19" s="281"/>
      <c r="P19" s="281"/>
      <c r="Q19" s="281"/>
      <c r="AA19" s="24"/>
      <c r="AB19" s="24"/>
      <c r="AD19" s="114" t="s">
        <v>80</v>
      </c>
      <c r="AE19" s="116">
        <v>59900.246363216989</v>
      </c>
      <c r="AG19" s="117">
        <v>281.22181391181687</v>
      </c>
    </row>
    <row r="20" spans="1:33" ht="34.5" customHeight="1" thickBot="1" x14ac:dyDescent="0.3">
      <c r="A20" s="162" t="s">
        <v>168</v>
      </c>
      <c r="B20" s="285"/>
      <c r="C20" s="286"/>
      <c r="D20" s="91"/>
      <c r="E20" s="91"/>
      <c r="F20" s="37"/>
      <c r="G20" s="87"/>
      <c r="H20" s="90"/>
      <c r="I20" s="91"/>
      <c r="J20" s="91"/>
      <c r="K20" s="91"/>
      <c r="L20" s="217"/>
      <c r="M20" s="87"/>
      <c r="N20" s="90"/>
      <c r="O20" s="91"/>
      <c r="P20" s="91"/>
      <c r="Q20" s="91"/>
      <c r="AA20" s="32"/>
      <c r="AB20" s="32"/>
      <c r="AD20" s="114" t="s">
        <v>104</v>
      </c>
      <c r="AE20" s="116">
        <v>74226.737952574971</v>
      </c>
      <c r="AG20" s="117">
        <v>348.48233780551629</v>
      </c>
    </row>
    <row r="21" spans="1:33" ht="13.5" thickBot="1" x14ac:dyDescent="0.25">
      <c r="A21" s="159"/>
      <c r="B21" s="92"/>
      <c r="C21" s="87"/>
      <c r="D21" s="87"/>
      <c r="E21" s="87"/>
      <c r="F21" s="37"/>
      <c r="G21" s="87"/>
      <c r="H21" s="92"/>
      <c r="I21" s="87"/>
      <c r="J21" s="87"/>
      <c r="K21" s="87"/>
      <c r="L21" s="217"/>
      <c r="M21" s="87"/>
      <c r="N21" s="92"/>
      <c r="O21" s="87"/>
      <c r="P21" s="87"/>
      <c r="Q21" s="87"/>
      <c r="AD21" s="115" t="s">
        <v>107</v>
      </c>
      <c r="AE21" s="116">
        <v>26469.238505787991</v>
      </c>
      <c r="AG21" s="117">
        <v>124.26872537928634</v>
      </c>
    </row>
    <row r="22" spans="1:33" ht="13.5" thickBot="1" x14ac:dyDescent="0.25">
      <c r="A22" s="158"/>
      <c r="B22" s="90"/>
      <c r="C22" s="91"/>
      <c r="D22" s="91"/>
      <c r="E22" s="91"/>
      <c r="F22" s="37"/>
      <c r="G22" s="87"/>
      <c r="H22" s="90"/>
      <c r="I22" s="91"/>
      <c r="J22" s="91"/>
      <c r="K22" s="91"/>
      <c r="L22" s="217"/>
      <c r="M22" s="87"/>
      <c r="N22" s="90"/>
      <c r="O22" s="91"/>
      <c r="P22" s="91"/>
      <c r="Q22" s="91"/>
      <c r="AD22" s="115" t="s">
        <v>108</v>
      </c>
      <c r="AE22" s="116">
        <v>24639.702418200995</v>
      </c>
      <c r="AG22" s="117">
        <v>115.67935407606102</v>
      </c>
    </row>
    <row r="23" spans="1:33" ht="13.5" thickBot="1" x14ac:dyDescent="0.25">
      <c r="A23" s="309"/>
      <c r="B23" s="309"/>
      <c r="C23" s="87"/>
      <c r="D23" s="87"/>
      <c r="E23" s="93"/>
      <c r="F23" s="28"/>
      <c r="G23" s="210"/>
      <c r="H23" s="210"/>
      <c r="I23" s="87"/>
      <c r="J23" s="87"/>
      <c r="K23" s="93"/>
      <c r="L23" s="217"/>
      <c r="M23" s="284"/>
      <c r="N23" s="284"/>
      <c r="O23" s="87"/>
      <c r="P23" s="87"/>
      <c r="Q23" s="93"/>
      <c r="AD23" s="115" t="s">
        <v>109</v>
      </c>
      <c r="AE23" s="116">
        <v>23662.649990134996</v>
      </c>
      <c r="AG23" s="117">
        <v>111.09225347481218</v>
      </c>
    </row>
    <row r="24" spans="1:33" ht="13.5" thickBot="1" x14ac:dyDescent="0.25">
      <c r="A24" s="284"/>
      <c r="B24" s="308"/>
      <c r="C24" s="69"/>
      <c r="D24" s="69"/>
      <c r="E24" s="69"/>
      <c r="F24" s="28"/>
      <c r="G24" s="210"/>
      <c r="H24" s="210"/>
      <c r="I24" s="69"/>
      <c r="J24" s="69"/>
      <c r="K24" s="94"/>
      <c r="L24" s="217"/>
      <c r="M24" s="284"/>
      <c r="N24" s="284"/>
      <c r="O24" s="69"/>
      <c r="P24" s="69"/>
      <c r="Q24" s="94"/>
      <c r="AD24" s="115" t="s">
        <v>110</v>
      </c>
      <c r="AE24" s="116">
        <v>22583.776133866995</v>
      </c>
      <c r="AG24" s="117">
        <v>106.02711799937556</v>
      </c>
    </row>
    <row r="25" spans="1:33" ht="13.5" thickBot="1" x14ac:dyDescent="0.25">
      <c r="AD25" s="115" t="s">
        <v>111</v>
      </c>
      <c r="AE25" s="116">
        <v>22055.171272562995</v>
      </c>
      <c r="AG25" s="117">
        <v>103.54540503550702</v>
      </c>
    </row>
    <row r="26" spans="1:33" ht="13.5" thickBot="1" x14ac:dyDescent="0.25">
      <c r="A26" s="71" t="s">
        <v>41</v>
      </c>
      <c r="C26" s="27"/>
      <c r="D26" s="27"/>
      <c r="E26" s="27"/>
      <c r="G26" s="216"/>
      <c r="H26" s="216"/>
      <c r="I26" s="216"/>
      <c r="J26" s="216"/>
      <c r="K26" s="216"/>
      <c r="L26" s="216"/>
      <c r="M26" s="27"/>
      <c r="N26" s="27"/>
      <c r="O26" s="27"/>
      <c r="P26" s="27"/>
      <c r="Q26" s="27"/>
      <c r="AD26" s="115" t="s">
        <v>112</v>
      </c>
      <c r="AE26" s="116">
        <v>21049.955470738994</v>
      </c>
      <c r="AG26" s="117">
        <v>98.826082022248798</v>
      </c>
    </row>
    <row r="27" spans="1:33" ht="13.5" thickBot="1" x14ac:dyDescent="0.25">
      <c r="A27" s="71"/>
      <c r="C27" s="65"/>
      <c r="D27" s="163"/>
      <c r="E27" s="163"/>
      <c r="G27" s="65"/>
      <c r="H27" s="216"/>
      <c r="I27" s="216"/>
      <c r="J27" s="216"/>
      <c r="K27" s="216"/>
      <c r="L27" s="216"/>
      <c r="M27" s="65"/>
      <c r="N27" s="27"/>
      <c r="O27" s="27"/>
      <c r="P27" s="27"/>
      <c r="Q27" s="27"/>
      <c r="AD27" s="115" t="s">
        <v>113</v>
      </c>
      <c r="AE27" s="116">
        <v>20512.684955970995</v>
      </c>
      <c r="AG27" s="117">
        <v>96.303685239300449</v>
      </c>
    </row>
    <row r="28" spans="1:33" ht="13.5" thickBot="1" x14ac:dyDescent="0.25">
      <c r="G28" s="216"/>
      <c r="H28" s="216"/>
      <c r="I28" s="216"/>
      <c r="J28" s="216"/>
      <c r="K28" s="216"/>
      <c r="L28" s="216"/>
      <c r="M28" s="27"/>
      <c r="N28" s="27"/>
      <c r="O28" s="27"/>
      <c r="P28" s="27"/>
      <c r="Q28" s="27"/>
      <c r="AD28" s="115" t="s">
        <v>114</v>
      </c>
      <c r="AE28" s="116">
        <v>19061.188000750997</v>
      </c>
      <c r="AG28" s="117">
        <v>89.489145543431917</v>
      </c>
    </row>
    <row r="29" spans="1:33" ht="13.5" thickBot="1" x14ac:dyDescent="0.25">
      <c r="A29" s="71"/>
      <c r="D29" s="30" t="s">
        <v>36</v>
      </c>
      <c r="E29" s="31" t="s">
        <v>37</v>
      </c>
      <c r="G29" s="211"/>
      <c r="H29" s="216"/>
      <c r="I29" s="216"/>
      <c r="J29" s="157"/>
      <c r="K29" s="81"/>
      <c r="L29" s="216"/>
      <c r="M29" s="156"/>
      <c r="N29" s="27"/>
      <c r="O29" s="27"/>
      <c r="P29" s="157"/>
      <c r="Q29" s="81"/>
      <c r="AD29" s="114" t="s">
        <v>94</v>
      </c>
      <c r="AE29" s="116">
        <v>34619.285588679988</v>
      </c>
      <c r="AG29" s="117">
        <v>162.5318572238497</v>
      </c>
    </row>
    <row r="30" spans="1:33" ht="13.5" thickBot="1" x14ac:dyDescent="0.25">
      <c r="A30" s="72" t="s">
        <v>32</v>
      </c>
      <c r="C30" s="53" t="s">
        <v>51</v>
      </c>
      <c r="D30" s="54">
        <v>2.1999999999999999E-2</v>
      </c>
      <c r="E30" s="55">
        <f>1+1*D30</f>
        <v>1.022</v>
      </c>
      <c r="G30" s="166"/>
      <c r="H30" s="216"/>
      <c r="I30" s="66"/>
      <c r="J30" s="167"/>
      <c r="K30" s="65"/>
      <c r="L30" s="216"/>
      <c r="M30" s="166"/>
      <c r="N30" s="27"/>
      <c r="O30" s="66"/>
      <c r="P30" s="167"/>
      <c r="Q30" s="65"/>
      <c r="AD30" s="114" t="s">
        <v>85</v>
      </c>
      <c r="AE30" s="116">
        <v>39603.119537162995</v>
      </c>
      <c r="AG30" s="117">
        <v>185.93013867212673</v>
      </c>
    </row>
    <row r="31" spans="1:33" ht="13.5" thickBot="1" x14ac:dyDescent="0.25">
      <c r="A31" s="73"/>
      <c r="B31" s="56"/>
      <c r="C31" s="310" t="s">
        <v>181</v>
      </c>
      <c r="D31" s="310" t="s">
        <v>171</v>
      </c>
      <c r="E31" s="310" t="s">
        <v>172</v>
      </c>
      <c r="F31" s="310" t="s">
        <v>173</v>
      </c>
      <c r="G31" s="310" t="s">
        <v>174</v>
      </c>
      <c r="H31" s="65"/>
      <c r="I31" s="215"/>
      <c r="J31" s="215"/>
      <c r="K31" s="215"/>
      <c r="L31" s="216"/>
      <c r="M31" s="156"/>
      <c r="N31" s="65"/>
      <c r="O31" s="168"/>
      <c r="P31" s="168"/>
      <c r="Q31" s="168"/>
      <c r="AD31" s="114" t="s">
        <v>95</v>
      </c>
      <c r="AE31" s="116">
        <v>36253.844473326993</v>
      </c>
      <c r="AG31" s="117">
        <v>170.20584259777931</v>
      </c>
    </row>
    <row r="32" spans="1:33" ht="13.5" thickBot="1" x14ac:dyDescent="0.25">
      <c r="A32" s="77" t="s">
        <v>0</v>
      </c>
      <c r="B32" s="302" t="s">
        <v>118</v>
      </c>
      <c r="C32" s="303"/>
      <c r="D32" s="303"/>
      <c r="E32" s="304"/>
      <c r="F32" s="236"/>
      <c r="G32" s="237"/>
      <c r="H32" s="231"/>
      <c r="I32" s="231"/>
      <c r="J32" s="231"/>
      <c r="K32" s="231"/>
      <c r="L32" s="216"/>
      <c r="M32" s="169"/>
      <c r="N32" s="269"/>
      <c r="O32" s="269"/>
      <c r="P32" s="269"/>
      <c r="Q32" s="269"/>
      <c r="AD32" s="114" t="s">
        <v>93</v>
      </c>
      <c r="AE32" s="116">
        <v>30998.12564741099</v>
      </c>
      <c r="AG32" s="117">
        <v>145.5311063258732</v>
      </c>
    </row>
    <row r="33" spans="1:33" ht="26.25" thickBot="1" x14ac:dyDescent="0.25">
      <c r="A33" s="80" t="s">
        <v>123</v>
      </c>
      <c r="B33" s="305"/>
      <c r="C33" s="306"/>
      <c r="D33" s="306"/>
      <c r="E33" s="306"/>
      <c r="F33" s="306"/>
      <c r="G33" s="307"/>
      <c r="H33" s="231"/>
      <c r="I33" s="163"/>
      <c r="J33" s="163"/>
      <c r="K33" s="163"/>
      <c r="L33" s="216"/>
      <c r="M33" s="170"/>
      <c r="N33" s="269"/>
      <c r="O33" s="270"/>
      <c r="P33" s="270"/>
      <c r="Q33" s="270"/>
      <c r="AD33" s="114" t="s">
        <v>74</v>
      </c>
      <c r="AE33" s="116">
        <v>70446.346628904968</v>
      </c>
      <c r="AG33" s="117">
        <v>330.73402173194819</v>
      </c>
    </row>
    <row r="34" spans="1:33" ht="13.5" thickBot="1" x14ac:dyDescent="0.25">
      <c r="A34" s="79" t="s">
        <v>10</v>
      </c>
      <c r="B34" s="297"/>
      <c r="C34" s="298"/>
      <c r="D34" s="298"/>
      <c r="E34" s="298"/>
      <c r="F34" s="298"/>
      <c r="G34" s="299"/>
      <c r="H34" s="232"/>
      <c r="I34" s="163"/>
      <c r="J34" s="163"/>
      <c r="K34" s="163"/>
      <c r="L34" s="216"/>
      <c r="M34" s="171"/>
      <c r="N34" s="271"/>
      <c r="O34" s="272"/>
      <c r="P34" s="272"/>
      <c r="Q34" s="272"/>
      <c r="AD34" s="114" t="s">
        <v>77</v>
      </c>
      <c r="AE34" s="116">
        <v>69334.976572146974</v>
      </c>
      <c r="AG34" s="117">
        <v>325.51632193496232</v>
      </c>
    </row>
    <row r="35" spans="1:33" ht="26.25" thickBot="1" x14ac:dyDescent="0.25">
      <c r="A35" s="80" t="s">
        <v>117</v>
      </c>
      <c r="B35" s="198"/>
      <c r="C35" s="119">
        <f>VLOOKUP(B32,$AD$2:$AG$48,2,FALSE)</f>
        <v>0</v>
      </c>
      <c r="D35" s="120">
        <f>C35*$E$30</f>
        <v>0</v>
      </c>
      <c r="E35" s="120">
        <f>D35*E30</f>
        <v>0</v>
      </c>
      <c r="F35" s="120">
        <f>E35*E30</f>
        <v>0</v>
      </c>
      <c r="G35" s="238">
        <f>F35*E30</f>
        <v>0</v>
      </c>
      <c r="H35" s="172"/>
      <c r="I35" s="173"/>
      <c r="J35" s="173"/>
      <c r="K35" s="174"/>
      <c r="L35" s="216"/>
      <c r="M35" s="161"/>
      <c r="N35" s="172"/>
      <c r="O35" s="173"/>
      <c r="P35" s="173"/>
      <c r="Q35" s="174"/>
      <c r="AD35" s="114" t="s">
        <v>75</v>
      </c>
      <c r="AE35" s="116">
        <v>73666.720097463985</v>
      </c>
      <c r="AG35" s="117">
        <v>345.85314599748352</v>
      </c>
    </row>
    <row r="36" spans="1:33" ht="13.5" thickBot="1" x14ac:dyDescent="0.25">
      <c r="A36" s="78" t="s">
        <v>52</v>
      </c>
      <c r="B36" s="199">
        <v>213</v>
      </c>
      <c r="C36" s="40"/>
      <c r="D36" s="40"/>
      <c r="E36" s="40"/>
      <c r="F36" s="40"/>
      <c r="G36" s="239"/>
      <c r="H36" s="175"/>
      <c r="I36" s="87"/>
      <c r="J36" s="87"/>
      <c r="K36" s="87"/>
      <c r="L36" s="216"/>
      <c r="M36" s="170"/>
      <c r="N36" s="175"/>
      <c r="O36" s="87"/>
      <c r="P36" s="87"/>
      <c r="Q36" s="87"/>
      <c r="AD36" s="114" t="s">
        <v>106</v>
      </c>
      <c r="AE36" s="116">
        <v>24227.000671977992</v>
      </c>
      <c r="AG36" s="117">
        <v>113.74178719238493</v>
      </c>
    </row>
    <row r="37" spans="1:33" ht="13.5" thickBot="1" x14ac:dyDescent="0.25">
      <c r="A37" s="77" t="s">
        <v>1</v>
      </c>
      <c r="B37" s="57">
        <f>B35/B36</f>
        <v>0</v>
      </c>
      <c r="C37" s="39">
        <f>C35/B36</f>
        <v>0</v>
      </c>
      <c r="D37" s="39">
        <f>D35/B36</f>
        <v>0</v>
      </c>
      <c r="E37" s="39">
        <f>E35/B36</f>
        <v>0</v>
      </c>
      <c r="F37" s="39">
        <f>F35/B36</f>
        <v>0</v>
      </c>
      <c r="G37" s="240">
        <f>G35/B36</f>
        <v>0</v>
      </c>
      <c r="H37" s="172"/>
      <c r="I37" s="91"/>
      <c r="J37" s="91"/>
      <c r="K37" s="91"/>
      <c r="L37" s="216"/>
      <c r="M37" s="169"/>
      <c r="N37" s="172"/>
      <c r="O37" s="91"/>
      <c r="P37" s="91"/>
      <c r="Q37" s="91"/>
      <c r="AD37" s="114" t="s">
        <v>90</v>
      </c>
      <c r="AE37" s="116">
        <v>39414.641574320987</v>
      </c>
      <c r="AG37" s="117">
        <v>185.04526560714078</v>
      </c>
    </row>
    <row r="38" spans="1:33" ht="13.5" thickBot="1" x14ac:dyDescent="0.25">
      <c r="A38" s="278" t="s">
        <v>53</v>
      </c>
      <c r="B38" s="301"/>
      <c r="C38" s="58"/>
      <c r="D38" s="58"/>
      <c r="E38" s="59"/>
      <c r="F38" s="59"/>
      <c r="G38" s="241"/>
      <c r="H38" s="212"/>
      <c r="I38" s="81"/>
      <c r="J38" s="81"/>
      <c r="K38" s="176"/>
      <c r="L38" s="216"/>
      <c r="M38" s="283"/>
      <c r="N38" s="283"/>
      <c r="O38" s="81"/>
      <c r="P38" s="81"/>
      <c r="Q38" s="176"/>
      <c r="AD38" s="114" t="s">
        <v>82</v>
      </c>
      <c r="AE38" s="116">
        <v>54308.733465570986</v>
      </c>
      <c r="AG38" s="117">
        <v>254.970579650568</v>
      </c>
    </row>
    <row r="39" spans="1:33" ht="13.5" thickBot="1" x14ac:dyDescent="0.25">
      <c r="A39" s="291" t="s">
        <v>2</v>
      </c>
      <c r="B39" s="300"/>
      <c r="C39" s="60">
        <f>C37*C38</f>
        <v>0</v>
      </c>
      <c r="D39" s="60">
        <f>D37*D38</f>
        <v>0</v>
      </c>
      <c r="E39" s="60">
        <f>E37*E38</f>
        <v>0</v>
      </c>
      <c r="F39" s="60">
        <f>F37*F38</f>
        <v>0</v>
      </c>
      <c r="G39" s="60">
        <f>G37*G38</f>
        <v>0</v>
      </c>
      <c r="H39" s="216"/>
      <c r="I39" s="67"/>
      <c r="J39" s="67"/>
      <c r="K39" s="67"/>
      <c r="L39" s="216"/>
      <c r="M39" s="293"/>
      <c r="N39" s="272"/>
      <c r="O39" s="67"/>
      <c r="P39" s="67"/>
      <c r="Q39" s="67"/>
      <c r="AD39" s="114" t="s">
        <v>73</v>
      </c>
      <c r="AE39" s="116">
        <v>82817.650155447976</v>
      </c>
      <c r="AG39" s="117">
        <v>388.81525894576515</v>
      </c>
    </row>
    <row r="40" spans="1:33" ht="13.5" thickBot="1" x14ac:dyDescent="0.25">
      <c r="G40" s="216"/>
      <c r="H40" s="216"/>
      <c r="I40" s="216"/>
      <c r="J40" s="216"/>
      <c r="K40" s="216"/>
      <c r="L40" s="216"/>
      <c r="M40" s="27"/>
      <c r="N40" s="27"/>
      <c r="O40" s="27"/>
      <c r="P40" s="27"/>
      <c r="Q40" s="27"/>
      <c r="AD40" s="114" t="s">
        <v>99</v>
      </c>
      <c r="AE40" s="116">
        <v>31542.978608959991</v>
      </c>
      <c r="AG40" s="117">
        <v>148.08910145051638</v>
      </c>
    </row>
    <row r="41" spans="1:33" ht="13.5" thickBot="1" x14ac:dyDescent="0.25">
      <c r="A41" s="71"/>
      <c r="D41" s="30" t="s">
        <v>36</v>
      </c>
      <c r="E41" s="31" t="s">
        <v>37</v>
      </c>
      <c r="G41" s="211"/>
      <c r="H41" s="216"/>
      <c r="I41" s="216"/>
      <c r="J41" s="157"/>
      <c r="K41" s="81"/>
      <c r="L41" s="216"/>
      <c r="M41" s="156"/>
      <c r="N41" s="27"/>
      <c r="O41" s="27"/>
      <c r="P41" s="157"/>
      <c r="Q41" s="81"/>
      <c r="AD41" s="114" t="s">
        <v>101</v>
      </c>
      <c r="AE41" s="116">
        <v>24314.740413300995</v>
      </c>
      <c r="AG41" s="117">
        <v>114.15371086056805</v>
      </c>
    </row>
    <row r="42" spans="1:33" ht="13.5" thickBot="1" x14ac:dyDescent="0.25">
      <c r="A42" s="72" t="s">
        <v>32</v>
      </c>
      <c r="C42" s="53" t="s">
        <v>51</v>
      </c>
      <c r="D42" s="54">
        <v>2.1999999999999999E-2</v>
      </c>
      <c r="E42" s="55">
        <f>1+1*D42</f>
        <v>1.022</v>
      </c>
      <c r="G42" s="166"/>
      <c r="H42" s="216"/>
      <c r="I42" s="66"/>
      <c r="J42" s="167"/>
      <c r="K42" s="65"/>
      <c r="L42" s="216"/>
      <c r="M42" s="166"/>
      <c r="N42" s="27"/>
      <c r="O42" s="66"/>
      <c r="P42" s="167"/>
      <c r="Q42" s="65"/>
      <c r="AD42" s="114" t="s">
        <v>71</v>
      </c>
      <c r="AE42" s="116">
        <v>93700.627699548975</v>
      </c>
      <c r="AG42" s="117">
        <v>439.90905023262428</v>
      </c>
    </row>
    <row r="43" spans="1:33" ht="13.5" thickBot="1" x14ac:dyDescent="0.25">
      <c r="A43" s="73"/>
      <c r="B43" s="56"/>
      <c r="C43" s="310" t="s">
        <v>181</v>
      </c>
      <c r="D43" s="310" t="s">
        <v>171</v>
      </c>
      <c r="E43" s="310" t="s">
        <v>172</v>
      </c>
      <c r="F43" s="310" t="s">
        <v>173</v>
      </c>
      <c r="G43" s="310" t="s">
        <v>174</v>
      </c>
      <c r="H43" s="65"/>
      <c r="I43" s="215"/>
      <c r="J43" s="215"/>
      <c r="K43" s="215"/>
      <c r="L43" s="216"/>
      <c r="M43" s="156"/>
      <c r="N43" s="65"/>
      <c r="O43" s="168"/>
      <c r="P43" s="168"/>
      <c r="Q43" s="168"/>
      <c r="AD43" s="114" t="s">
        <v>79</v>
      </c>
      <c r="AE43" s="116">
        <v>55948.708383632991</v>
      </c>
      <c r="AG43" s="117">
        <v>262.66999241142247</v>
      </c>
    </row>
    <row r="44" spans="1:33" ht="13.5" thickBot="1" x14ac:dyDescent="0.25">
      <c r="A44" s="77" t="s">
        <v>0</v>
      </c>
      <c r="B44" s="302" t="s">
        <v>118</v>
      </c>
      <c r="C44" s="303"/>
      <c r="D44" s="303"/>
      <c r="E44" s="304"/>
      <c r="F44" s="236"/>
      <c r="G44" s="237"/>
      <c r="H44" s="231"/>
      <c r="I44" s="231"/>
      <c r="J44" s="231"/>
      <c r="K44" s="231"/>
      <c r="L44" s="216"/>
      <c r="M44" s="169"/>
      <c r="N44" s="269"/>
      <c r="O44" s="269"/>
      <c r="P44" s="269"/>
      <c r="Q44" s="269"/>
      <c r="AD44" s="114" t="s">
        <v>89</v>
      </c>
      <c r="AE44" s="116">
        <v>43562.239963527987</v>
      </c>
      <c r="AG44" s="117">
        <v>204.51755851421589</v>
      </c>
    </row>
    <row r="45" spans="1:33" ht="26.25" thickBot="1" x14ac:dyDescent="0.25">
      <c r="A45" s="80" t="s">
        <v>123</v>
      </c>
      <c r="B45" s="305"/>
      <c r="C45" s="306"/>
      <c r="D45" s="306"/>
      <c r="E45" s="306"/>
      <c r="F45" s="306"/>
      <c r="G45" s="307"/>
      <c r="H45" s="231"/>
      <c r="I45" s="163"/>
      <c r="J45" s="163"/>
      <c r="K45" s="163"/>
      <c r="L45" s="216"/>
      <c r="M45" s="170"/>
      <c r="N45" s="269"/>
      <c r="O45" s="270"/>
      <c r="P45" s="270"/>
      <c r="Q45" s="270"/>
      <c r="AD45" s="114" t="s">
        <v>83</v>
      </c>
      <c r="AE45" s="116">
        <v>39513.213382473987</v>
      </c>
      <c r="AG45" s="117">
        <v>185.50804404917363</v>
      </c>
    </row>
    <row r="46" spans="1:33" ht="13.5" thickBot="1" x14ac:dyDescent="0.25">
      <c r="A46" s="79" t="s">
        <v>10</v>
      </c>
      <c r="B46" s="297"/>
      <c r="C46" s="298"/>
      <c r="D46" s="298"/>
      <c r="E46" s="298"/>
      <c r="F46" s="298"/>
      <c r="G46" s="299"/>
      <c r="H46" s="232"/>
      <c r="I46" s="163"/>
      <c r="J46" s="163"/>
      <c r="K46" s="163"/>
      <c r="L46" s="216"/>
      <c r="M46" s="171"/>
      <c r="N46" s="271"/>
      <c r="O46" s="272"/>
      <c r="P46" s="272"/>
      <c r="Q46" s="272"/>
      <c r="AD46" s="114" t="s">
        <v>72</v>
      </c>
      <c r="AE46" s="116">
        <v>88633.38683647498</v>
      </c>
      <c r="AG46" s="117">
        <v>416.11918702570415</v>
      </c>
    </row>
    <row r="47" spans="1:33" ht="26.25" thickBot="1" x14ac:dyDescent="0.25">
      <c r="A47" s="80" t="s">
        <v>117</v>
      </c>
      <c r="B47" s="198"/>
      <c r="C47" s="119">
        <f>VLOOKUP(B44,$AD$2:$AG$48,2,FALSE)</f>
        <v>0</v>
      </c>
      <c r="D47" s="120">
        <f>C47*$E$30</f>
        <v>0</v>
      </c>
      <c r="E47" s="120">
        <f>D47*E42</f>
        <v>0</v>
      </c>
      <c r="F47" s="120">
        <f>E47*E42</f>
        <v>0</v>
      </c>
      <c r="G47" s="238">
        <f>F47*E42</f>
        <v>0</v>
      </c>
      <c r="H47" s="172"/>
      <c r="I47" s="173"/>
      <c r="J47" s="173"/>
      <c r="K47" s="174"/>
      <c r="L47" s="216"/>
      <c r="M47" s="161"/>
      <c r="N47" s="172"/>
      <c r="O47" s="173"/>
      <c r="P47" s="173"/>
      <c r="Q47" s="174"/>
      <c r="AD47" s="114" t="s">
        <v>103</v>
      </c>
      <c r="AE47" s="116">
        <v>26035.955832587992</v>
      </c>
      <c r="AG47" s="117">
        <v>122.23453442529573</v>
      </c>
    </row>
    <row r="48" spans="1:33" ht="13.5" thickBot="1" x14ac:dyDescent="0.25">
      <c r="A48" s="78" t="s">
        <v>52</v>
      </c>
      <c r="B48" s="199">
        <v>213</v>
      </c>
      <c r="C48" s="40"/>
      <c r="D48" s="40"/>
      <c r="E48" s="40"/>
      <c r="F48" s="40"/>
      <c r="G48" s="239"/>
      <c r="H48" s="175"/>
      <c r="I48" s="87"/>
      <c r="J48" s="87"/>
      <c r="K48" s="87"/>
      <c r="L48" s="216"/>
      <c r="M48" s="170"/>
      <c r="N48" s="175"/>
      <c r="O48" s="87"/>
      <c r="P48" s="87"/>
      <c r="Q48" s="87"/>
      <c r="AD48" s="114" t="s">
        <v>76</v>
      </c>
      <c r="AE48" s="116">
        <v>71375.737962918967</v>
      </c>
      <c r="AG48" s="117">
        <v>335.09736132825805</v>
      </c>
    </row>
    <row r="49" spans="1:17" ht="13.5" thickBot="1" x14ac:dyDescent="0.25">
      <c r="A49" s="77" t="s">
        <v>1</v>
      </c>
      <c r="B49" s="57">
        <f>B47/B48</f>
        <v>0</v>
      </c>
      <c r="C49" s="39">
        <f>C47/B48</f>
        <v>0</v>
      </c>
      <c r="D49" s="39">
        <f>D47/B48</f>
        <v>0</v>
      </c>
      <c r="E49" s="39">
        <f>E47/B48</f>
        <v>0</v>
      </c>
      <c r="F49" s="39">
        <f>F47/B48</f>
        <v>0</v>
      </c>
      <c r="G49" s="240">
        <f>G47/B48</f>
        <v>0</v>
      </c>
      <c r="H49" s="172"/>
      <c r="I49" s="91"/>
      <c r="J49" s="91"/>
      <c r="K49" s="91"/>
      <c r="L49" s="216"/>
      <c r="M49" s="169"/>
      <c r="N49" s="172"/>
      <c r="O49" s="91"/>
      <c r="P49" s="91"/>
      <c r="Q49" s="91"/>
    </row>
    <row r="50" spans="1:17" ht="13.5" thickBot="1" x14ac:dyDescent="0.25">
      <c r="A50" s="278" t="s">
        <v>53</v>
      </c>
      <c r="B50" s="301"/>
      <c r="C50" s="58"/>
      <c r="D50" s="58"/>
      <c r="E50" s="59"/>
      <c r="F50" s="59"/>
      <c r="G50" s="241"/>
      <c r="H50" s="212"/>
      <c r="I50" s="81"/>
      <c r="J50" s="81"/>
      <c r="K50" s="176"/>
      <c r="L50" s="216"/>
      <c r="M50" s="283"/>
      <c r="N50" s="283"/>
      <c r="O50" s="81"/>
      <c r="P50" s="81"/>
      <c r="Q50" s="176"/>
    </row>
    <row r="51" spans="1:17" ht="13.5" thickBot="1" x14ac:dyDescent="0.25">
      <c r="A51" s="291" t="s">
        <v>2</v>
      </c>
      <c r="B51" s="300"/>
      <c r="C51" s="60">
        <f>C49*C50</f>
        <v>0</v>
      </c>
      <c r="D51" s="60">
        <f>D49*D50</f>
        <v>0</v>
      </c>
      <c r="E51" s="60">
        <f>E49*E50</f>
        <v>0</v>
      </c>
      <c r="F51" s="60">
        <f>F49*F50</f>
        <v>0</v>
      </c>
      <c r="G51" s="60">
        <f>G49*G50</f>
        <v>0</v>
      </c>
      <c r="H51" s="216"/>
      <c r="I51" s="67"/>
      <c r="J51" s="67"/>
      <c r="K51" s="67"/>
      <c r="L51" s="216"/>
      <c r="M51" s="293"/>
      <c r="N51" s="272"/>
      <c r="O51" s="67"/>
      <c r="P51" s="67"/>
      <c r="Q51" s="67"/>
    </row>
    <row r="52" spans="1:17" x14ac:dyDescent="0.2">
      <c r="G52" s="216"/>
      <c r="H52" s="216"/>
      <c r="I52" s="216"/>
      <c r="J52" s="216"/>
      <c r="K52" s="216"/>
      <c r="L52" s="216"/>
      <c r="M52" s="27"/>
      <c r="N52" s="27"/>
      <c r="O52" s="27"/>
      <c r="P52" s="27"/>
      <c r="Q52" s="27"/>
    </row>
    <row r="53" spans="1:17" x14ac:dyDescent="0.2">
      <c r="A53" s="71"/>
      <c r="D53" s="30" t="s">
        <v>36</v>
      </c>
      <c r="E53" s="31" t="s">
        <v>37</v>
      </c>
      <c r="G53" s="211"/>
      <c r="H53" s="216"/>
      <c r="I53" s="216"/>
      <c r="J53" s="157"/>
      <c r="K53" s="81"/>
      <c r="L53" s="216"/>
      <c r="M53" s="156"/>
      <c r="N53" s="27"/>
      <c r="O53" s="27"/>
      <c r="P53" s="157"/>
      <c r="Q53" s="81"/>
    </row>
    <row r="54" spans="1:17" ht="13.5" thickBot="1" x14ac:dyDescent="0.25">
      <c r="A54" s="72" t="s">
        <v>32</v>
      </c>
      <c r="C54" s="53" t="s">
        <v>51</v>
      </c>
      <c r="D54" s="54">
        <v>2.1999999999999999E-2</v>
      </c>
      <c r="E54" s="55">
        <f>1+1*D54</f>
        <v>1.022</v>
      </c>
      <c r="G54" s="166"/>
      <c r="H54" s="216"/>
      <c r="I54" s="66"/>
      <c r="J54" s="167"/>
      <c r="K54" s="65"/>
      <c r="L54" s="216"/>
      <c r="M54" s="166"/>
      <c r="N54" s="27"/>
      <c r="O54" s="66"/>
      <c r="P54" s="167"/>
      <c r="Q54" s="65"/>
    </row>
    <row r="55" spans="1:17" ht="13.5" thickBot="1" x14ac:dyDescent="0.25">
      <c r="A55" s="73"/>
      <c r="B55" s="56"/>
      <c r="C55" s="310" t="s">
        <v>181</v>
      </c>
      <c r="D55" s="310" t="s">
        <v>171</v>
      </c>
      <c r="E55" s="310" t="s">
        <v>172</v>
      </c>
      <c r="F55" s="310" t="s">
        <v>173</v>
      </c>
      <c r="G55" s="310" t="s">
        <v>174</v>
      </c>
      <c r="H55" s="65"/>
      <c r="I55" s="215"/>
      <c r="J55" s="215"/>
      <c r="K55" s="215"/>
      <c r="L55" s="216"/>
      <c r="M55" s="156"/>
      <c r="N55" s="65"/>
      <c r="O55" s="168"/>
      <c r="P55" s="168"/>
      <c r="Q55" s="168"/>
    </row>
    <row r="56" spans="1:17" ht="13.5" thickBot="1" x14ac:dyDescent="0.25">
      <c r="A56" s="77" t="s">
        <v>0</v>
      </c>
      <c r="B56" s="302" t="s">
        <v>118</v>
      </c>
      <c r="C56" s="303"/>
      <c r="D56" s="303"/>
      <c r="E56" s="304"/>
      <c r="F56" s="236"/>
      <c r="G56" s="237"/>
      <c r="H56" s="231"/>
      <c r="I56" s="231"/>
      <c r="J56" s="231"/>
      <c r="K56" s="231"/>
      <c r="L56" s="216"/>
      <c r="M56" s="169"/>
      <c r="N56" s="269"/>
      <c r="O56" s="269"/>
      <c r="P56" s="269"/>
      <c r="Q56" s="269"/>
    </row>
    <row r="57" spans="1:17" ht="26.25" thickBot="1" x14ac:dyDescent="0.25">
      <c r="A57" s="80" t="s">
        <v>123</v>
      </c>
      <c r="B57" s="305"/>
      <c r="C57" s="306"/>
      <c r="D57" s="306"/>
      <c r="E57" s="306"/>
      <c r="F57" s="306"/>
      <c r="G57" s="307"/>
      <c r="H57" s="231"/>
      <c r="I57" s="163"/>
      <c r="J57" s="163"/>
      <c r="K57" s="163"/>
      <c r="L57" s="216"/>
      <c r="M57" s="170"/>
      <c r="N57" s="269"/>
      <c r="O57" s="270"/>
      <c r="P57" s="270"/>
      <c r="Q57" s="270"/>
    </row>
    <row r="58" spans="1:17" ht="13.5" thickBot="1" x14ac:dyDescent="0.25">
      <c r="A58" s="79" t="s">
        <v>10</v>
      </c>
      <c r="B58" s="297"/>
      <c r="C58" s="298"/>
      <c r="D58" s="298"/>
      <c r="E58" s="298"/>
      <c r="F58" s="298"/>
      <c r="G58" s="299"/>
      <c r="H58" s="232"/>
      <c r="I58" s="163"/>
      <c r="J58" s="163"/>
      <c r="K58" s="163"/>
      <c r="L58" s="216"/>
      <c r="M58" s="171"/>
      <c r="N58" s="271"/>
      <c r="O58" s="272"/>
      <c r="P58" s="272"/>
      <c r="Q58" s="272"/>
    </row>
    <row r="59" spans="1:17" ht="26.25" thickBot="1" x14ac:dyDescent="0.25">
      <c r="A59" s="80" t="s">
        <v>117</v>
      </c>
      <c r="B59" s="198"/>
      <c r="C59" s="119">
        <f>VLOOKUP(B56,$AD$2:$AG$48,2,FALSE)</f>
        <v>0</v>
      </c>
      <c r="D59" s="120">
        <f>C59*$E$30</f>
        <v>0</v>
      </c>
      <c r="E59" s="120">
        <f>D59*E54</f>
        <v>0</v>
      </c>
      <c r="F59" s="120">
        <f>E59*E54</f>
        <v>0</v>
      </c>
      <c r="G59" s="238">
        <f>F59*E54</f>
        <v>0</v>
      </c>
      <c r="H59" s="172"/>
      <c r="I59" s="173"/>
      <c r="J59" s="173"/>
      <c r="K59" s="174"/>
      <c r="L59" s="216"/>
      <c r="M59" s="161"/>
      <c r="N59" s="172"/>
      <c r="O59" s="173"/>
      <c r="P59" s="173"/>
      <c r="Q59" s="174"/>
    </row>
    <row r="60" spans="1:17" ht="13.5" thickBot="1" x14ac:dyDescent="0.25">
      <c r="A60" s="78" t="s">
        <v>52</v>
      </c>
      <c r="B60" s="199">
        <v>213</v>
      </c>
      <c r="C60" s="40"/>
      <c r="D60" s="40"/>
      <c r="E60" s="40"/>
      <c r="F60" s="40"/>
      <c r="G60" s="239"/>
      <c r="H60" s="175"/>
      <c r="I60" s="87"/>
      <c r="J60" s="87"/>
      <c r="K60" s="87"/>
      <c r="L60" s="216"/>
      <c r="M60" s="170"/>
      <c r="N60" s="175"/>
      <c r="O60" s="87"/>
      <c r="P60" s="87"/>
      <c r="Q60" s="87"/>
    </row>
    <row r="61" spans="1:17" ht="13.5" thickBot="1" x14ac:dyDescent="0.25">
      <c r="A61" s="77" t="s">
        <v>1</v>
      </c>
      <c r="B61" s="57">
        <f>B59/B60</f>
        <v>0</v>
      </c>
      <c r="C61" s="39">
        <f>C59/B60</f>
        <v>0</v>
      </c>
      <c r="D61" s="39">
        <f>D59/B60</f>
        <v>0</v>
      </c>
      <c r="E61" s="39">
        <f>E59/B60</f>
        <v>0</v>
      </c>
      <c r="F61" s="39">
        <f>F59/B60</f>
        <v>0</v>
      </c>
      <c r="G61" s="240">
        <f>G59/B60</f>
        <v>0</v>
      </c>
      <c r="H61" s="172"/>
      <c r="I61" s="91"/>
      <c r="J61" s="91"/>
      <c r="K61" s="91"/>
      <c r="L61" s="216"/>
      <c r="M61" s="169"/>
      <c r="N61" s="172"/>
      <c r="O61" s="91"/>
      <c r="P61" s="91"/>
      <c r="Q61" s="91"/>
    </row>
    <row r="62" spans="1:17" ht="13.5" thickBot="1" x14ac:dyDescent="0.25">
      <c r="A62" s="278" t="s">
        <v>53</v>
      </c>
      <c r="B62" s="301"/>
      <c r="C62" s="58"/>
      <c r="D62" s="58"/>
      <c r="E62" s="59"/>
      <c r="F62" s="59"/>
      <c r="G62" s="241"/>
      <c r="H62" s="212"/>
      <c r="I62" s="81"/>
      <c r="J62" s="81"/>
      <c r="K62" s="176"/>
      <c r="L62" s="216"/>
      <c r="M62" s="283"/>
      <c r="N62" s="283"/>
      <c r="O62" s="81"/>
      <c r="P62" s="81"/>
      <c r="Q62" s="176"/>
    </row>
    <row r="63" spans="1:17" ht="13.5" thickBot="1" x14ac:dyDescent="0.25">
      <c r="A63" s="291" t="s">
        <v>2</v>
      </c>
      <c r="B63" s="300"/>
      <c r="C63" s="60">
        <f>C61*C62</f>
        <v>0</v>
      </c>
      <c r="D63" s="60">
        <f>D61*D62</f>
        <v>0</v>
      </c>
      <c r="E63" s="60">
        <f>E61*E62</f>
        <v>0</v>
      </c>
      <c r="F63" s="60">
        <f>F61*F62</f>
        <v>0</v>
      </c>
      <c r="G63" s="60">
        <f>G61*G62</f>
        <v>0</v>
      </c>
      <c r="H63" s="216"/>
      <c r="I63" s="67"/>
      <c r="J63" s="67"/>
      <c r="K63" s="67"/>
      <c r="L63" s="216"/>
      <c r="M63" s="293"/>
      <c r="N63" s="272"/>
      <c r="O63" s="67"/>
      <c r="P63" s="67"/>
      <c r="Q63" s="67"/>
    </row>
    <row r="64" spans="1:17" x14ac:dyDescent="0.2">
      <c r="G64" s="216"/>
      <c r="H64" s="216"/>
      <c r="I64" s="216"/>
      <c r="J64" s="216"/>
      <c r="K64" s="216"/>
      <c r="L64" s="216"/>
      <c r="M64" s="27"/>
      <c r="N64" s="27"/>
      <c r="O64" s="27"/>
      <c r="P64" s="27"/>
      <c r="Q64" s="27"/>
    </row>
    <row r="65" spans="1:17" x14ac:dyDescent="0.2">
      <c r="A65" s="71"/>
      <c r="D65" s="30" t="s">
        <v>36</v>
      </c>
      <c r="E65" s="31" t="s">
        <v>37</v>
      </c>
      <c r="G65" s="211"/>
      <c r="H65" s="216"/>
      <c r="I65" s="216"/>
      <c r="J65" s="157"/>
      <c r="K65" s="81"/>
      <c r="L65" s="216"/>
      <c r="M65" s="156"/>
      <c r="N65" s="27"/>
      <c r="O65" s="27"/>
      <c r="P65" s="157"/>
      <c r="Q65" s="81"/>
    </row>
    <row r="66" spans="1:17" ht="13.5" thickBot="1" x14ac:dyDescent="0.25">
      <c r="A66" s="72" t="s">
        <v>32</v>
      </c>
      <c r="C66" s="53" t="s">
        <v>51</v>
      </c>
      <c r="D66" s="54">
        <v>2.1999999999999999E-2</v>
      </c>
      <c r="E66" s="55">
        <f>1+1*D66</f>
        <v>1.022</v>
      </c>
      <c r="G66" s="166"/>
      <c r="H66" s="216"/>
      <c r="I66" s="66"/>
      <c r="J66" s="167"/>
      <c r="K66" s="65"/>
      <c r="L66" s="216"/>
      <c r="M66" s="166"/>
      <c r="N66" s="27"/>
      <c r="O66" s="66"/>
      <c r="P66" s="167"/>
      <c r="Q66" s="65"/>
    </row>
    <row r="67" spans="1:17" ht="13.5" thickBot="1" x14ac:dyDescent="0.25">
      <c r="A67" s="73"/>
      <c r="B67" s="310"/>
      <c r="C67" s="310" t="s">
        <v>181</v>
      </c>
      <c r="D67" s="310" t="s">
        <v>171</v>
      </c>
      <c r="E67" s="310" t="s">
        <v>172</v>
      </c>
      <c r="F67" s="310" t="s">
        <v>173</v>
      </c>
      <c r="G67" s="310" t="s">
        <v>174</v>
      </c>
      <c r="H67" s="65"/>
      <c r="I67" s="215"/>
      <c r="J67" s="215"/>
      <c r="K67" s="215"/>
      <c r="L67" s="216"/>
      <c r="M67" s="156"/>
      <c r="N67" s="65"/>
      <c r="O67" s="168"/>
      <c r="P67" s="168"/>
      <c r="Q67" s="168"/>
    </row>
    <row r="68" spans="1:17" ht="13.5" thickBot="1" x14ac:dyDescent="0.25">
      <c r="A68" s="77" t="s">
        <v>0</v>
      </c>
      <c r="B68" s="302" t="s">
        <v>118</v>
      </c>
      <c r="C68" s="303"/>
      <c r="D68" s="303"/>
      <c r="E68" s="304"/>
      <c r="F68" s="236"/>
      <c r="G68" s="237"/>
      <c r="H68" s="231"/>
      <c r="I68" s="231"/>
      <c r="J68" s="231"/>
      <c r="K68" s="231"/>
      <c r="L68" s="216"/>
      <c r="M68" s="169"/>
      <c r="N68" s="269"/>
      <c r="O68" s="269"/>
      <c r="P68" s="269"/>
      <c r="Q68" s="269"/>
    </row>
    <row r="69" spans="1:17" ht="26.25" thickBot="1" x14ac:dyDescent="0.25">
      <c r="A69" s="80" t="s">
        <v>123</v>
      </c>
      <c r="B69" s="305"/>
      <c r="C69" s="306"/>
      <c r="D69" s="306"/>
      <c r="E69" s="306"/>
      <c r="F69" s="306"/>
      <c r="G69" s="307"/>
      <c r="H69" s="231"/>
      <c r="I69" s="163"/>
      <c r="J69" s="163"/>
      <c r="K69" s="163"/>
      <c r="L69" s="216"/>
      <c r="M69" s="170"/>
      <c r="N69" s="269"/>
      <c r="O69" s="270"/>
      <c r="P69" s="270"/>
      <c r="Q69" s="270"/>
    </row>
    <row r="70" spans="1:17" ht="13.5" thickBot="1" x14ac:dyDescent="0.25">
      <c r="A70" s="79" t="s">
        <v>10</v>
      </c>
      <c r="B70" s="297"/>
      <c r="C70" s="298"/>
      <c r="D70" s="298"/>
      <c r="E70" s="298"/>
      <c r="F70" s="298"/>
      <c r="G70" s="299"/>
      <c r="H70" s="232"/>
      <c r="I70" s="163"/>
      <c r="J70" s="163"/>
      <c r="K70" s="163"/>
      <c r="L70" s="216"/>
      <c r="M70" s="171"/>
      <c r="N70" s="271"/>
      <c r="O70" s="272"/>
      <c r="P70" s="272"/>
      <c r="Q70" s="272"/>
    </row>
    <row r="71" spans="1:17" ht="26.25" thickBot="1" x14ac:dyDescent="0.25">
      <c r="A71" s="80" t="s">
        <v>117</v>
      </c>
      <c r="B71" s="198"/>
      <c r="C71" s="119">
        <f>VLOOKUP(B68,$AD$2:$AG$48,2,FALSE)</f>
        <v>0</v>
      </c>
      <c r="D71" s="120">
        <f>C71*$E$30</f>
        <v>0</v>
      </c>
      <c r="E71" s="120">
        <f>D71*E66</f>
        <v>0</v>
      </c>
      <c r="F71" s="120">
        <f>E71*E66</f>
        <v>0</v>
      </c>
      <c r="G71" s="238">
        <f>F71*E66</f>
        <v>0</v>
      </c>
      <c r="H71" s="172"/>
      <c r="I71" s="173"/>
      <c r="J71" s="173"/>
      <c r="K71" s="174"/>
      <c r="L71" s="216"/>
      <c r="M71" s="161"/>
      <c r="N71" s="172"/>
      <c r="O71" s="173"/>
      <c r="P71" s="173"/>
      <c r="Q71" s="174"/>
    </row>
    <row r="72" spans="1:17" ht="13.5" thickBot="1" x14ac:dyDescent="0.25">
      <c r="A72" s="78" t="s">
        <v>52</v>
      </c>
      <c r="B72" s="199">
        <v>213</v>
      </c>
      <c r="C72" s="40"/>
      <c r="D72" s="40"/>
      <c r="E72" s="40"/>
      <c r="F72" s="40"/>
      <c r="G72" s="239"/>
      <c r="H72" s="175"/>
      <c r="I72" s="87"/>
      <c r="J72" s="87"/>
      <c r="K72" s="87"/>
      <c r="L72" s="216"/>
      <c r="M72" s="170"/>
      <c r="N72" s="175"/>
      <c r="O72" s="87"/>
      <c r="P72" s="87"/>
      <c r="Q72" s="87"/>
    </row>
    <row r="73" spans="1:17" ht="13.5" thickBot="1" x14ac:dyDescent="0.25">
      <c r="A73" s="77" t="s">
        <v>1</v>
      </c>
      <c r="B73" s="57">
        <f>B71/B72</f>
        <v>0</v>
      </c>
      <c r="C73" s="39">
        <f>C71/B72</f>
        <v>0</v>
      </c>
      <c r="D73" s="39">
        <f>D71/B72</f>
        <v>0</v>
      </c>
      <c r="E73" s="39">
        <f>E71/B72</f>
        <v>0</v>
      </c>
      <c r="F73" s="39">
        <f>F71/B72</f>
        <v>0</v>
      </c>
      <c r="G73" s="240">
        <f>G71/B72</f>
        <v>0</v>
      </c>
      <c r="H73" s="172"/>
      <c r="I73" s="91"/>
      <c r="J73" s="91"/>
      <c r="K73" s="91"/>
      <c r="L73" s="216"/>
      <c r="M73" s="169"/>
      <c r="N73" s="172"/>
      <c r="O73" s="91"/>
      <c r="P73" s="91"/>
      <c r="Q73" s="91"/>
    </row>
    <row r="74" spans="1:17" ht="13.5" thickBot="1" x14ac:dyDescent="0.25">
      <c r="A74" s="278" t="s">
        <v>53</v>
      </c>
      <c r="B74" s="301"/>
      <c r="C74" s="58"/>
      <c r="D74" s="58"/>
      <c r="E74" s="59"/>
      <c r="F74" s="59"/>
      <c r="G74" s="241"/>
      <c r="H74" s="212"/>
      <c r="I74" s="81"/>
      <c r="J74" s="81"/>
      <c r="K74" s="176"/>
      <c r="L74" s="216"/>
      <c r="M74" s="283"/>
      <c r="N74" s="283"/>
      <c r="O74" s="81"/>
      <c r="P74" s="81"/>
      <c r="Q74" s="176"/>
    </row>
    <row r="75" spans="1:17" ht="13.5" thickBot="1" x14ac:dyDescent="0.25">
      <c r="A75" s="291" t="s">
        <v>2</v>
      </c>
      <c r="B75" s="300"/>
      <c r="C75" s="60">
        <f>C73*C74</f>
        <v>0</v>
      </c>
      <c r="D75" s="60">
        <f>D73*D74</f>
        <v>0</v>
      </c>
      <c r="E75" s="60">
        <f>E73*E74</f>
        <v>0</v>
      </c>
      <c r="F75" s="60">
        <f>F73*F74</f>
        <v>0</v>
      </c>
      <c r="G75" s="60">
        <f>G73*G74</f>
        <v>0</v>
      </c>
      <c r="H75" s="216"/>
      <c r="I75" s="67"/>
      <c r="J75" s="67"/>
      <c r="K75" s="67"/>
      <c r="L75" s="216"/>
      <c r="M75" s="293"/>
      <c r="N75" s="272"/>
      <c r="O75" s="67"/>
      <c r="P75" s="67"/>
      <c r="Q75" s="67"/>
    </row>
    <row r="76" spans="1:17" x14ac:dyDescent="0.2">
      <c r="G76" s="216"/>
      <c r="H76" s="216"/>
      <c r="I76" s="216"/>
      <c r="J76" s="216"/>
      <c r="K76" s="216"/>
      <c r="L76" s="216"/>
      <c r="M76" s="27"/>
      <c r="N76" s="27"/>
      <c r="O76" s="27"/>
      <c r="P76" s="27"/>
      <c r="Q76" s="27"/>
    </row>
    <row r="77" spans="1:17" x14ac:dyDescent="0.2">
      <c r="A77" s="71"/>
      <c r="D77" s="30" t="s">
        <v>36</v>
      </c>
      <c r="E77" s="31" t="s">
        <v>37</v>
      </c>
      <c r="G77" s="211"/>
      <c r="H77" s="216"/>
      <c r="I77" s="216"/>
      <c r="J77" s="157"/>
      <c r="K77" s="81"/>
      <c r="L77" s="216"/>
      <c r="M77" s="156"/>
      <c r="N77" s="27"/>
      <c r="O77" s="27"/>
      <c r="P77" s="157"/>
      <c r="Q77" s="81"/>
    </row>
    <row r="78" spans="1:17" ht="13.5" thickBot="1" x14ac:dyDescent="0.25">
      <c r="A78" s="72" t="s">
        <v>32</v>
      </c>
      <c r="C78" s="53" t="s">
        <v>51</v>
      </c>
      <c r="D78" s="54">
        <v>2.1999999999999999E-2</v>
      </c>
      <c r="E78" s="55">
        <f>1+1*D78</f>
        <v>1.022</v>
      </c>
      <c r="G78" s="166"/>
      <c r="H78" s="216"/>
      <c r="I78" s="66"/>
      <c r="J78" s="167"/>
      <c r="K78" s="65"/>
      <c r="L78" s="216"/>
      <c r="M78" s="166"/>
      <c r="N78" s="27"/>
      <c r="O78" s="66"/>
      <c r="P78" s="167"/>
      <c r="Q78" s="65"/>
    </row>
    <row r="79" spans="1:17" ht="13.5" thickBot="1" x14ac:dyDescent="0.25">
      <c r="A79" s="73"/>
      <c r="B79" s="56"/>
      <c r="C79" s="310" t="s">
        <v>181</v>
      </c>
      <c r="D79" s="310" t="s">
        <v>171</v>
      </c>
      <c r="E79" s="310" t="s">
        <v>172</v>
      </c>
      <c r="F79" s="310" t="s">
        <v>173</v>
      </c>
      <c r="G79" s="310" t="s">
        <v>174</v>
      </c>
      <c r="H79" s="65"/>
      <c r="I79" s="215"/>
      <c r="J79" s="215"/>
      <c r="K79" s="215"/>
      <c r="L79" s="216"/>
      <c r="M79" s="156"/>
      <c r="N79" s="65"/>
      <c r="O79" s="168"/>
      <c r="P79" s="168"/>
      <c r="Q79" s="168"/>
    </row>
    <row r="80" spans="1:17" ht="13.5" thickBot="1" x14ac:dyDescent="0.25">
      <c r="A80" s="77" t="s">
        <v>0</v>
      </c>
      <c r="B80" s="302" t="s">
        <v>118</v>
      </c>
      <c r="C80" s="303"/>
      <c r="D80" s="303"/>
      <c r="E80" s="304"/>
      <c r="F80" s="236"/>
      <c r="G80" s="237"/>
      <c r="H80" s="231"/>
      <c r="I80" s="231"/>
      <c r="J80" s="231"/>
      <c r="K80" s="231"/>
      <c r="L80" s="216"/>
      <c r="M80" s="169"/>
      <c r="N80" s="269"/>
      <c r="O80" s="269"/>
      <c r="P80" s="269"/>
      <c r="Q80" s="269"/>
    </row>
    <row r="81" spans="1:17" ht="26.25" thickBot="1" x14ac:dyDescent="0.25">
      <c r="A81" s="80" t="s">
        <v>123</v>
      </c>
      <c r="B81" s="305"/>
      <c r="C81" s="306"/>
      <c r="D81" s="306"/>
      <c r="E81" s="306"/>
      <c r="F81" s="306"/>
      <c r="G81" s="307"/>
      <c r="H81" s="231"/>
      <c r="I81" s="163"/>
      <c r="J81" s="163"/>
      <c r="K81" s="163"/>
      <c r="L81" s="216"/>
      <c r="M81" s="170"/>
      <c r="N81" s="269"/>
      <c r="O81" s="270"/>
      <c r="P81" s="270"/>
      <c r="Q81" s="270"/>
    </row>
    <row r="82" spans="1:17" ht="13.5" thickBot="1" x14ac:dyDescent="0.25">
      <c r="A82" s="79" t="s">
        <v>10</v>
      </c>
      <c r="B82" s="297"/>
      <c r="C82" s="298"/>
      <c r="D82" s="298"/>
      <c r="E82" s="298"/>
      <c r="F82" s="298"/>
      <c r="G82" s="299"/>
      <c r="H82" s="232"/>
      <c r="I82" s="163"/>
      <c r="J82" s="163"/>
      <c r="K82" s="163"/>
      <c r="L82" s="216"/>
      <c r="M82" s="171"/>
      <c r="N82" s="271"/>
      <c r="O82" s="272"/>
      <c r="P82" s="272"/>
      <c r="Q82" s="272"/>
    </row>
    <row r="83" spans="1:17" ht="26.25" thickBot="1" x14ac:dyDescent="0.25">
      <c r="A83" s="80" t="s">
        <v>117</v>
      </c>
      <c r="B83" s="198"/>
      <c r="C83" s="119">
        <f>VLOOKUP(B80,$AD$2:$AG$48,2,FALSE)</f>
        <v>0</v>
      </c>
      <c r="D83" s="120">
        <f>C83*$E$30</f>
        <v>0</v>
      </c>
      <c r="E83" s="120">
        <f>D83*E78</f>
        <v>0</v>
      </c>
      <c r="F83" s="120">
        <f>E83*E78</f>
        <v>0</v>
      </c>
      <c r="G83" s="238">
        <f>F83*E78</f>
        <v>0</v>
      </c>
      <c r="H83" s="172"/>
      <c r="I83" s="173"/>
      <c r="J83" s="173"/>
      <c r="K83" s="174"/>
      <c r="L83" s="216"/>
      <c r="M83" s="161"/>
      <c r="N83" s="172"/>
      <c r="O83" s="173"/>
      <c r="P83" s="173"/>
      <c r="Q83" s="174"/>
    </row>
    <row r="84" spans="1:17" ht="13.5" thickBot="1" x14ac:dyDescent="0.25">
      <c r="A84" s="78" t="s">
        <v>52</v>
      </c>
      <c r="B84" s="199">
        <v>213</v>
      </c>
      <c r="C84" s="40"/>
      <c r="D84" s="40"/>
      <c r="E84" s="40"/>
      <c r="F84" s="40"/>
      <c r="G84" s="239"/>
      <c r="H84" s="175"/>
      <c r="I84" s="87"/>
      <c r="J84" s="87"/>
      <c r="K84" s="87"/>
      <c r="L84" s="216"/>
      <c r="M84" s="170"/>
      <c r="N84" s="175"/>
      <c r="O84" s="87"/>
      <c r="P84" s="87"/>
      <c r="Q84" s="87"/>
    </row>
    <row r="85" spans="1:17" ht="13.5" thickBot="1" x14ac:dyDescent="0.25">
      <c r="A85" s="77" t="s">
        <v>1</v>
      </c>
      <c r="B85" s="57">
        <f>B83/B84</f>
        <v>0</v>
      </c>
      <c r="C85" s="39">
        <f>C83/B84</f>
        <v>0</v>
      </c>
      <c r="D85" s="39">
        <f>D83/B84</f>
        <v>0</v>
      </c>
      <c r="E85" s="39">
        <f>E83/B84</f>
        <v>0</v>
      </c>
      <c r="F85" s="39">
        <f>F83/B84</f>
        <v>0</v>
      </c>
      <c r="G85" s="240">
        <f>G83/B84</f>
        <v>0</v>
      </c>
      <c r="H85" s="172"/>
      <c r="I85" s="91"/>
      <c r="J85" s="91"/>
      <c r="K85" s="91"/>
      <c r="L85" s="216"/>
      <c r="M85" s="169"/>
      <c r="N85" s="172"/>
      <c r="O85" s="91"/>
      <c r="P85" s="91"/>
      <c r="Q85" s="91"/>
    </row>
    <row r="86" spans="1:17" ht="13.5" thickBot="1" x14ac:dyDescent="0.25">
      <c r="A86" s="278" t="s">
        <v>53</v>
      </c>
      <c r="B86" s="301"/>
      <c r="C86" s="58"/>
      <c r="D86" s="58"/>
      <c r="E86" s="59"/>
      <c r="F86" s="59"/>
      <c r="G86" s="241"/>
      <c r="H86" s="212"/>
      <c r="I86" s="81"/>
      <c r="J86" s="81"/>
      <c r="K86" s="176"/>
      <c r="L86" s="216"/>
      <c r="M86" s="283"/>
      <c r="N86" s="283"/>
      <c r="O86" s="81"/>
      <c r="P86" s="81"/>
      <c r="Q86" s="176"/>
    </row>
    <row r="87" spans="1:17" ht="13.5" thickBot="1" x14ac:dyDescent="0.25">
      <c r="A87" s="291" t="s">
        <v>2</v>
      </c>
      <c r="B87" s="300"/>
      <c r="C87" s="60">
        <f>C85*C86</f>
        <v>0</v>
      </c>
      <c r="D87" s="60">
        <f>D85*D86</f>
        <v>0</v>
      </c>
      <c r="E87" s="60">
        <f>E85*E86</f>
        <v>0</v>
      </c>
      <c r="F87" s="60">
        <f>F85*F86</f>
        <v>0</v>
      </c>
      <c r="G87" s="60">
        <f>G85*G86</f>
        <v>0</v>
      </c>
      <c r="H87" s="216"/>
      <c r="I87" s="67"/>
      <c r="J87" s="67"/>
      <c r="K87" s="67"/>
      <c r="L87" s="216"/>
      <c r="M87" s="293"/>
      <c r="N87" s="272"/>
      <c r="O87" s="67"/>
      <c r="P87" s="67"/>
      <c r="Q87" s="67"/>
    </row>
    <row r="88" spans="1:17" x14ac:dyDescent="0.2">
      <c r="G88" s="216"/>
      <c r="H88" s="216"/>
      <c r="I88" s="216"/>
      <c r="J88" s="216"/>
      <c r="K88" s="216"/>
      <c r="L88" s="216"/>
      <c r="M88" s="27"/>
      <c r="N88" s="27"/>
      <c r="O88" s="27"/>
      <c r="P88" s="27"/>
      <c r="Q88" s="27"/>
    </row>
    <row r="89" spans="1:17" x14ac:dyDescent="0.2">
      <c r="A89" s="71"/>
      <c r="D89" s="30" t="s">
        <v>36</v>
      </c>
      <c r="E89" s="31" t="s">
        <v>37</v>
      </c>
      <c r="G89" s="211"/>
      <c r="H89" s="216"/>
      <c r="I89" s="216"/>
      <c r="J89" s="157"/>
      <c r="K89" s="81"/>
      <c r="L89" s="216"/>
      <c r="M89" s="156"/>
      <c r="N89" s="27"/>
      <c r="O89" s="27"/>
      <c r="P89" s="157"/>
      <c r="Q89" s="81"/>
    </row>
    <row r="90" spans="1:17" ht="13.5" thickBot="1" x14ac:dyDescent="0.25">
      <c r="A90" s="72" t="s">
        <v>32</v>
      </c>
      <c r="C90" s="53" t="s">
        <v>51</v>
      </c>
      <c r="D90" s="54">
        <v>2.1999999999999999E-2</v>
      </c>
      <c r="E90" s="55">
        <f>1+1*D90</f>
        <v>1.022</v>
      </c>
      <c r="G90" s="166"/>
      <c r="H90" s="216"/>
      <c r="I90" s="66"/>
      <c r="J90" s="167"/>
      <c r="K90" s="65"/>
      <c r="L90" s="216"/>
      <c r="M90" s="166"/>
      <c r="N90" s="27"/>
      <c r="O90" s="66"/>
      <c r="P90" s="167"/>
      <c r="Q90" s="65"/>
    </row>
    <row r="91" spans="1:17" ht="13.5" thickBot="1" x14ac:dyDescent="0.25">
      <c r="A91" s="73"/>
      <c r="B91" s="56"/>
      <c r="C91" s="310" t="s">
        <v>181</v>
      </c>
      <c r="D91" s="310" t="s">
        <v>171</v>
      </c>
      <c r="E91" s="310" t="s">
        <v>172</v>
      </c>
      <c r="F91" s="310" t="s">
        <v>173</v>
      </c>
      <c r="G91" s="310" t="s">
        <v>174</v>
      </c>
      <c r="H91" s="65"/>
      <c r="I91" s="215"/>
      <c r="J91" s="215"/>
      <c r="K91" s="215"/>
      <c r="L91" s="216"/>
      <c r="M91" s="156"/>
      <c r="N91" s="65"/>
      <c r="O91" s="168"/>
      <c r="P91" s="168"/>
      <c r="Q91" s="168"/>
    </row>
    <row r="92" spans="1:17" ht="13.5" thickBot="1" x14ac:dyDescent="0.25">
      <c r="A92" s="77" t="s">
        <v>0</v>
      </c>
      <c r="B92" s="302" t="s">
        <v>118</v>
      </c>
      <c r="C92" s="303"/>
      <c r="D92" s="303"/>
      <c r="E92" s="304"/>
      <c r="F92" s="236"/>
      <c r="G92" s="237"/>
      <c r="H92" s="231"/>
      <c r="I92" s="231"/>
      <c r="J92" s="231"/>
      <c r="K92" s="231"/>
      <c r="L92" s="216"/>
      <c r="M92" s="169"/>
      <c r="N92" s="269"/>
      <c r="O92" s="269"/>
      <c r="P92" s="269"/>
      <c r="Q92" s="269"/>
    </row>
    <row r="93" spans="1:17" ht="26.25" thickBot="1" x14ac:dyDescent="0.25">
      <c r="A93" s="80" t="s">
        <v>123</v>
      </c>
      <c r="B93" s="305"/>
      <c r="C93" s="306"/>
      <c r="D93" s="306"/>
      <c r="E93" s="306"/>
      <c r="F93" s="306"/>
      <c r="G93" s="307"/>
      <c r="H93" s="231"/>
      <c r="I93" s="163"/>
      <c r="J93" s="163"/>
      <c r="K93" s="163"/>
      <c r="L93" s="216"/>
      <c r="M93" s="170"/>
      <c r="N93" s="269"/>
      <c r="O93" s="270"/>
      <c r="P93" s="270"/>
      <c r="Q93" s="270"/>
    </row>
    <row r="94" spans="1:17" ht="13.5" thickBot="1" x14ac:dyDescent="0.25">
      <c r="A94" s="79" t="s">
        <v>10</v>
      </c>
      <c r="B94" s="297"/>
      <c r="C94" s="298"/>
      <c r="D94" s="298"/>
      <c r="E94" s="298"/>
      <c r="F94" s="298"/>
      <c r="G94" s="299"/>
      <c r="H94" s="232"/>
      <c r="I94" s="163"/>
      <c r="J94" s="163"/>
      <c r="K94" s="163"/>
      <c r="L94" s="216"/>
      <c r="M94" s="171"/>
      <c r="N94" s="271"/>
      <c r="O94" s="272"/>
      <c r="P94" s="272"/>
      <c r="Q94" s="272"/>
    </row>
    <row r="95" spans="1:17" ht="26.25" thickBot="1" x14ac:dyDescent="0.25">
      <c r="A95" s="80" t="s">
        <v>117</v>
      </c>
      <c r="B95" s="198"/>
      <c r="C95" s="119">
        <f>VLOOKUP(B92,$AD$2:$AG$48,2,FALSE)</f>
        <v>0</v>
      </c>
      <c r="D95" s="120">
        <f>C95*$E$30</f>
        <v>0</v>
      </c>
      <c r="E95" s="120">
        <f>D95*E90</f>
        <v>0</v>
      </c>
      <c r="F95" s="120">
        <f>E95*E90</f>
        <v>0</v>
      </c>
      <c r="G95" s="238">
        <f>F95*E90</f>
        <v>0</v>
      </c>
      <c r="H95" s="172"/>
      <c r="I95" s="173"/>
      <c r="J95" s="173"/>
      <c r="K95" s="174"/>
      <c r="L95" s="216"/>
      <c r="M95" s="161"/>
      <c r="N95" s="172"/>
      <c r="O95" s="173"/>
      <c r="P95" s="173"/>
      <c r="Q95" s="174"/>
    </row>
    <row r="96" spans="1:17" ht="13.5" thickBot="1" x14ac:dyDescent="0.25">
      <c r="A96" s="78" t="s">
        <v>52</v>
      </c>
      <c r="B96" s="199">
        <v>213</v>
      </c>
      <c r="C96" s="40"/>
      <c r="D96" s="40"/>
      <c r="E96" s="40"/>
      <c r="F96" s="40"/>
      <c r="G96" s="239"/>
      <c r="H96" s="175"/>
      <c r="I96" s="87"/>
      <c r="J96" s="87"/>
      <c r="K96" s="87"/>
      <c r="L96" s="216"/>
      <c r="M96" s="170"/>
      <c r="N96" s="175"/>
      <c r="O96" s="87"/>
      <c r="P96" s="87"/>
      <c r="Q96" s="87"/>
    </row>
    <row r="97" spans="1:17" ht="13.5" thickBot="1" x14ac:dyDescent="0.25">
      <c r="A97" s="77" t="s">
        <v>1</v>
      </c>
      <c r="B97" s="57">
        <f>B95/B96</f>
        <v>0</v>
      </c>
      <c r="C97" s="39">
        <f>C95/B96</f>
        <v>0</v>
      </c>
      <c r="D97" s="39">
        <f>D95/B96</f>
        <v>0</v>
      </c>
      <c r="E97" s="39">
        <f>E95/B96</f>
        <v>0</v>
      </c>
      <c r="F97" s="39">
        <f>F95/B96</f>
        <v>0</v>
      </c>
      <c r="G97" s="240">
        <f>G95/B96</f>
        <v>0</v>
      </c>
      <c r="H97" s="172"/>
      <c r="I97" s="91"/>
      <c r="J97" s="91"/>
      <c r="K97" s="91"/>
      <c r="L97" s="216"/>
      <c r="M97" s="169"/>
      <c r="N97" s="172"/>
      <c r="O97" s="91"/>
      <c r="P97" s="91"/>
      <c r="Q97" s="91"/>
    </row>
    <row r="98" spans="1:17" ht="13.5" thickBot="1" x14ac:dyDescent="0.25">
      <c r="A98" s="278" t="s">
        <v>53</v>
      </c>
      <c r="B98" s="301"/>
      <c r="C98" s="58"/>
      <c r="D98" s="58"/>
      <c r="E98" s="59"/>
      <c r="F98" s="59"/>
      <c r="G98" s="241"/>
      <c r="H98" s="212"/>
      <c r="I98" s="81"/>
      <c r="J98" s="81"/>
      <c r="K98" s="176"/>
      <c r="L98" s="216"/>
      <c r="M98" s="283"/>
      <c r="N98" s="283"/>
      <c r="O98" s="81"/>
      <c r="P98" s="81"/>
      <c r="Q98" s="176"/>
    </row>
    <row r="99" spans="1:17" ht="13.5" thickBot="1" x14ac:dyDescent="0.25">
      <c r="A99" s="291" t="s">
        <v>2</v>
      </c>
      <c r="B99" s="300"/>
      <c r="C99" s="60">
        <f>C97*C98</f>
        <v>0</v>
      </c>
      <c r="D99" s="60">
        <f>D97*D98</f>
        <v>0</v>
      </c>
      <c r="E99" s="60">
        <f>E97*E98</f>
        <v>0</v>
      </c>
      <c r="F99" s="60">
        <f>F97*F98</f>
        <v>0</v>
      </c>
      <c r="G99" s="60">
        <f>G97*G98</f>
        <v>0</v>
      </c>
      <c r="H99" s="216"/>
      <c r="I99" s="67"/>
      <c r="J99" s="67"/>
      <c r="K99" s="67"/>
      <c r="L99" s="216"/>
      <c r="M99" s="293"/>
      <c r="N99" s="272"/>
      <c r="O99" s="67"/>
      <c r="P99" s="67"/>
      <c r="Q99" s="67"/>
    </row>
    <row r="100" spans="1:17" x14ac:dyDescent="0.2">
      <c r="A100" s="71"/>
      <c r="D100" s="30"/>
      <c r="E100" s="31"/>
      <c r="G100" s="65"/>
      <c r="H100" s="216"/>
      <c r="I100" s="216"/>
      <c r="J100" s="157"/>
      <c r="K100" s="81"/>
      <c r="L100" s="216"/>
      <c r="M100" s="65"/>
      <c r="N100" s="27"/>
      <c r="O100" s="27"/>
      <c r="P100" s="157"/>
      <c r="Q100" s="81"/>
    </row>
    <row r="101" spans="1:17" x14ac:dyDescent="0.2">
      <c r="A101" s="71"/>
      <c r="D101" s="30" t="s">
        <v>36</v>
      </c>
      <c r="E101" s="31" t="s">
        <v>37</v>
      </c>
      <c r="G101" s="211"/>
      <c r="H101" s="216"/>
      <c r="I101" s="216"/>
      <c r="J101" s="157"/>
      <c r="K101" s="81"/>
      <c r="L101" s="216"/>
      <c r="M101" s="156"/>
      <c r="N101" s="27"/>
      <c r="O101" s="27"/>
      <c r="P101" s="157"/>
      <c r="Q101" s="81"/>
    </row>
    <row r="102" spans="1:17" ht="13.5" thickBot="1" x14ac:dyDescent="0.25">
      <c r="A102" s="72" t="s">
        <v>32</v>
      </c>
      <c r="C102" s="53" t="s">
        <v>51</v>
      </c>
      <c r="D102" s="54">
        <v>2.1999999999999999E-2</v>
      </c>
      <c r="E102" s="55">
        <f>1+1*D102</f>
        <v>1.022</v>
      </c>
      <c r="G102" s="166"/>
      <c r="H102" s="216"/>
      <c r="I102" s="66"/>
      <c r="J102" s="167"/>
      <c r="K102" s="65"/>
      <c r="L102" s="216"/>
      <c r="M102" s="166"/>
      <c r="N102" s="27"/>
      <c r="O102" s="66"/>
      <c r="P102" s="167"/>
      <c r="Q102" s="65"/>
    </row>
    <row r="103" spans="1:17" ht="13.5" thickBot="1" x14ac:dyDescent="0.25">
      <c r="A103" s="73"/>
      <c r="B103" s="56"/>
      <c r="C103" s="310" t="s">
        <v>181</v>
      </c>
      <c r="D103" s="310" t="s">
        <v>171</v>
      </c>
      <c r="E103" s="310" t="s">
        <v>172</v>
      </c>
      <c r="F103" s="310" t="s">
        <v>173</v>
      </c>
      <c r="G103" s="310" t="s">
        <v>174</v>
      </c>
      <c r="H103" s="65"/>
      <c r="I103" s="215"/>
      <c r="J103" s="215"/>
      <c r="K103" s="215"/>
      <c r="L103" s="216"/>
      <c r="M103" s="156"/>
      <c r="N103" s="65"/>
      <c r="O103" s="168"/>
      <c r="P103" s="168"/>
      <c r="Q103" s="168"/>
    </row>
    <row r="104" spans="1:17" ht="13.5" thickBot="1" x14ac:dyDescent="0.25">
      <c r="A104" s="77" t="s">
        <v>0</v>
      </c>
      <c r="B104" s="302" t="s">
        <v>118</v>
      </c>
      <c r="C104" s="303"/>
      <c r="D104" s="303"/>
      <c r="E104" s="304"/>
      <c r="F104" s="236"/>
      <c r="G104" s="237"/>
      <c r="H104" s="231"/>
      <c r="I104" s="231"/>
      <c r="J104" s="231"/>
      <c r="K104" s="231"/>
      <c r="L104" s="216"/>
      <c r="M104" s="169"/>
      <c r="N104" s="269"/>
      <c r="O104" s="269"/>
      <c r="P104" s="269"/>
      <c r="Q104" s="269"/>
    </row>
    <row r="105" spans="1:17" ht="26.25" thickBot="1" x14ac:dyDescent="0.25">
      <c r="A105" s="80" t="s">
        <v>123</v>
      </c>
      <c r="B105" s="305"/>
      <c r="C105" s="306"/>
      <c r="D105" s="306"/>
      <c r="E105" s="306"/>
      <c r="F105" s="306"/>
      <c r="G105" s="307"/>
      <c r="H105" s="231"/>
      <c r="I105" s="163"/>
      <c r="J105" s="163"/>
      <c r="K105" s="163"/>
      <c r="L105" s="216"/>
      <c r="M105" s="170"/>
      <c r="N105" s="269"/>
      <c r="O105" s="270"/>
      <c r="P105" s="270"/>
      <c r="Q105" s="270"/>
    </row>
    <row r="106" spans="1:17" ht="13.5" thickBot="1" x14ac:dyDescent="0.25">
      <c r="A106" s="79" t="s">
        <v>10</v>
      </c>
      <c r="B106" s="297"/>
      <c r="C106" s="298"/>
      <c r="D106" s="298"/>
      <c r="E106" s="298"/>
      <c r="F106" s="298"/>
      <c r="G106" s="299"/>
      <c r="H106" s="232"/>
      <c r="I106" s="163"/>
      <c r="J106" s="163"/>
      <c r="K106" s="163"/>
      <c r="L106" s="216"/>
      <c r="M106" s="171"/>
      <c r="N106" s="271"/>
      <c r="O106" s="272"/>
      <c r="P106" s="272"/>
      <c r="Q106" s="272"/>
    </row>
    <row r="107" spans="1:17" ht="26.25" thickBot="1" x14ac:dyDescent="0.25">
      <c r="A107" s="80" t="s">
        <v>117</v>
      </c>
      <c r="B107" s="198"/>
      <c r="C107" s="119">
        <f>VLOOKUP(B104,$AD$2:$AG$48,2,FALSE)</f>
        <v>0</v>
      </c>
      <c r="D107" s="120">
        <f>C107*$E$30</f>
        <v>0</v>
      </c>
      <c r="E107" s="120">
        <f>D107*E102</f>
        <v>0</v>
      </c>
      <c r="F107" s="120">
        <f>E107*E102</f>
        <v>0</v>
      </c>
      <c r="G107" s="238">
        <f>F107*E102</f>
        <v>0</v>
      </c>
      <c r="H107" s="172"/>
      <c r="I107" s="173"/>
      <c r="J107" s="173"/>
      <c r="K107" s="174"/>
      <c r="L107" s="216"/>
      <c r="M107" s="161"/>
      <c r="N107" s="172"/>
      <c r="O107" s="173"/>
      <c r="P107" s="173"/>
      <c r="Q107" s="174"/>
    </row>
    <row r="108" spans="1:17" ht="13.5" thickBot="1" x14ac:dyDescent="0.25">
      <c r="A108" s="78" t="s">
        <v>52</v>
      </c>
      <c r="B108" s="199">
        <v>213</v>
      </c>
      <c r="C108" s="40"/>
      <c r="D108" s="40"/>
      <c r="E108" s="40"/>
      <c r="F108" s="40"/>
      <c r="G108" s="239"/>
      <c r="H108" s="175"/>
      <c r="I108" s="87"/>
      <c r="J108" s="87"/>
      <c r="K108" s="87"/>
      <c r="L108" s="216"/>
      <c r="M108" s="170"/>
      <c r="N108" s="175"/>
      <c r="O108" s="87"/>
      <c r="P108" s="87"/>
      <c r="Q108" s="87"/>
    </row>
    <row r="109" spans="1:17" ht="13.5" thickBot="1" x14ac:dyDescent="0.25">
      <c r="A109" s="77" t="s">
        <v>1</v>
      </c>
      <c r="B109" s="57">
        <f>B107/B108</f>
        <v>0</v>
      </c>
      <c r="C109" s="39">
        <f>C107/B108</f>
        <v>0</v>
      </c>
      <c r="D109" s="39">
        <f>D107/B108</f>
        <v>0</v>
      </c>
      <c r="E109" s="39">
        <f>E107/B108</f>
        <v>0</v>
      </c>
      <c r="F109" s="39">
        <f>F107/B108</f>
        <v>0</v>
      </c>
      <c r="G109" s="240">
        <f>G107/B108</f>
        <v>0</v>
      </c>
      <c r="H109" s="172"/>
      <c r="I109" s="91"/>
      <c r="J109" s="91"/>
      <c r="K109" s="91"/>
      <c r="L109" s="216"/>
      <c r="M109" s="169"/>
      <c r="N109" s="172"/>
      <c r="O109" s="91"/>
      <c r="P109" s="91"/>
      <c r="Q109" s="91"/>
    </row>
    <row r="110" spans="1:17" ht="13.5" thickBot="1" x14ac:dyDescent="0.25">
      <c r="A110" s="278" t="s">
        <v>53</v>
      </c>
      <c r="B110" s="301"/>
      <c r="C110" s="58"/>
      <c r="D110" s="58"/>
      <c r="E110" s="59"/>
      <c r="F110" s="59"/>
      <c r="G110" s="241"/>
      <c r="H110" s="212"/>
      <c r="I110" s="81"/>
      <c r="J110" s="81"/>
      <c r="K110" s="176"/>
      <c r="L110" s="216"/>
      <c r="M110" s="283"/>
      <c r="N110" s="283"/>
      <c r="O110" s="81"/>
      <c r="P110" s="81"/>
      <c r="Q110" s="176"/>
    </row>
    <row r="111" spans="1:17" ht="13.5" thickBot="1" x14ac:dyDescent="0.25">
      <c r="A111" s="291" t="s">
        <v>2</v>
      </c>
      <c r="B111" s="300"/>
      <c r="C111" s="60">
        <f>C109*C110</f>
        <v>0</v>
      </c>
      <c r="D111" s="60">
        <f>D109*D110</f>
        <v>0</v>
      </c>
      <c r="E111" s="60">
        <f>E109*E110</f>
        <v>0</v>
      </c>
      <c r="F111" s="60">
        <f>F109*F110</f>
        <v>0</v>
      </c>
      <c r="G111" s="60">
        <f>G109*G110</f>
        <v>0</v>
      </c>
      <c r="H111" s="216"/>
      <c r="I111" s="67"/>
      <c r="J111" s="67"/>
      <c r="K111" s="67"/>
      <c r="L111" s="216"/>
      <c r="M111" s="293"/>
      <c r="N111" s="272"/>
      <c r="O111" s="67"/>
      <c r="P111" s="67"/>
      <c r="Q111" s="67"/>
    </row>
    <row r="112" spans="1:17" x14ac:dyDescent="0.2">
      <c r="G112" s="216"/>
      <c r="H112" s="216"/>
      <c r="I112" s="216"/>
      <c r="J112" s="216"/>
      <c r="K112" s="216"/>
      <c r="L112" s="216"/>
      <c r="M112" s="27"/>
      <c r="N112" s="27"/>
      <c r="O112" s="27"/>
      <c r="P112" s="27"/>
      <c r="Q112" s="27"/>
    </row>
    <row r="113" spans="1:17" x14ac:dyDescent="0.2">
      <c r="A113" s="71"/>
      <c r="D113" s="30" t="s">
        <v>36</v>
      </c>
      <c r="E113" s="31" t="s">
        <v>37</v>
      </c>
      <c r="G113" s="211"/>
      <c r="H113" s="216"/>
      <c r="I113" s="216"/>
      <c r="J113" s="157"/>
      <c r="K113" s="81"/>
      <c r="L113" s="216"/>
      <c r="M113" s="156"/>
      <c r="N113" s="27"/>
      <c r="O113" s="27"/>
      <c r="P113" s="157"/>
      <c r="Q113" s="81"/>
    </row>
    <row r="114" spans="1:17" ht="13.5" thickBot="1" x14ac:dyDescent="0.25">
      <c r="A114" s="72" t="s">
        <v>32</v>
      </c>
      <c r="C114" s="53" t="s">
        <v>51</v>
      </c>
      <c r="D114" s="54">
        <v>2.1999999999999999E-2</v>
      </c>
      <c r="E114" s="55">
        <f>1+1*D114</f>
        <v>1.022</v>
      </c>
      <c r="G114" s="166"/>
      <c r="H114" s="216"/>
      <c r="I114" s="66"/>
      <c r="J114" s="167"/>
      <c r="K114" s="65"/>
      <c r="L114" s="216"/>
      <c r="M114" s="166"/>
      <c r="N114" s="27"/>
      <c r="O114" s="66"/>
      <c r="P114" s="167"/>
      <c r="Q114" s="65"/>
    </row>
    <row r="115" spans="1:17" ht="13.5" thickBot="1" x14ac:dyDescent="0.25">
      <c r="A115" s="73"/>
      <c r="B115" s="56"/>
      <c r="C115" s="310" t="s">
        <v>181</v>
      </c>
      <c r="D115" s="310" t="s">
        <v>171</v>
      </c>
      <c r="E115" s="310" t="s">
        <v>172</v>
      </c>
      <c r="F115" s="310" t="s">
        <v>173</v>
      </c>
      <c r="G115" s="310" t="s">
        <v>174</v>
      </c>
      <c r="H115" s="65"/>
      <c r="I115" s="215"/>
      <c r="J115" s="215"/>
      <c r="K115" s="215"/>
      <c r="L115" s="216"/>
      <c r="M115" s="156"/>
      <c r="N115" s="65"/>
      <c r="O115" s="168"/>
      <c r="P115" s="168"/>
      <c r="Q115" s="168"/>
    </row>
    <row r="116" spans="1:17" ht="13.5" thickBot="1" x14ac:dyDescent="0.25">
      <c r="A116" s="77" t="s">
        <v>0</v>
      </c>
      <c r="B116" s="302" t="s">
        <v>118</v>
      </c>
      <c r="C116" s="303"/>
      <c r="D116" s="303"/>
      <c r="E116" s="304"/>
      <c r="F116" s="236"/>
      <c r="G116" s="237"/>
      <c r="H116" s="231"/>
      <c r="I116" s="231"/>
      <c r="J116" s="231"/>
      <c r="K116" s="231"/>
      <c r="L116" s="216"/>
      <c r="M116" s="169"/>
      <c r="N116" s="269"/>
      <c r="O116" s="269"/>
      <c r="P116" s="269"/>
      <c r="Q116" s="269"/>
    </row>
    <row r="117" spans="1:17" ht="26.25" thickBot="1" x14ac:dyDescent="0.25">
      <c r="A117" s="80" t="s">
        <v>123</v>
      </c>
      <c r="B117" s="305"/>
      <c r="C117" s="306"/>
      <c r="D117" s="306"/>
      <c r="E117" s="306"/>
      <c r="F117" s="306"/>
      <c r="G117" s="307"/>
      <c r="H117" s="231"/>
      <c r="I117" s="163"/>
      <c r="J117" s="163"/>
      <c r="K117" s="163"/>
      <c r="L117" s="216"/>
      <c r="M117" s="170"/>
      <c r="N117" s="269"/>
      <c r="O117" s="270"/>
      <c r="P117" s="270"/>
      <c r="Q117" s="270"/>
    </row>
    <row r="118" spans="1:17" ht="13.5" thickBot="1" x14ac:dyDescent="0.25">
      <c r="A118" s="79" t="s">
        <v>10</v>
      </c>
      <c r="B118" s="297"/>
      <c r="C118" s="298"/>
      <c r="D118" s="298"/>
      <c r="E118" s="298"/>
      <c r="F118" s="298"/>
      <c r="G118" s="299"/>
      <c r="H118" s="232"/>
      <c r="I118" s="163"/>
      <c r="J118" s="163"/>
      <c r="K118" s="163"/>
      <c r="L118" s="216"/>
      <c r="M118" s="171"/>
      <c r="N118" s="271"/>
      <c r="O118" s="272"/>
      <c r="P118" s="272"/>
      <c r="Q118" s="272"/>
    </row>
    <row r="119" spans="1:17" ht="26.25" thickBot="1" x14ac:dyDescent="0.25">
      <c r="A119" s="80" t="s">
        <v>117</v>
      </c>
      <c r="B119" s="198"/>
      <c r="C119" s="119">
        <f>VLOOKUP(B116,$AD$2:$AG$48,2,FALSE)</f>
        <v>0</v>
      </c>
      <c r="D119" s="120">
        <f>C119*$E$30</f>
        <v>0</v>
      </c>
      <c r="E119" s="120">
        <f>D119*E114</f>
        <v>0</v>
      </c>
      <c r="F119" s="120">
        <f>E119*E114</f>
        <v>0</v>
      </c>
      <c r="G119" s="238">
        <f>F119*E114</f>
        <v>0</v>
      </c>
      <c r="H119" s="172"/>
      <c r="I119" s="173"/>
      <c r="J119" s="173"/>
      <c r="K119" s="174"/>
      <c r="L119" s="216"/>
      <c r="M119" s="161"/>
      <c r="N119" s="172"/>
      <c r="O119" s="173"/>
      <c r="P119" s="173"/>
      <c r="Q119" s="174"/>
    </row>
    <row r="120" spans="1:17" ht="13.5" thickBot="1" x14ac:dyDescent="0.25">
      <c r="A120" s="78" t="s">
        <v>52</v>
      </c>
      <c r="B120" s="199">
        <v>213</v>
      </c>
      <c r="C120" s="40"/>
      <c r="D120" s="40"/>
      <c r="E120" s="40"/>
      <c r="F120" s="40"/>
      <c r="G120" s="239"/>
      <c r="H120" s="175"/>
      <c r="I120" s="87"/>
      <c r="J120" s="87"/>
      <c r="K120" s="87"/>
      <c r="L120" s="216"/>
      <c r="M120" s="170"/>
      <c r="N120" s="175"/>
      <c r="O120" s="87"/>
      <c r="P120" s="87"/>
      <c r="Q120" s="87"/>
    </row>
    <row r="121" spans="1:17" ht="13.5" thickBot="1" x14ac:dyDescent="0.25">
      <c r="A121" s="77" t="s">
        <v>1</v>
      </c>
      <c r="B121" s="57">
        <f>B119/B120</f>
        <v>0</v>
      </c>
      <c r="C121" s="39">
        <f>C119/B120</f>
        <v>0</v>
      </c>
      <c r="D121" s="39">
        <f>D119/B120</f>
        <v>0</v>
      </c>
      <c r="E121" s="39">
        <f>E119/B120</f>
        <v>0</v>
      </c>
      <c r="F121" s="39">
        <f>F119/B120</f>
        <v>0</v>
      </c>
      <c r="G121" s="240">
        <f>G119/B120</f>
        <v>0</v>
      </c>
      <c r="H121" s="172"/>
      <c r="I121" s="91"/>
      <c r="J121" s="91"/>
      <c r="K121" s="91"/>
      <c r="L121" s="216"/>
      <c r="M121" s="169"/>
      <c r="N121" s="172"/>
      <c r="O121" s="91"/>
      <c r="P121" s="91"/>
      <c r="Q121" s="91"/>
    </row>
    <row r="122" spans="1:17" ht="13.5" thickBot="1" x14ac:dyDescent="0.25">
      <c r="A122" s="278" t="s">
        <v>53</v>
      </c>
      <c r="B122" s="301"/>
      <c r="C122" s="58"/>
      <c r="D122" s="58"/>
      <c r="E122" s="59"/>
      <c r="F122" s="59"/>
      <c r="G122" s="241"/>
      <c r="H122" s="212"/>
      <c r="I122" s="81"/>
      <c r="J122" s="81"/>
      <c r="K122" s="176"/>
      <c r="L122" s="216"/>
      <c r="M122" s="283"/>
      <c r="N122" s="283"/>
      <c r="O122" s="81"/>
      <c r="P122" s="81"/>
      <c r="Q122" s="176"/>
    </row>
    <row r="123" spans="1:17" ht="13.5" thickBot="1" x14ac:dyDescent="0.25">
      <c r="A123" s="291" t="s">
        <v>2</v>
      </c>
      <c r="B123" s="300"/>
      <c r="C123" s="60">
        <f>C121*C122</f>
        <v>0</v>
      </c>
      <c r="D123" s="60">
        <f>D121*D122</f>
        <v>0</v>
      </c>
      <c r="E123" s="60">
        <f>E121*E122</f>
        <v>0</v>
      </c>
      <c r="F123" s="60">
        <f>F121*F122</f>
        <v>0</v>
      </c>
      <c r="G123" s="60">
        <f>G121*G122</f>
        <v>0</v>
      </c>
      <c r="H123" s="216"/>
      <c r="I123" s="67"/>
      <c r="J123" s="67"/>
      <c r="K123" s="67"/>
      <c r="L123" s="216"/>
      <c r="M123" s="293"/>
      <c r="N123" s="272"/>
      <c r="O123" s="67"/>
      <c r="P123" s="67"/>
      <c r="Q123" s="67"/>
    </row>
    <row r="124" spans="1:17" x14ac:dyDescent="0.2">
      <c r="G124" s="216"/>
      <c r="H124" s="216"/>
      <c r="I124" s="216"/>
      <c r="J124" s="216"/>
      <c r="K124" s="216"/>
      <c r="L124" s="216"/>
      <c r="M124" s="27"/>
      <c r="N124" s="27"/>
      <c r="O124" s="27"/>
      <c r="P124" s="27"/>
      <c r="Q124" s="27"/>
    </row>
    <row r="125" spans="1:17" x14ac:dyDescent="0.2">
      <c r="A125" s="71"/>
      <c r="D125" s="30" t="s">
        <v>36</v>
      </c>
      <c r="E125" s="31" t="s">
        <v>37</v>
      </c>
      <c r="G125" s="211"/>
      <c r="H125" s="216"/>
      <c r="I125" s="216"/>
      <c r="J125" s="157"/>
      <c r="K125" s="81"/>
      <c r="L125" s="216"/>
      <c r="M125" s="156"/>
      <c r="N125" s="27"/>
      <c r="O125" s="27"/>
      <c r="P125" s="157"/>
      <c r="Q125" s="81"/>
    </row>
    <row r="126" spans="1:17" ht="13.5" thickBot="1" x14ac:dyDescent="0.25">
      <c r="A126" s="72" t="s">
        <v>32</v>
      </c>
      <c r="C126" s="53" t="s">
        <v>51</v>
      </c>
      <c r="D126" s="54">
        <v>2.1999999999999999E-2</v>
      </c>
      <c r="E126" s="55">
        <f>1+1*D126</f>
        <v>1.022</v>
      </c>
      <c r="G126" s="166"/>
      <c r="H126" s="216"/>
      <c r="I126" s="66"/>
      <c r="J126" s="167"/>
      <c r="K126" s="65"/>
      <c r="L126" s="216"/>
      <c r="M126" s="166"/>
      <c r="N126" s="27"/>
      <c r="O126" s="66"/>
      <c r="P126" s="167"/>
      <c r="Q126" s="65"/>
    </row>
    <row r="127" spans="1:17" ht="13.5" thickBot="1" x14ac:dyDescent="0.25">
      <c r="A127" s="73"/>
      <c r="B127" s="56"/>
      <c r="C127" s="310" t="s">
        <v>181</v>
      </c>
      <c r="D127" s="310" t="s">
        <v>171</v>
      </c>
      <c r="E127" s="310" t="s">
        <v>172</v>
      </c>
      <c r="F127" s="310" t="s">
        <v>173</v>
      </c>
      <c r="G127" s="310" t="s">
        <v>174</v>
      </c>
      <c r="H127" s="65"/>
      <c r="I127" s="215"/>
      <c r="J127" s="215"/>
      <c r="K127" s="215"/>
      <c r="L127" s="216"/>
      <c r="M127" s="156"/>
      <c r="N127" s="65"/>
      <c r="O127" s="168"/>
      <c r="P127" s="168"/>
      <c r="Q127" s="168"/>
    </row>
    <row r="128" spans="1:17" ht="13.5" thickBot="1" x14ac:dyDescent="0.25">
      <c r="A128" s="77" t="s">
        <v>0</v>
      </c>
      <c r="B128" s="302" t="s">
        <v>118</v>
      </c>
      <c r="C128" s="303"/>
      <c r="D128" s="303"/>
      <c r="E128" s="304"/>
      <c r="F128" s="236"/>
      <c r="G128" s="237"/>
      <c r="H128" s="231"/>
      <c r="I128" s="231"/>
      <c r="J128" s="231"/>
      <c r="K128" s="231"/>
      <c r="L128" s="216"/>
      <c r="M128" s="169"/>
      <c r="N128" s="269"/>
      <c r="O128" s="269"/>
      <c r="P128" s="269"/>
      <c r="Q128" s="269"/>
    </row>
    <row r="129" spans="1:17" ht="26.25" thickBot="1" x14ac:dyDescent="0.25">
      <c r="A129" s="80" t="s">
        <v>123</v>
      </c>
      <c r="B129" s="305"/>
      <c r="C129" s="306"/>
      <c r="D129" s="306"/>
      <c r="E129" s="306"/>
      <c r="F129" s="306"/>
      <c r="G129" s="307"/>
      <c r="H129" s="231"/>
      <c r="I129" s="163"/>
      <c r="J129" s="163"/>
      <c r="K129" s="163"/>
      <c r="L129" s="216"/>
      <c r="M129" s="170"/>
      <c r="N129" s="269"/>
      <c r="O129" s="270"/>
      <c r="P129" s="270"/>
      <c r="Q129" s="270"/>
    </row>
    <row r="130" spans="1:17" ht="13.5" thickBot="1" x14ac:dyDescent="0.25">
      <c r="A130" s="79" t="s">
        <v>10</v>
      </c>
      <c r="B130" s="297"/>
      <c r="C130" s="298"/>
      <c r="D130" s="298"/>
      <c r="E130" s="298"/>
      <c r="F130" s="298"/>
      <c r="G130" s="299"/>
      <c r="H130" s="232"/>
      <c r="I130" s="163"/>
      <c r="J130" s="163"/>
      <c r="K130" s="163"/>
      <c r="L130" s="216"/>
      <c r="M130" s="171"/>
      <c r="N130" s="271"/>
      <c r="O130" s="272"/>
      <c r="P130" s="272"/>
      <c r="Q130" s="272"/>
    </row>
    <row r="131" spans="1:17" ht="26.25" thickBot="1" x14ac:dyDescent="0.25">
      <c r="A131" s="80" t="s">
        <v>117</v>
      </c>
      <c r="B131" s="198"/>
      <c r="C131" s="119">
        <f>VLOOKUP(B128,$AD$2:$AG$48,2,FALSE)</f>
        <v>0</v>
      </c>
      <c r="D131" s="120">
        <f>C131*$E$30</f>
        <v>0</v>
      </c>
      <c r="E131" s="120">
        <f>D131*E126</f>
        <v>0</v>
      </c>
      <c r="F131" s="120">
        <f>E131*E126</f>
        <v>0</v>
      </c>
      <c r="G131" s="238">
        <f>F131*E126</f>
        <v>0</v>
      </c>
      <c r="H131" s="172"/>
      <c r="I131" s="173"/>
      <c r="J131" s="173"/>
      <c r="K131" s="174"/>
      <c r="L131" s="216"/>
      <c r="M131" s="161"/>
      <c r="N131" s="172"/>
      <c r="O131" s="173"/>
      <c r="P131" s="173"/>
      <c r="Q131" s="174"/>
    </row>
    <row r="132" spans="1:17" ht="13.5" thickBot="1" x14ac:dyDescent="0.25">
      <c r="A132" s="78" t="s">
        <v>52</v>
      </c>
      <c r="B132" s="199">
        <v>213</v>
      </c>
      <c r="C132" s="40"/>
      <c r="D132" s="40"/>
      <c r="E132" s="40"/>
      <c r="F132" s="40"/>
      <c r="G132" s="239"/>
      <c r="H132" s="175"/>
      <c r="I132" s="87"/>
      <c r="J132" s="87"/>
      <c r="K132" s="87"/>
      <c r="L132" s="216"/>
      <c r="M132" s="170"/>
      <c r="N132" s="175"/>
      <c r="O132" s="87"/>
      <c r="P132" s="87"/>
      <c r="Q132" s="87"/>
    </row>
    <row r="133" spans="1:17" ht="13.5" thickBot="1" x14ac:dyDescent="0.25">
      <c r="A133" s="77" t="s">
        <v>1</v>
      </c>
      <c r="B133" s="57">
        <f>B131/B132</f>
        <v>0</v>
      </c>
      <c r="C133" s="39">
        <f>C131/B132</f>
        <v>0</v>
      </c>
      <c r="D133" s="39">
        <f>D131/B132</f>
        <v>0</v>
      </c>
      <c r="E133" s="39">
        <f>E131/B132</f>
        <v>0</v>
      </c>
      <c r="F133" s="39">
        <f>F131/B132</f>
        <v>0</v>
      </c>
      <c r="G133" s="240">
        <f>G131/B132</f>
        <v>0</v>
      </c>
      <c r="H133" s="172"/>
      <c r="I133" s="91"/>
      <c r="J133" s="91"/>
      <c r="K133" s="91"/>
      <c r="L133" s="216"/>
      <c r="M133" s="169"/>
      <c r="N133" s="172"/>
      <c r="O133" s="91"/>
      <c r="P133" s="91"/>
      <c r="Q133" s="91"/>
    </row>
    <row r="134" spans="1:17" ht="13.5" thickBot="1" x14ac:dyDescent="0.25">
      <c r="A134" s="278" t="s">
        <v>53</v>
      </c>
      <c r="B134" s="301"/>
      <c r="C134" s="58"/>
      <c r="D134" s="58"/>
      <c r="E134" s="59"/>
      <c r="F134" s="59"/>
      <c r="G134" s="241"/>
      <c r="H134" s="212"/>
      <c r="I134" s="81"/>
      <c r="J134" s="81"/>
      <c r="K134" s="176"/>
      <c r="L134" s="216"/>
      <c r="M134" s="283"/>
      <c r="N134" s="283"/>
      <c r="O134" s="81"/>
      <c r="P134" s="81"/>
      <c r="Q134" s="176"/>
    </row>
    <row r="135" spans="1:17" ht="13.5" thickBot="1" x14ac:dyDescent="0.25">
      <c r="A135" s="291" t="s">
        <v>2</v>
      </c>
      <c r="B135" s="300"/>
      <c r="C135" s="60">
        <f>C133*C134</f>
        <v>0</v>
      </c>
      <c r="D135" s="60">
        <f>D133*D134</f>
        <v>0</v>
      </c>
      <c r="E135" s="60">
        <f>E133*E134</f>
        <v>0</v>
      </c>
      <c r="F135" s="60">
        <f>F133*F134</f>
        <v>0</v>
      </c>
      <c r="G135" s="60">
        <f>G133*G134</f>
        <v>0</v>
      </c>
      <c r="H135" s="216"/>
      <c r="I135" s="67"/>
      <c r="J135" s="67"/>
      <c r="K135" s="67"/>
      <c r="L135" s="216"/>
      <c r="M135" s="293"/>
      <c r="N135" s="272"/>
      <c r="O135" s="67"/>
      <c r="P135" s="67"/>
      <c r="Q135" s="67"/>
    </row>
    <row r="136" spans="1:17" x14ac:dyDescent="0.2">
      <c r="G136" s="216"/>
      <c r="H136" s="216"/>
      <c r="I136" s="216"/>
      <c r="J136" s="216"/>
      <c r="K136" s="216"/>
      <c r="L136" s="216"/>
      <c r="M136" s="27"/>
      <c r="N136" s="27"/>
      <c r="O136" s="27"/>
      <c r="P136" s="27"/>
      <c r="Q136" s="27"/>
    </row>
    <row r="137" spans="1:17" x14ac:dyDescent="0.2">
      <c r="A137" s="71"/>
      <c r="D137" s="30" t="s">
        <v>36</v>
      </c>
      <c r="E137" s="31" t="s">
        <v>37</v>
      </c>
      <c r="G137" s="211"/>
      <c r="H137" s="216"/>
      <c r="I137" s="216"/>
      <c r="J137" s="157"/>
      <c r="K137" s="81"/>
      <c r="L137" s="216"/>
      <c r="M137" s="156"/>
      <c r="N137" s="27"/>
      <c r="O137" s="27"/>
      <c r="P137" s="157"/>
      <c r="Q137" s="81"/>
    </row>
    <row r="138" spans="1:17" ht="13.5" thickBot="1" x14ac:dyDescent="0.25">
      <c r="A138" s="72" t="s">
        <v>32</v>
      </c>
      <c r="C138" s="53" t="s">
        <v>51</v>
      </c>
      <c r="D138" s="54">
        <v>2.1999999999999999E-2</v>
      </c>
      <c r="E138" s="55">
        <f>1+1*D138</f>
        <v>1.022</v>
      </c>
      <c r="G138" s="166"/>
      <c r="H138" s="216"/>
      <c r="I138" s="66"/>
      <c r="J138" s="167"/>
      <c r="K138" s="65"/>
      <c r="L138" s="216"/>
      <c r="M138" s="166"/>
      <c r="N138" s="27"/>
      <c r="O138" s="66"/>
      <c r="P138" s="167"/>
      <c r="Q138" s="65"/>
    </row>
    <row r="139" spans="1:17" ht="13.5" thickBot="1" x14ac:dyDescent="0.25">
      <c r="A139" s="73"/>
      <c r="B139" s="56"/>
      <c r="C139" s="310" t="s">
        <v>181</v>
      </c>
      <c r="D139" s="310" t="s">
        <v>171</v>
      </c>
      <c r="E139" s="310" t="s">
        <v>172</v>
      </c>
      <c r="F139" s="310" t="s">
        <v>173</v>
      </c>
      <c r="G139" s="310" t="s">
        <v>174</v>
      </c>
      <c r="H139" s="65"/>
      <c r="I139" s="215"/>
      <c r="J139" s="215"/>
      <c r="K139" s="215"/>
      <c r="L139" s="216"/>
      <c r="M139" s="156"/>
      <c r="N139" s="65"/>
      <c r="O139" s="168"/>
      <c r="P139" s="168"/>
      <c r="Q139" s="168"/>
    </row>
    <row r="140" spans="1:17" ht="13.5" thickBot="1" x14ac:dyDescent="0.25">
      <c r="A140" s="77" t="s">
        <v>0</v>
      </c>
      <c r="B140" s="302" t="s">
        <v>118</v>
      </c>
      <c r="C140" s="303"/>
      <c r="D140" s="303"/>
      <c r="E140" s="304"/>
      <c r="F140" s="236"/>
      <c r="G140" s="237"/>
      <c r="H140" s="231"/>
      <c r="I140" s="231"/>
      <c r="J140" s="231"/>
      <c r="K140" s="231"/>
      <c r="L140" s="216"/>
      <c r="M140" s="169"/>
      <c r="N140" s="269"/>
      <c r="O140" s="269"/>
      <c r="P140" s="269"/>
      <c r="Q140" s="269"/>
    </row>
    <row r="141" spans="1:17" ht="26.25" thickBot="1" x14ac:dyDescent="0.25">
      <c r="A141" s="80" t="s">
        <v>123</v>
      </c>
      <c r="B141" s="305"/>
      <c r="C141" s="306"/>
      <c r="D141" s="306"/>
      <c r="E141" s="306"/>
      <c r="F141" s="306"/>
      <c r="G141" s="307"/>
      <c r="H141" s="231"/>
      <c r="I141" s="163"/>
      <c r="J141" s="163"/>
      <c r="K141" s="163"/>
      <c r="L141" s="216"/>
      <c r="M141" s="170"/>
      <c r="N141" s="269"/>
      <c r="O141" s="270"/>
      <c r="P141" s="270"/>
      <c r="Q141" s="270"/>
    </row>
    <row r="142" spans="1:17" ht="13.5" thickBot="1" x14ac:dyDescent="0.25">
      <c r="A142" s="79" t="s">
        <v>10</v>
      </c>
      <c r="B142" s="297"/>
      <c r="C142" s="298"/>
      <c r="D142" s="298"/>
      <c r="E142" s="298"/>
      <c r="F142" s="298"/>
      <c r="G142" s="299"/>
      <c r="H142" s="232"/>
      <c r="I142" s="163"/>
      <c r="J142" s="163"/>
      <c r="K142" s="163"/>
      <c r="L142" s="216"/>
      <c r="M142" s="171"/>
      <c r="N142" s="271"/>
      <c r="O142" s="272"/>
      <c r="P142" s="272"/>
      <c r="Q142" s="272"/>
    </row>
    <row r="143" spans="1:17" ht="26.25" thickBot="1" x14ac:dyDescent="0.25">
      <c r="A143" s="80" t="s">
        <v>117</v>
      </c>
      <c r="B143" s="198"/>
      <c r="C143" s="119">
        <f>VLOOKUP(B140,$AD$2:$AG$48,2,FALSE)</f>
        <v>0</v>
      </c>
      <c r="D143" s="120">
        <f>C143*$E$30</f>
        <v>0</v>
      </c>
      <c r="E143" s="120">
        <f>D143*E138</f>
        <v>0</v>
      </c>
      <c r="F143" s="120">
        <f>E143*E138</f>
        <v>0</v>
      </c>
      <c r="G143" s="238">
        <f>F143*E138</f>
        <v>0</v>
      </c>
      <c r="H143" s="172"/>
      <c r="I143" s="173"/>
      <c r="J143" s="173"/>
      <c r="K143" s="174"/>
      <c r="L143" s="216"/>
      <c r="M143" s="161"/>
      <c r="N143" s="172"/>
      <c r="O143" s="173"/>
      <c r="P143" s="173"/>
      <c r="Q143" s="174"/>
    </row>
    <row r="144" spans="1:17" ht="13.5" thickBot="1" x14ac:dyDescent="0.25">
      <c r="A144" s="78" t="s">
        <v>52</v>
      </c>
      <c r="B144" s="199">
        <v>213</v>
      </c>
      <c r="C144" s="40"/>
      <c r="D144" s="40"/>
      <c r="E144" s="40"/>
      <c r="F144" s="40"/>
      <c r="G144" s="239"/>
      <c r="H144" s="175"/>
      <c r="I144" s="87"/>
      <c r="J144" s="87"/>
      <c r="K144" s="87"/>
      <c r="L144" s="216"/>
      <c r="M144" s="170"/>
      <c r="N144" s="175"/>
      <c r="O144" s="87"/>
      <c r="P144" s="87"/>
      <c r="Q144" s="87"/>
    </row>
    <row r="145" spans="1:17" ht="13.5" thickBot="1" x14ac:dyDescent="0.25">
      <c r="A145" s="77" t="s">
        <v>1</v>
      </c>
      <c r="B145" s="57">
        <f>B143/B144</f>
        <v>0</v>
      </c>
      <c r="C145" s="39">
        <f>C143/B144</f>
        <v>0</v>
      </c>
      <c r="D145" s="39">
        <f>D143/B144</f>
        <v>0</v>
      </c>
      <c r="E145" s="39">
        <f>E143/B144</f>
        <v>0</v>
      </c>
      <c r="F145" s="39">
        <f>F143/B144</f>
        <v>0</v>
      </c>
      <c r="G145" s="240">
        <f>G143/B144</f>
        <v>0</v>
      </c>
      <c r="H145" s="172"/>
      <c r="I145" s="91"/>
      <c r="J145" s="91"/>
      <c r="K145" s="91"/>
      <c r="L145" s="216"/>
      <c r="M145" s="169"/>
      <c r="N145" s="172"/>
      <c r="O145" s="91"/>
      <c r="P145" s="91"/>
      <c r="Q145" s="91"/>
    </row>
    <row r="146" spans="1:17" ht="13.5" thickBot="1" x14ac:dyDescent="0.25">
      <c r="A146" s="278" t="s">
        <v>53</v>
      </c>
      <c r="B146" s="301"/>
      <c r="C146" s="58"/>
      <c r="D146" s="58"/>
      <c r="E146" s="59"/>
      <c r="F146" s="59"/>
      <c r="G146" s="241"/>
      <c r="H146" s="212"/>
      <c r="I146" s="81"/>
      <c r="J146" s="81"/>
      <c r="K146" s="176"/>
      <c r="L146" s="216"/>
      <c r="M146" s="283"/>
      <c r="N146" s="283"/>
      <c r="O146" s="81"/>
      <c r="P146" s="81"/>
      <c r="Q146" s="176"/>
    </row>
    <row r="147" spans="1:17" ht="13.5" thickBot="1" x14ac:dyDescent="0.25">
      <c r="A147" s="291" t="s">
        <v>2</v>
      </c>
      <c r="B147" s="300"/>
      <c r="C147" s="60">
        <f>C145*C146</f>
        <v>0</v>
      </c>
      <c r="D147" s="60">
        <f>D145*D146</f>
        <v>0</v>
      </c>
      <c r="E147" s="60">
        <f>E145*E146</f>
        <v>0</v>
      </c>
      <c r="F147" s="60">
        <f>F145*F146</f>
        <v>0</v>
      </c>
      <c r="G147" s="60">
        <f>G145*G146</f>
        <v>0</v>
      </c>
      <c r="H147" s="216"/>
      <c r="I147" s="67"/>
      <c r="J147" s="67"/>
      <c r="K147" s="67"/>
      <c r="L147" s="216"/>
      <c r="M147" s="293"/>
      <c r="N147" s="272"/>
      <c r="O147" s="67"/>
      <c r="P147" s="67"/>
      <c r="Q147" s="67"/>
    </row>
    <row r="148" spans="1:17" x14ac:dyDescent="0.2">
      <c r="G148" s="216"/>
      <c r="H148" s="216"/>
      <c r="I148" s="216"/>
      <c r="J148" s="216"/>
      <c r="K148" s="216"/>
      <c r="L148" s="216"/>
      <c r="M148" s="27"/>
      <c r="N148" s="27"/>
      <c r="O148" s="27"/>
      <c r="P148" s="27"/>
      <c r="Q148" s="27"/>
    </row>
    <row r="149" spans="1:17" ht="13.5" thickBot="1" x14ac:dyDescent="0.25">
      <c r="G149" s="216"/>
      <c r="H149" s="216"/>
      <c r="I149" s="216"/>
      <c r="J149" s="216"/>
      <c r="K149" s="216"/>
      <c r="L149" s="216"/>
      <c r="M149" s="27"/>
      <c r="N149" s="27"/>
      <c r="O149" s="27"/>
      <c r="P149" s="27"/>
      <c r="Q149" s="27"/>
    </row>
    <row r="150" spans="1:17" ht="13.5" thickBot="1" x14ac:dyDescent="0.25">
      <c r="A150" s="75"/>
      <c r="B150" s="34"/>
      <c r="C150" s="310" t="s">
        <v>181</v>
      </c>
      <c r="D150" s="310" t="s">
        <v>171</v>
      </c>
      <c r="E150" s="310" t="s">
        <v>172</v>
      </c>
      <c r="F150" s="310" t="s">
        <v>173</v>
      </c>
      <c r="G150" s="310" t="s">
        <v>174</v>
      </c>
      <c r="H150" s="177"/>
      <c r="I150" s="216"/>
      <c r="J150" s="216"/>
      <c r="K150" s="177"/>
      <c r="L150" s="216"/>
      <c r="M150" s="27"/>
      <c r="N150" s="177"/>
      <c r="O150" s="27"/>
      <c r="P150" s="27"/>
      <c r="Q150" s="177"/>
    </row>
    <row r="151" spans="1:17" ht="13.5" customHeight="1" thickBot="1" x14ac:dyDescent="0.25">
      <c r="A151" s="76" t="s">
        <v>18</v>
      </c>
      <c r="B151" s="250"/>
      <c r="C151" s="311">
        <f>C39+C51+C63+C75+C87+C99+C111+C123+C135+C147</f>
        <v>0</v>
      </c>
      <c r="D151" s="311">
        <f>D39+D51+D63+D75+D87+D99+D111+D123+D135+D147</f>
        <v>0</v>
      </c>
      <c r="E151" s="311">
        <f>E39+E51+E63+E75+E87+E99+E111+E123+E135+E147</f>
        <v>0</v>
      </c>
      <c r="F151" s="311">
        <f>F39+F51+F63+F75+F87+F99+F111+F123+F135+F147</f>
        <v>0</v>
      </c>
      <c r="G151" s="312">
        <f>G39+G51+G63+G75+G87+G99+G111+G123+G135+G147</f>
        <v>0</v>
      </c>
      <c r="H151" s="216"/>
      <c r="I151" s="178"/>
      <c r="J151" s="178"/>
      <c r="K151" s="185"/>
      <c r="L151" s="216"/>
      <c r="M151" s="65"/>
      <c r="N151" s="27"/>
      <c r="O151" s="178"/>
      <c r="P151" s="178"/>
      <c r="Q151" s="185"/>
    </row>
    <row r="152" spans="1:17" x14ac:dyDescent="0.2">
      <c r="G152" s="216"/>
      <c r="H152" s="216"/>
      <c r="I152" s="216"/>
      <c r="J152" s="216"/>
      <c r="K152" s="216"/>
      <c r="L152" s="216"/>
      <c r="M152" s="27"/>
      <c r="N152" s="27"/>
      <c r="O152" s="68"/>
      <c r="P152" s="68"/>
      <c r="Q152" s="68"/>
    </row>
    <row r="153" spans="1:17" x14ac:dyDescent="0.2">
      <c r="G153" s="216"/>
      <c r="H153" s="216"/>
      <c r="I153" s="216"/>
      <c r="J153" s="216"/>
      <c r="K153" s="216"/>
      <c r="L153" s="216"/>
      <c r="M153" s="27"/>
      <c r="N153" s="27"/>
      <c r="O153" s="27"/>
      <c r="P153" s="27"/>
      <c r="Q153" s="27"/>
    </row>
    <row r="154" spans="1:17" x14ac:dyDescent="0.2">
      <c r="G154" s="216"/>
      <c r="H154" s="216"/>
      <c r="I154" s="216"/>
      <c r="J154" s="216"/>
      <c r="K154" s="216"/>
      <c r="L154" s="216"/>
      <c r="M154" s="27"/>
      <c r="N154" s="27"/>
      <c r="O154" s="27"/>
      <c r="P154" s="27"/>
      <c r="Q154" s="27"/>
    </row>
    <row r="155" spans="1:17" x14ac:dyDescent="0.2">
      <c r="G155" s="216"/>
      <c r="H155" s="216"/>
      <c r="I155" s="216"/>
      <c r="J155" s="216"/>
      <c r="K155" s="216"/>
      <c r="L155" s="216"/>
      <c r="M155" s="27"/>
      <c r="N155" s="27"/>
      <c r="O155" s="27"/>
      <c r="P155" s="27"/>
      <c r="Q155" s="27"/>
    </row>
    <row r="156" spans="1:17" x14ac:dyDescent="0.2">
      <c r="G156" s="216"/>
      <c r="H156" s="216"/>
      <c r="I156" s="216"/>
      <c r="J156" s="216"/>
      <c r="K156" s="216"/>
      <c r="L156" s="216"/>
      <c r="M156" s="27"/>
      <c r="N156" s="27"/>
      <c r="O156" s="27"/>
      <c r="P156" s="27"/>
      <c r="Q156" s="27"/>
    </row>
    <row r="157" spans="1:17" x14ac:dyDescent="0.2">
      <c r="G157" s="216"/>
      <c r="H157" s="216"/>
      <c r="I157" s="216"/>
      <c r="J157" s="216"/>
      <c r="K157" s="216"/>
      <c r="L157" s="216"/>
      <c r="M157" s="27"/>
      <c r="N157" s="27"/>
      <c r="O157" s="27"/>
      <c r="P157" s="27"/>
      <c r="Q157" s="27"/>
    </row>
    <row r="158" spans="1:17" x14ac:dyDescent="0.2">
      <c r="G158" s="216"/>
      <c r="H158" s="216"/>
      <c r="I158" s="216"/>
      <c r="J158" s="216"/>
      <c r="K158" s="216"/>
      <c r="L158" s="216"/>
      <c r="M158" s="27"/>
      <c r="N158" s="27"/>
      <c r="O158" s="27"/>
      <c r="P158" s="27"/>
      <c r="Q158" s="27"/>
    </row>
    <row r="159" spans="1:17" x14ac:dyDescent="0.2">
      <c r="G159" s="216"/>
      <c r="H159" s="216"/>
      <c r="I159" s="216"/>
      <c r="J159" s="216"/>
      <c r="K159" s="216"/>
      <c r="L159" s="216"/>
      <c r="M159" s="27"/>
      <c r="N159" s="27"/>
      <c r="O159" s="27"/>
      <c r="P159" s="27"/>
      <c r="Q159" s="27"/>
    </row>
    <row r="160" spans="1:17" x14ac:dyDescent="0.2">
      <c r="G160" s="216"/>
      <c r="H160" s="216"/>
      <c r="I160" s="216"/>
      <c r="J160" s="216"/>
      <c r="K160" s="216"/>
      <c r="L160" s="216"/>
      <c r="M160" s="27"/>
      <c r="N160" s="27"/>
      <c r="O160" s="27"/>
      <c r="P160" s="27"/>
      <c r="Q160" s="27"/>
    </row>
    <row r="161" spans="7:17" x14ac:dyDescent="0.2">
      <c r="G161" s="216"/>
      <c r="H161" s="216"/>
      <c r="I161" s="216"/>
      <c r="J161" s="216"/>
      <c r="K161" s="216"/>
      <c r="L161" s="216"/>
      <c r="M161" s="27"/>
      <c r="N161" s="27"/>
      <c r="O161" s="27"/>
      <c r="P161" s="27"/>
      <c r="Q161" s="27"/>
    </row>
    <row r="162" spans="7:17" x14ac:dyDescent="0.2">
      <c r="G162" s="216"/>
      <c r="H162" s="216"/>
      <c r="I162" s="216"/>
      <c r="J162" s="216"/>
      <c r="K162" s="216"/>
      <c r="L162" s="216"/>
      <c r="M162" s="27"/>
      <c r="N162" s="27"/>
      <c r="O162" s="27"/>
      <c r="P162" s="27"/>
      <c r="Q162" s="27"/>
    </row>
    <row r="163" spans="7:17" x14ac:dyDescent="0.2">
      <c r="G163" s="216"/>
      <c r="H163" s="216"/>
      <c r="I163" s="216"/>
      <c r="J163" s="216"/>
      <c r="K163" s="216"/>
      <c r="L163" s="216"/>
      <c r="M163" s="27"/>
      <c r="N163" s="27"/>
      <c r="O163" s="27"/>
      <c r="P163" s="27"/>
      <c r="Q163" s="27"/>
    </row>
    <row r="164" spans="7:17" x14ac:dyDescent="0.2">
      <c r="G164" s="216"/>
      <c r="H164" s="216"/>
      <c r="I164" s="216"/>
      <c r="J164" s="216"/>
      <c r="K164" s="216"/>
      <c r="L164" s="216"/>
      <c r="M164" s="27"/>
      <c r="N164" s="27"/>
      <c r="O164" s="27"/>
      <c r="P164" s="27"/>
      <c r="Q164" s="27"/>
    </row>
    <row r="165" spans="7:17" x14ac:dyDescent="0.2">
      <c r="G165" s="216"/>
      <c r="H165" s="216"/>
      <c r="I165" s="216"/>
      <c r="J165" s="216"/>
      <c r="K165" s="216"/>
      <c r="L165" s="216"/>
      <c r="M165" s="27"/>
      <c r="N165" s="27"/>
      <c r="O165" s="27"/>
      <c r="P165" s="27"/>
      <c r="Q165" s="27"/>
    </row>
    <row r="166" spans="7:17" x14ac:dyDescent="0.2">
      <c r="G166" s="216"/>
      <c r="H166" s="216"/>
      <c r="I166" s="216"/>
      <c r="J166" s="216"/>
      <c r="K166" s="216"/>
      <c r="L166" s="216"/>
      <c r="M166" s="27"/>
      <c r="N166" s="27"/>
      <c r="O166" s="27"/>
      <c r="P166" s="27"/>
      <c r="Q166" s="27"/>
    </row>
    <row r="167" spans="7:17" x14ac:dyDescent="0.2">
      <c r="G167" s="216"/>
      <c r="H167" s="216"/>
      <c r="I167" s="216"/>
      <c r="J167" s="216"/>
      <c r="K167" s="216"/>
      <c r="L167" s="216"/>
      <c r="M167" s="27"/>
      <c r="N167" s="27"/>
      <c r="O167" s="27"/>
      <c r="P167" s="27"/>
      <c r="Q167" s="27"/>
    </row>
    <row r="168" spans="7:17" x14ac:dyDescent="0.2">
      <c r="G168" s="216"/>
      <c r="H168" s="216"/>
      <c r="I168" s="216"/>
      <c r="J168" s="216"/>
      <c r="K168" s="216"/>
      <c r="L168" s="216"/>
      <c r="M168" s="27"/>
      <c r="N168" s="27"/>
      <c r="O168" s="27"/>
      <c r="P168" s="27"/>
      <c r="Q168" s="27"/>
    </row>
    <row r="169" spans="7:17" x14ac:dyDescent="0.2">
      <c r="G169" s="216"/>
      <c r="H169" s="216"/>
      <c r="I169" s="216"/>
      <c r="J169" s="216"/>
      <c r="K169" s="216"/>
      <c r="L169" s="216"/>
      <c r="M169" s="27"/>
      <c r="N169" s="27"/>
      <c r="O169" s="27"/>
      <c r="P169" s="27"/>
      <c r="Q169" s="27"/>
    </row>
    <row r="170" spans="7:17" x14ac:dyDescent="0.2">
      <c r="G170" s="216"/>
      <c r="H170" s="216"/>
      <c r="I170" s="216"/>
      <c r="J170" s="216"/>
      <c r="K170" s="216"/>
      <c r="L170" s="216"/>
      <c r="M170" s="27"/>
      <c r="N170" s="27"/>
      <c r="O170" s="27"/>
      <c r="P170" s="27"/>
      <c r="Q170" s="27"/>
    </row>
    <row r="171" spans="7:17" x14ac:dyDescent="0.2">
      <c r="G171" s="216"/>
      <c r="H171" s="216"/>
      <c r="I171" s="216"/>
      <c r="J171" s="216"/>
      <c r="K171" s="216"/>
      <c r="L171" s="216"/>
      <c r="M171" s="27"/>
      <c r="N171" s="27"/>
      <c r="O171" s="27"/>
      <c r="P171" s="27"/>
      <c r="Q171" s="27"/>
    </row>
    <row r="172" spans="7:17" x14ac:dyDescent="0.2">
      <c r="G172" s="216"/>
      <c r="H172" s="216"/>
      <c r="I172" s="216"/>
      <c r="J172" s="216"/>
      <c r="K172" s="216"/>
      <c r="L172" s="216"/>
      <c r="M172" s="27"/>
      <c r="N172" s="27"/>
      <c r="O172" s="27"/>
      <c r="P172" s="27"/>
      <c r="Q172" s="27"/>
    </row>
    <row r="173" spans="7:17" x14ac:dyDescent="0.2">
      <c r="G173" s="216"/>
      <c r="H173" s="216"/>
      <c r="I173" s="216"/>
      <c r="J173" s="216"/>
      <c r="K173" s="216"/>
      <c r="L173" s="216"/>
      <c r="M173" s="27"/>
      <c r="N173" s="27"/>
      <c r="O173" s="27"/>
      <c r="P173" s="27"/>
      <c r="Q173" s="27"/>
    </row>
    <row r="174" spans="7:17" x14ac:dyDescent="0.2">
      <c r="G174" s="216"/>
      <c r="H174" s="216"/>
      <c r="I174" s="216"/>
      <c r="J174" s="216"/>
      <c r="K174" s="216"/>
      <c r="L174" s="216"/>
      <c r="M174" s="27"/>
      <c r="N174" s="27"/>
      <c r="O174" s="27"/>
      <c r="P174" s="27"/>
      <c r="Q174" s="27"/>
    </row>
    <row r="175" spans="7:17" x14ac:dyDescent="0.2">
      <c r="G175" s="216"/>
      <c r="H175" s="216"/>
      <c r="I175" s="216"/>
      <c r="J175" s="216"/>
      <c r="K175" s="216"/>
      <c r="L175" s="216"/>
      <c r="M175" s="27"/>
      <c r="N175" s="27"/>
      <c r="O175" s="27"/>
      <c r="P175" s="27"/>
      <c r="Q175" s="27"/>
    </row>
    <row r="176" spans="7:17" x14ac:dyDescent="0.2">
      <c r="G176" s="216"/>
      <c r="H176" s="216"/>
      <c r="I176" s="216"/>
      <c r="J176" s="216"/>
      <c r="K176" s="216"/>
      <c r="L176" s="216"/>
      <c r="M176" s="27"/>
      <c r="N176" s="27"/>
      <c r="O176" s="27"/>
      <c r="P176" s="27"/>
      <c r="Q176" s="27"/>
    </row>
    <row r="177" spans="7:17" x14ac:dyDescent="0.2">
      <c r="G177" s="216"/>
      <c r="H177" s="216"/>
      <c r="I177" s="216"/>
      <c r="J177" s="216"/>
      <c r="K177" s="216"/>
      <c r="L177" s="216"/>
      <c r="M177" s="27"/>
      <c r="N177" s="27"/>
      <c r="O177" s="27"/>
      <c r="P177" s="27"/>
      <c r="Q177" s="27"/>
    </row>
    <row r="178" spans="7:17" x14ac:dyDescent="0.2">
      <c r="G178" s="216"/>
      <c r="H178" s="216"/>
      <c r="I178" s="216"/>
      <c r="J178" s="216"/>
      <c r="K178" s="216"/>
      <c r="L178" s="216"/>
      <c r="M178" s="27"/>
      <c r="N178" s="27"/>
      <c r="O178" s="27"/>
      <c r="P178" s="27"/>
      <c r="Q178" s="27"/>
    </row>
    <row r="179" spans="7:17" x14ac:dyDescent="0.2">
      <c r="G179" s="216"/>
      <c r="H179" s="216"/>
      <c r="I179" s="216"/>
      <c r="J179" s="216"/>
      <c r="K179" s="216"/>
      <c r="L179" s="216"/>
      <c r="M179" s="27"/>
      <c r="N179" s="27"/>
      <c r="O179" s="27"/>
      <c r="P179" s="27"/>
      <c r="Q179" s="27"/>
    </row>
    <row r="180" spans="7:17" x14ac:dyDescent="0.2">
      <c r="G180" s="216"/>
      <c r="H180" s="216"/>
      <c r="I180" s="216"/>
      <c r="J180" s="216"/>
      <c r="K180" s="216"/>
      <c r="L180" s="216"/>
      <c r="M180" s="27"/>
      <c r="N180" s="27"/>
      <c r="O180" s="27"/>
      <c r="P180" s="27"/>
      <c r="Q180" s="27"/>
    </row>
    <row r="181" spans="7:17" x14ac:dyDescent="0.2">
      <c r="G181" s="216"/>
      <c r="H181" s="216"/>
      <c r="I181" s="216"/>
      <c r="J181" s="216"/>
      <c r="K181" s="216"/>
      <c r="L181" s="216"/>
      <c r="M181" s="27"/>
      <c r="N181" s="27"/>
      <c r="O181" s="27"/>
      <c r="P181" s="27"/>
      <c r="Q181" s="27"/>
    </row>
    <row r="182" spans="7:17" x14ac:dyDescent="0.2">
      <c r="G182" s="216"/>
      <c r="H182" s="216"/>
      <c r="I182" s="216"/>
      <c r="J182" s="216"/>
      <c r="K182" s="216"/>
      <c r="L182" s="216"/>
      <c r="M182" s="27"/>
      <c r="N182" s="27"/>
      <c r="O182" s="27"/>
      <c r="P182" s="27"/>
      <c r="Q182" s="27"/>
    </row>
    <row r="183" spans="7:17" x14ac:dyDescent="0.2">
      <c r="G183" s="216"/>
      <c r="H183" s="216"/>
      <c r="I183" s="216"/>
      <c r="J183" s="216"/>
      <c r="K183" s="216"/>
      <c r="L183" s="216"/>
      <c r="M183" s="27"/>
      <c r="N183" s="27"/>
      <c r="O183" s="27"/>
      <c r="P183" s="27"/>
      <c r="Q183" s="27"/>
    </row>
    <row r="184" spans="7:17" x14ac:dyDescent="0.2">
      <c r="G184" s="216"/>
      <c r="H184" s="216"/>
      <c r="I184" s="216"/>
      <c r="J184" s="216"/>
      <c r="K184" s="216"/>
      <c r="L184" s="216"/>
      <c r="M184" s="27"/>
      <c r="N184" s="27"/>
      <c r="O184" s="27"/>
      <c r="P184" s="27"/>
      <c r="Q184" s="27"/>
    </row>
    <row r="185" spans="7:17" x14ac:dyDescent="0.2">
      <c r="G185" s="216"/>
      <c r="H185" s="216"/>
      <c r="I185" s="216"/>
      <c r="J185" s="216"/>
      <c r="K185" s="216"/>
      <c r="L185" s="216"/>
      <c r="M185" s="27"/>
      <c r="N185" s="27"/>
      <c r="O185" s="27"/>
      <c r="P185" s="27"/>
      <c r="Q185" s="27"/>
    </row>
    <row r="186" spans="7:17" x14ac:dyDescent="0.2">
      <c r="G186" s="216"/>
      <c r="H186" s="216"/>
      <c r="I186" s="216"/>
      <c r="J186" s="216"/>
      <c r="K186" s="216"/>
      <c r="L186" s="216"/>
      <c r="M186" s="27"/>
      <c r="N186" s="27"/>
      <c r="O186" s="27"/>
      <c r="P186" s="27"/>
      <c r="Q186" s="27"/>
    </row>
    <row r="187" spans="7:17" x14ac:dyDescent="0.2">
      <c r="G187" s="216"/>
      <c r="H187" s="216"/>
      <c r="I187" s="216"/>
      <c r="J187" s="216"/>
      <c r="K187" s="216"/>
      <c r="L187" s="216"/>
      <c r="M187" s="27"/>
      <c r="N187" s="27"/>
      <c r="O187" s="27"/>
      <c r="P187" s="27"/>
      <c r="Q187" s="27"/>
    </row>
    <row r="188" spans="7:17" x14ac:dyDescent="0.2">
      <c r="G188" s="216"/>
      <c r="H188" s="216"/>
      <c r="I188" s="216"/>
      <c r="J188" s="216"/>
      <c r="K188" s="216"/>
      <c r="L188" s="216"/>
      <c r="M188" s="27"/>
      <c r="N188" s="27"/>
      <c r="O188" s="27"/>
      <c r="P188" s="27"/>
      <c r="Q188" s="27"/>
    </row>
    <row r="189" spans="7:17" x14ac:dyDescent="0.2">
      <c r="G189" s="216"/>
      <c r="H189" s="216"/>
      <c r="I189" s="216"/>
      <c r="J189" s="216"/>
      <c r="K189" s="216"/>
      <c r="L189" s="216"/>
      <c r="M189" s="27"/>
      <c r="N189" s="27"/>
      <c r="O189" s="27"/>
      <c r="P189" s="27"/>
      <c r="Q189" s="27"/>
    </row>
    <row r="190" spans="7:17" x14ac:dyDescent="0.2">
      <c r="G190" s="216"/>
      <c r="H190" s="216"/>
      <c r="I190" s="216"/>
      <c r="J190" s="216"/>
      <c r="K190" s="216"/>
      <c r="L190" s="216"/>
      <c r="M190" s="27"/>
      <c r="N190" s="27"/>
      <c r="O190" s="27"/>
      <c r="P190" s="27"/>
      <c r="Q190" s="27"/>
    </row>
    <row r="191" spans="7:17" x14ac:dyDescent="0.2">
      <c r="G191" s="216"/>
      <c r="H191" s="216"/>
      <c r="I191" s="216"/>
      <c r="J191" s="216"/>
      <c r="K191" s="216"/>
      <c r="L191" s="216"/>
      <c r="M191" s="27"/>
      <c r="N191" s="27"/>
      <c r="O191" s="27"/>
      <c r="P191" s="27"/>
      <c r="Q191" s="27"/>
    </row>
    <row r="192" spans="7:17" x14ac:dyDescent="0.2">
      <c r="G192" s="216"/>
      <c r="H192" s="216"/>
      <c r="I192" s="216"/>
      <c r="J192" s="216"/>
      <c r="K192" s="216"/>
      <c r="L192" s="216"/>
      <c r="M192" s="27"/>
      <c r="N192" s="27"/>
      <c r="O192" s="27"/>
      <c r="P192" s="27"/>
      <c r="Q192" s="27"/>
    </row>
    <row r="193" spans="7:17" x14ac:dyDescent="0.2">
      <c r="G193" s="216"/>
      <c r="H193" s="216"/>
      <c r="I193" s="216"/>
      <c r="J193" s="216"/>
      <c r="K193" s="216"/>
      <c r="L193" s="216"/>
      <c r="M193" s="27"/>
      <c r="N193" s="27"/>
      <c r="O193" s="27"/>
      <c r="P193" s="27"/>
      <c r="Q193" s="27"/>
    </row>
    <row r="194" spans="7:17" x14ac:dyDescent="0.2">
      <c r="G194" s="216"/>
      <c r="H194" s="216"/>
      <c r="I194" s="216"/>
      <c r="J194" s="216"/>
      <c r="K194" s="216"/>
      <c r="L194" s="216"/>
      <c r="M194" s="27"/>
      <c r="N194" s="27"/>
      <c r="O194" s="27"/>
      <c r="P194" s="27"/>
      <c r="Q194" s="27"/>
    </row>
    <row r="195" spans="7:17" x14ac:dyDescent="0.2">
      <c r="G195" s="216"/>
      <c r="H195" s="216"/>
      <c r="I195" s="216"/>
      <c r="J195" s="216"/>
      <c r="K195" s="216"/>
      <c r="L195" s="216"/>
      <c r="M195" s="27"/>
      <c r="N195" s="27"/>
      <c r="O195" s="27"/>
      <c r="P195" s="27"/>
      <c r="Q195" s="27"/>
    </row>
    <row r="196" spans="7:17" x14ac:dyDescent="0.2">
      <c r="G196" s="216"/>
      <c r="H196" s="216"/>
      <c r="I196" s="216"/>
      <c r="J196" s="216"/>
      <c r="K196" s="216"/>
      <c r="L196" s="216"/>
      <c r="M196" s="27"/>
      <c r="N196" s="27"/>
      <c r="O196" s="27"/>
      <c r="P196" s="27"/>
      <c r="Q196" s="27"/>
    </row>
    <row r="197" spans="7:17" x14ac:dyDescent="0.2">
      <c r="G197" s="216"/>
      <c r="H197" s="216"/>
      <c r="I197" s="216"/>
      <c r="J197" s="216"/>
      <c r="K197" s="216"/>
      <c r="L197" s="216"/>
      <c r="M197" s="27"/>
      <c r="N197" s="27"/>
      <c r="O197" s="27"/>
      <c r="P197" s="27"/>
      <c r="Q197" s="27"/>
    </row>
    <row r="198" spans="7:17" x14ac:dyDescent="0.2">
      <c r="G198" s="216"/>
      <c r="H198" s="216"/>
      <c r="I198" s="216"/>
      <c r="J198" s="216"/>
      <c r="K198" s="216"/>
      <c r="L198" s="216"/>
      <c r="M198" s="27"/>
      <c r="N198" s="27"/>
      <c r="O198" s="27"/>
      <c r="P198" s="27"/>
      <c r="Q198" s="27"/>
    </row>
    <row r="199" spans="7:17" x14ac:dyDescent="0.2">
      <c r="G199" s="216"/>
      <c r="H199" s="216"/>
      <c r="I199" s="216"/>
      <c r="J199" s="216"/>
      <c r="K199" s="216"/>
      <c r="L199" s="216"/>
      <c r="M199" s="27"/>
      <c r="N199" s="27"/>
      <c r="O199" s="27"/>
      <c r="P199" s="27"/>
      <c r="Q199" s="27"/>
    </row>
    <row r="200" spans="7:17" x14ac:dyDescent="0.2">
      <c r="G200" s="216"/>
      <c r="H200" s="216"/>
      <c r="I200" s="216"/>
      <c r="J200" s="216"/>
      <c r="K200" s="216"/>
      <c r="L200" s="216"/>
      <c r="M200" s="27"/>
      <c r="N200" s="27"/>
      <c r="O200" s="27"/>
      <c r="P200" s="27"/>
      <c r="Q200" s="27"/>
    </row>
    <row r="201" spans="7:17" x14ac:dyDescent="0.2">
      <c r="G201" s="216"/>
      <c r="H201" s="216"/>
      <c r="I201" s="216"/>
      <c r="J201" s="216"/>
      <c r="K201" s="216"/>
      <c r="L201" s="216"/>
      <c r="M201" s="27"/>
      <c r="N201" s="27"/>
      <c r="O201" s="27"/>
      <c r="P201" s="27"/>
      <c r="Q201" s="27"/>
    </row>
    <row r="202" spans="7:17" x14ac:dyDescent="0.2">
      <c r="G202" s="216"/>
      <c r="H202" s="216"/>
      <c r="I202" s="216"/>
      <c r="J202" s="216"/>
      <c r="K202" s="216"/>
      <c r="L202" s="216"/>
      <c r="M202" s="27"/>
      <c r="N202" s="27"/>
      <c r="O202" s="27"/>
      <c r="P202" s="27"/>
      <c r="Q202" s="27"/>
    </row>
    <row r="203" spans="7:17" x14ac:dyDescent="0.2">
      <c r="G203" s="216"/>
      <c r="H203" s="216"/>
      <c r="I203" s="216"/>
      <c r="J203" s="216"/>
      <c r="K203" s="216"/>
      <c r="L203" s="216"/>
      <c r="M203" s="27"/>
      <c r="N203" s="27"/>
      <c r="O203" s="27"/>
      <c r="P203" s="27"/>
      <c r="Q203" s="27"/>
    </row>
    <row r="204" spans="7:17" x14ac:dyDescent="0.2">
      <c r="G204" s="216"/>
      <c r="H204" s="216"/>
      <c r="I204" s="216"/>
      <c r="J204" s="216"/>
      <c r="K204" s="216"/>
      <c r="L204" s="216"/>
      <c r="M204" s="27"/>
      <c r="N204" s="27"/>
      <c r="O204" s="27"/>
      <c r="P204" s="27"/>
      <c r="Q204" s="27"/>
    </row>
    <row r="205" spans="7:17" x14ac:dyDescent="0.2">
      <c r="G205" s="216"/>
      <c r="H205" s="216"/>
      <c r="I205" s="216"/>
      <c r="J205" s="216"/>
      <c r="K205" s="216"/>
      <c r="L205" s="216"/>
      <c r="M205" s="27"/>
      <c r="N205" s="27"/>
      <c r="O205" s="27"/>
      <c r="P205" s="27"/>
      <c r="Q205" s="27"/>
    </row>
    <row r="206" spans="7:17" x14ac:dyDescent="0.2">
      <c r="G206" s="216"/>
      <c r="H206" s="216"/>
      <c r="I206" s="216"/>
      <c r="J206" s="216"/>
      <c r="K206" s="216"/>
      <c r="L206" s="216"/>
      <c r="M206" s="27"/>
      <c r="N206" s="27"/>
      <c r="O206" s="27"/>
      <c r="P206" s="27"/>
      <c r="Q206" s="27"/>
    </row>
    <row r="207" spans="7:17" x14ac:dyDescent="0.2">
      <c r="G207" s="216"/>
      <c r="H207" s="216"/>
      <c r="I207" s="216"/>
      <c r="J207" s="216"/>
      <c r="K207" s="216"/>
      <c r="L207" s="216"/>
      <c r="M207" s="27"/>
      <c r="N207" s="27"/>
      <c r="O207" s="27"/>
      <c r="P207" s="27"/>
      <c r="Q207" s="27"/>
    </row>
    <row r="208" spans="7:17" x14ac:dyDescent="0.2">
      <c r="G208" s="216"/>
      <c r="H208" s="216"/>
      <c r="I208" s="216"/>
      <c r="J208" s="216"/>
      <c r="K208" s="216"/>
      <c r="L208" s="216"/>
      <c r="M208" s="27"/>
      <c r="N208" s="27"/>
      <c r="O208" s="27"/>
      <c r="P208" s="27"/>
      <c r="Q208" s="27"/>
    </row>
    <row r="209" spans="7:17" x14ac:dyDescent="0.2">
      <c r="G209" s="216"/>
      <c r="H209" s="216"/>
      <c r="I209" s="216"/>
      <c r="J209" s="216"/>
      <c r="K209" s="216"/>
      <c r="L209" s="216"/>
      <c r="M209" s="27"/>
      <c r="N209" s="27"/>
      <c r="O209" s="27"/>
      <c r="P209" s="27"/>
      <c r="Q209" s="27"/>
    </row>
    <row r="210" spans="7:17" x14ac:dyDescent="0.2">
      <c r="G210" s="216"/>
      <c r="H210" s="216"/>
      <c r="I210" s="216"/>
      <c r="J210" s="216"/>
      <c r="K210" s="216"/>
      <c r="L210" s="216"/>
      <c r="M210" s="27"/>
      <c r="N210" s="27"/>
      <c r="O210" s="27"/>
      <c r="P210" s="27"/>
      <c r="Q210" s="27"/>
    </row>
    <row r="211" spans="7:17" x14ac:dyDescent="0.2">
      <c r="G211" s="216"/>
      <c r="H211" s="216"/>
      <c r="I211" s="216"/>
      <c r="J211" s="216"/>
      <c r="K211" s="216"/>
      <c r="L211" s="216"/>
      <c r="M211" s="27"/>
      <c r="N211" s="27"/>
      <c r="O211" s="27"/>
      <c r="P211" s="27"/>
      <c r="Q211" s="27"/>
    </row>
    <row r="212" spans="7:17" x14ac:dyDescent="0.2">
      <c r="G212" s="216"/>
      <c r="H212" s="216"/>
      <c r="I212" s="216"/>
      <c r="J212" s="216"/>
      <c r="K212" s="216"/>
      <c r="L212" s="216"/>
      <c r="M212" s="27"/>
      <c r="N212" s="27"/>
      <c r="O212" s="27"/>
      <c r="P212" s="27"/>
      <c r="Q212" s="27"/>
    </row>
    <row r="213" spans="7:17" x14ac:dyDescent="0.2">
      <c r="G213" s="216"/>
      <c r="H213" s="216"/>
      <c r="I213" s="216"/>
      <c r="J213" s="216"/>
      <c r="K213" s="216"/>
      <c r="L213" s="216"/>
      <c r="M213" s="27"/>
      <c r="N213" s="27"/>
      <c r="O213" s="27"/>
      <c r="P213" s="27"/>
      <c r="Q213" s="27"/>
    </row>
    <row r="214" spans="7:17" x14ac:dyDescent="0.2">
      <c r="G214" s="216"/>
      <c r="H214" s="216"/>
      <c r="I214" s="216"/>
      <c r="J214" s="216"/>
      <c r="K214" s="216"/>
      <c r="L214" s="216"/>
      <c r="M214" s="27"/>
      <c r="N214" s="27"/>
      <c r="O214" s="27"/>
      <c r="P214" s="27"/>
      <c r="Q214" s="27"/>
    </row>
    <row r="215" spans="7:17" x14ac:dyDescent="0.2">
      <c r="G215" s="216"/>
      <c r="H215" s="216"/>
      <c r="I215" s="216"/>
      <c r="J215" s="216"/>
      <c r="K215" s="216"/>
      <c r="L215" s="216"/>
      <c r="M215" s="27"/>
      <c r="N215" s="27"/>
      <c r="O215" s="27"/>
      <c r="P215" s="27"/>
      <c r="Q215" s="27"/>
    </row>
    <row r="216" spans="7:17" x14ac:dyDescent="0.2">
      <c r="G216" s="216"/>
      <c r="H216" s="216"/>
      <c r="I216" s="216"/>
      <c r="J216" s="216"/>
      <c r="K216" s="216"/>
      <c r="L216" s="216"/>
      <c r="M216" s="27"/>
      <c r="N216" s="27"/>
      <c r="O216" s="27"/>
      <c r="P216" s="27"/>
      <c r="Q216" s="27"/>
    </row>
    <row r="217" spans="7:17" x14ac:dyDescent="0.2">
      <c r="G217" s="216"/>
      <c r="H217" s="216"/>
      <c r="I217" s="216"/>
      <c r="J217" s="216"/>
      <c r="K217" s="216"/>
      <c r="L217" s="216"/>
      <c r="M217" s="27"/>
      <c r="N217" s="27"/>
      <c r="O217" s="27"/>
      <c r="P217" s="27"/>
      <c r="Q217" s="27"/>
    </row>
    <row r="218" spans="7:17" x14ac:dyDescent="0.2">
      <c r="G218" s="216"/>
      <c r="H218" s="216"/>
      <c r="I218" s="216"/>
      <c r="J218" s="216"/>
      <c r="K218" s="216"/>
      <c r="L218" s="216"/>
      <c r="M218" s="27"/>
      <c r="N218" s="27"/>
      <c r="O218" s="27"/>
      <c r="P218" s="27"/>
      <c r="Q218" s="27"/>
    </row>
    <row r="219" spans="7:17" x14ac:dyDescent="0.2">
      <c r="G219" s="216"/>
      <c r="H219" s="216"/>
      <c r="I219" s="216"/>
      <c r="J219" s="216"/>
      <c r="K219" s="216"/>
      <c r="L219" s="216"/>
      <c r="M219" s="27"/>
      <c r="N219" s="27"/>
      <c r="O219" s="27"/>
      <c r="P219" s="27"/>
      <c r="Q219" s="27"/>
    </row>
    <row r="220" spans="7:17" x14ac:dyDescent="0.2">
      <c r="G220" s="216"/>
      <c r="H220" s="216"/>
      <c r="I220" s="216"/>
      <c r="J220" s="216"/>
      <c r="K220" s="216"/>
      <c r="L220" s="216"/>
      <c r="M220" s="27"/>
      <c r="N220" s="27"/>
      <c r="O220" s="27"/>
      <c r="P220" s="27"/>
      <c r="Q220" s="27"/>
    </row>
    <row r="221" spans="7:17" x14ac:dyDescent="0.2">
      <c r="G221" s="216"/>
      <c r="H221" s="216"/>
      <c r="I221" s="216"/>
      <c r="J221" s="216"/>
      <c r="K221" s="216"/>
      <c r="L221" s="216"/>
      <c r="M221" s="27"/>
      <c r="N221" s="27"/>
      <c r="O221" s="27"/>
      <c r="P221" s="27"/>
      <c r="Q221" s="27"/>
    </row>
    <row r="222" spans="7:17" x14ac:dyDescent="0.2">
      <c r="G222" s="216"/>
      <c r="H222" s="216"/>
      <c r="I222" s="216"/>
      <c r="J222" s="216"/>
      <c r="K222" s="216"/>
      <c r="L222" s="216"/>
      <c r="M222" s="27"/>
      <c r="N222" s="27"/>
      <c r="O222" s="27"/>
      <c r="P222" s="27"/>
      <c r="Q222" s="27"/>
    </row>
    <row r="223" spans="7:17" x14ac:dyDescent="0.2">
      <c r="G223" s="216"/>
      <c r="H223" s="216"/>
      <c r="I223" s="216"/>
      <c r="J223" s="216"/>
      <c r="K223" s="216"/>
      <c r="L223" s="216"/>
      <c r="M223" s="27"/>
      <c r="N223" s="27"/>
      <c r="O223" s="27"/>
      <c r="P223" s="27"/>
      <c r="Q223" s="27"/>
    </row>
    <row r="224" spans="7:17" x14ac:dyDescent="0.2">
      <c r="G224" s="216"/>
      <c r="H224" s="216"/>
      <c r="I224" s="216"/>
      <c r="J224" s="216"/>
      <c r="K224" s="216"/>
      <c r="L224" s="216"/>
      <c r="M224" s="27"/>
      <c r="N224" s="27"/>
      <c r="O224" s="27"/>
      <c r="P224" s="27"/>
      <c r="Q224" s="27"/>
    </row>
    <row r="225" spans="7:17" x14ac:dyDescent="0.2">
      <c r="G225" s="216"/>
      <c r="H225" s="216"/>
      <c r="I225" s="216"/>
      <c r="J225" s="216"/>
      <c r="K225" s="216"/>
      <c r="L225" s="216"/>
      <c r="M225" s="27"/>
      <c r="N225" s="27"/>
      <c r="O225" s="27"/>
      <c r="P225" s="27"/>
      <c r="Q225" s="27"/>
    </row>
    <row r="226" spans="7:17" x14ac:dyDescent="0.2">
      <c r="G226" s="216"/>
      <c r="H226" s="216"/>
      <c r="I226" s="216"/>
      <c r="J226" s="216"/>
      <c r="K226" s="216"/>
      <c r="L226" s="216"/>
      <c r="M226" s="27"/>
      <c r="N226" s="27"/>
      <c r="O226" s="27"/>
      <c r="P226" s="27"/>
      <c r="Q226" s="27"/>
    </row>
    <row r="227" spans="7:17" x14ac:dyDescent="0.2">
      <c r="G227" s="216"/>
      <c r="H227" s="216"/>
      <c r="I227" s="216"/>
      <c r="J227" s="216"/>
      <c r="K227" s="216"/>
      <c r="L227" s="216"/>
      <c r="M227" s="27"/>
      <c r="N227" s="27"/>
      <c r="O227" s="27"/>
      <c r="P227" s="27"/>
      <c r="Q227" s="27"/>
    </row>
    <row r="228" spans="7:17" x14ac:dyDescent="0.2">
      <c r="G228" s="216"/>
      <c r="H228" s="216"/>
      <c r="I228" s="216"/>
      <c r="J228" s="216"/>
      <c r="K228" s="216"/>
      <c r="L228" s="216"/>
      <c r="M228" s="27"/>
      <c r="N228" s="27"/>
      <c r="O228" s="27"/>
      <c r="P228" s="27"/>
      <c r="Q228" s="27"/>
    </row>
    <row r="229" spans="7:17" x14ac:dyDescent="0.2">
      <c r="G229" s="216"/>
      <c r="H229" s="216"/>
      <c r="I229" s="216"/>
      <c r="J229" s="216"/>
      <c r="K229" s="216"/>
      <c r="L229" s="216"/>
      <c r="M229" s="27"/>
      <c r="N229" s="27"/>
      <c r="O229" s="27"/>
      <c r="P229" s="27"/>
      <c r="Q229" s="27"/>
    </row>
    <row r="230" spans="7:17" x14ac:dyDescent="0.2">
      <c r="G230" s="216"/>
      <c r="H230" s="216"/>
      <c r="I230" s="216"/>
      <c r="J230" s="216"/>
      <c r="K230" s="216"/>
      <c r="L230" s="216"/>
      <c r="M230" s="27"/>
      <c r="N230" s="27"/>
      <c r="O230" s="27"/>
      <c r="P230" s="27"/>
      <c r="Q230" s="27"/>
    </row>
    <row r="231" spans="7:17" x14ac:dyDescent="0.2">
      <c r="G231" s="216"/>
      <c r="H231" s="216"/>
      <c r="I231" s="216"/>
      <c r="J231" s="216"/>
      <c r="K231" s="216"/>
      <c r="L231" s="216"/>
      <c r="M231" s="27"/>
      <c r="N231" s="27"/>
      <c r="O231" s="27"/>
      <c r="P231" s="27"/>
      <c r="Q231" s="27"/>
    </row>
    <row r="232" spans="7:17" x14ac:dyDescent="0.2">
      <c r="G232" s="216"/>
      <c r="H232" s="216"/>
      <c r="I232" s="216"/>
      <c r="J232" s="216"/>
      <c r="K232" s="216"/>
      <c r="L232" s="216"/>
      <c r="M232" s="27"/>
      <c r="N232" s="27"/>
      <c r="O232" s="27"/>
      <c r="P232" s="27"/>
      <c r="Q232" s="27"/>
    </row>
    <row r="233" spans="7:17" x14ac:dyDescent="0.2">
      <c r="G233" s="216"/>
      <c r="H233" s="216"/>
      <c r="I233" s="216"/>
      <c r="J233" s="216"/>
      <c r="K233" s="216"/>
      <c r="L233" s="216"/>
      <c r="M233" s="27"/>
      <c r="N233" s="27"/>
      <c r="O233" s="27"/>
      <c r="P233" s="27"/>
      <c r="Q233" s="27"/>
    </row>
    <row r="234" spans="7:17" x14ac:dyDescent="0.2">
      <c r="G234" s="216"/>
      <c r="H234" s="216"/>
      <c r="I234" s="216"/>
      <c r="J234" s="216"/>
      <c r="K234" s="216"/>
      <c r="L234" s="216"/>
      <c r="M234" s="27"/>
      <c r="N234" s="27"/>
      <c r="O234" s="27"/>
      <c r="P234" s="27"/>
      <c r="Q234" s="27"/>
    </row>
    <row r="235" spans="7:17" x14ac:dyDescent="0.2">
      <c r="G235" s="216"/>
      <c r="H235" s="216"/>
      <c r="I235" s="216"/>
      <c r="J235" s="216"/>
      <c r="K235" s="216"/>
      <c r="L235" s="216"/>
      <c r="M235" s="27"/>
      <c r="N235" s="27"/>
      <c r="O235" s="27"/>
      <c r="P235" s="27"/>
      <c r="Q235" s="27"/>
    </row>
    <row r="236" spans="7:17" x14ac:dyDescent="0.2">
      <c r="G236" s="216"/>
      <c r="H236" s="216"/>
      <c r="I236" s="216"/>
      <c r="J236" s="216"/>
      <c r="K236" s="216"/>
      <c r="L236" s="216"/>
      <c r="M236" s="27"/>
      <c r="N236" s="27"/>
      <c r="O236" s="27"/>
      <c r="P236" s="27"/>
      <c r="Q236" s="27"/>
    </row>
    <row r="237" spans="7:17" x14ac:dyDescent="0.2">
      <c r="G237" s="216"/>
      <c r="H237" s="216"/>
      <c r="I237" s="216"/>
      <c r="J237" s="216"/>
      <c r="K237" s="216"/>
      <c r="L237" s="216"/>
      <c r="M237" s="27"/>
      <c r="N237" s="27"/>
      <c r="O237" s="27"/>
      <c r="P237" s="27"/>
      <c r="Q237" s="27"/>
    </row>
    <row r="238" spans="7:17" x14ac:dyDescent="0.2">
      <c r="G238" s="216"/>
      <c r="H238" s="216"/>
      <c r="I238" s="216"/>
      <c r="J238" s="216"/>
      <c r="K238" s="216"/>
      <c r="L238" s="216"/>
      <c r="M238" s="27"/>
      <c r="N238" s="27"/>
      <c r="O238" s="27"/>
      <c r="P238" s="27"/>
      <c r="Q238" s="27"/>
    </row>
    <row r="239" spans="7:17" x14ac:dyDescent="0.2">
      <c r="G239" s="216"/>
      <c r="H239" s="216"/>
      <c r="I239" s="216"/>
      <c r="J239" s="216"/>
      <c r="K239" s="216"/>
      <c r="L239" s="216"/>
      <c r="M239" s="27"/>
      <c r="N239" s="27"/>
      <c r="O239" s="27"/>
      <c r="P239" s="27"/>
      <c r="Q239" s="27"/>
    </row>
    <row r="240" spans="7:17" x14ac:dyDescent="0.2">
      <c r="G240" s="216"/>
      <c r="H240" s="216"/>
      <c r="I240" s="216"/>
      <c r="J240" s="216"/>
      <c r="K240" s="216"/>
      <c r="L240" s="216"/>
      <c r="M240" s="27"/>
      <c r="N240" s="27"/>
      <c r="O240" s="27"/>
      <c r="P240" s="27"/>
      <c r="Q240" s="27"/>
    </row>
    <row r="241" spans="7:17" x14ac:dyDescent="0.2">
      <c r="G241" s="216"/>
      <c r="H241" s="216"/>
      <c r="I241" s="216"/>
      <c r="J241" s="216"/>
      <c r="K241" s="216"/>
      <c r="L241" s="216"/>
      <c r="M241" s="27"/>
      <c r="N241" s="27"/>
      <c r="O241" s="27"/>
      <c r="P241" s="27"/>
      <c r="Q241" s="27"/>
    </row>
    <row r="242" spans="7:17" x14ac:dyDescent="0.2">
      <c r="G242" s="216"/>
      <c r="H242" s="216"/>
      <c r="I242" s="216"/>
      <c r="J242" s="216"/>
      <c r="K242" s="216"/>
      <c r="L242" s="216"/>
      <c r="M242" s="27"/>
      <c r="N242" s="27"/>
      <c r="O242" s="27"/>
      <c r="P242" s="27"/>
      <c r="Q242" s="27"/>
    </row>
    <row r="243" spans="7:17" x14ac:dyDescent="0.2">
      <c r="G243" s="216"/>
      <c r="H243" s="216"/>
      <c r="I243" s="216"/>
      <c r="J243" s="216"/>
      <c r="K243" s="216"/>
      <c r="L243" s="216"/>
      <c r="M243" s="27"/>
      <c r="N243" s="27"/>
      <c r="O243" s="27"/>
      <c r="P243" s="27"/>
      <c r="Q243" s="27"/>
    </row>
    <row r="244" spans="7:17" x14ac:dyDescent="0.2">
      <c r="G244" s="216"/>
      <c r="H244" s="216"/>
      <c r="I244" s="216"/>
      <c r="J244" s="216"/>
      <c r="K244" s="216"/>
      <c r="L244" s="216"/>
      <c r="M244" s="27"/>
      <c r="N244" s="27"/>
      <c r="O244" s="27"/>
      <c r="P244" s="27"/>
      <c r="Q244" s="27"/>
    </row>
    <row r="245" spans="7:17" x14ac:dyDescent="0.2">
      <c r="G245" s="216"/>
      <c r="H245" s="216"/>
      <c r="I245" s="216"/>
      <c r="J245" s="216"/>
      <c r="K245" s="216"/>
      <c r="L245" s="216"/>
      <c r="M245" s="27"/>
      <c r="N245" s="27"/>
      <c r="O245" s="27"/>
      <c r="P245" s="27"/>
      <c r="Q245" s="27"/>
    </row>
    <row r="246" spans="7:17" x14ac:dyDescent="0.2">
      <c r="G246" s="216"/>
      <c r="H246" s="216"/>
      <c r="I246" s="216"/>
      <c r="J246" s="216"/>
      <c r="K246" s="216"/>
      <c r="L246" s="216"/>
      <c r="M246" s="27"/>
      <c r="N246" s="27"/>
      <c r="O246" s="27"/>
      <c r="P246" s="27"/>
      <c r="Q246" s="27"/>
    </row>
    <row r="247" spans="7:17" x14ac:dyDescent="0.2">
      <c r="G247" s="216"/>
      <c r="H247" s="216"/>
      <c r="I247" s="216"/>
      <c r="J247" s="216"/>
      <c r="K247" s="216"/>
      <c r="L247" s="216"/>
      <c r="M247" s="27"/>
      <c r="N247" s="27"/>
      <c r="O247" s="27"/>
      <c r="P247" s="27"/>
      <c r="Q247" s="27"/>
    </row>
    <row r="248" spans="7:17" x14ac:dyDescent="0.2">
      <c r="G248" s="216"/>
      <c r="H248" s="216"/>
      <c r="I248" s="216"/>
      <c r="J248" s="216"/>
      <c r="K248" s="216"/>
      <c r="L248" s="216"/>
      <c r="M248" s="27"/>
      <c r="N248" s="27"/>
      <c r="O248" s="27"/>
      <c r="P248" s="27"/>
      <c r="Q248" s="27"/>
    </row>
    <row r="249" spans="7:17" x14ac:dyDescent="0.2">
      <c r="G249" s="216"/>
      <c r="H249" s="216"/>
      <c r="I249" s="216"/>
      <c r="J249" s="216"/>
      <c r="K249" s="216"/>
      <c r="L249" s="216"/>
      <c r="M249" s="27"/>
      <c r="N249" s="27"/>
      <c r="O249" s="27"/>
      <c r="P249" s="27"/>
      <c r="Q249" s="27"/>
    </row>
    <row r="250" spans="7:17" x14ac:dyDescent="0.2">
      <c r="G250" s="216"/>
      <c r="H250" s="216"/>
      <c r="I250" s="216"/>
      <c r="J250" s="216"/>
      <c r="K250" s="216"/>
      <c r="L250" s="216"/>
      <c r="M250" s="27"/>
      <c r="N250" s="27"/>
      <c r="O250" s="27"/>
      <c r="P250" s="27"/>
      <c r="Q250" s="27"/>
    </row>
    <row r="251" spans="7:17" x14ac:dyDescent="0.2">
      <c r="G251" s="216"/>
      <c r="H251" s="216"/>
      <c r="I251" s="216"/>
      <c r="J251" s="216"/>
      <c r="K251" s="216"/>
      <c r="L251" s="216"/>
      <c r="M251" s="27"/>
      <c r="N251" s="27"/>
      <c r="O251" s="27"/>
      <c r="P251" s="27"/>
      <c r="Q251" s="27"/>
    </row>
    <row r="252" spans="7:17" x14ac:dyDescent="0.2">
      <c r="G252" s="216"/>
      <c r="H252" s="216"/>
      <c r="I252" s="216"/>
      <c r="J252" s="216"/>
      <c r="K252" s="216"/>
      <c r="L252" s="216"/>
      <c r="M252" s="27"/>
      <c r="N252" s="27"/>
      <c r="O252" s="27"/>
      <c r="P252" s="27"/>
      <c r="Q252" s="27"/>
    </row>
    <row r="253" spans="7:17" x14ac:dyDescent="0.2">
      <c r="G253" s="216"/>
      <c r="H253" s="216"/>
      <c r="I253" s="216"/>
      <c r="J253" s="216"/>
      <c r="K253" s="216"/>
      <c r="L253" s="216"/>
      <c r="M253" s="27"/>
      <c r="N253" s="27"/>
      <c r="O253" s="27"/>
      <c r="P253" s="27"/>
      <c r="Q253" s="27"/>
    </row>
    <row r="254" spans="7:17" x14ac:dyDescent="0.2">
      <c r="G254" s="216"/>
      <c r="H254" s="216"/>
      <c r="I254" s="216"/>
      <c r="J254" s="216"/>
      <c r="K254" s="216"/>
      <c r="L254" s="216"/>
      <c r="M254" s="27"/>
      <c r="N254" s="27"/>
      <c r="O254" s="27"/>
      <c r="P254" s="27"/>
      <c r="Q254" s="27"/>
    </row>
    <row r="255" spans="7:17" x14ac:dyDescent="0.2">
      <c r="G255" s="216"/>
      <c r="H255" s="216"/>
      <c r="I255" s="216"/>
      <c r="J255" s="216"/>
      <c r="K255" s="216"/>
      <c r="L255" s="216"/>
      <c r="M255" s="27"/>
      <c r="N255" s="27"/>
      <c r="O255" s="27"/>
      <c r="P255" s="27"/>
      <c r="Q255" s="27"/>
    </row>
    <row r="256" spans="7:17" x14ac:dyDescent="0.2">
      <c r="G256" s="216"/>
      <c r="H256" s="216"/>
      <c r="I256" s="216"/>
      <c r="J256" s="216"/>
      <c r="K256" s="216"/>
      <c r="L256" s="216"/>
      <c r="M256" s="27"/>
      <c r="N256" s="27"/>
      <c r="O256" s="27"/>
      <c r="P256" s="27"/>
      <c r="Q256" s="27"/>
    </row>
    <row r="257" spans="7:17" x14ac:dyDescent="0.2">
      <c r="G257" s="216"/>
      <c r="H257" s="216"/>
      <c r="I257" s="216"/>
      <c r="J257" s="216"/>
      <c r="K257" s="216"/>
      <c r="L257" s="216"/>
      <c r="M257" s="27"/>
      <c r="N257" s="27"/>
      <c r="O257" s="27"/>
      <c r="P257" s="27"/>
      <c r="Q257" s="27"/>
    </row>
    <row r="258" spans="7:17" x14ac:dyDescent="0.2">
      <c r="G258" s="216"/>
      <c r="H258" s="216"/>
      <c r="I258" s="216"/>
      <c r="J258" s="216"/>
      <c r="K258" s="216"/>
      <c r="L258" s="216"/>
      <c r="M258" s="27"/>
      <c r="N258" s="27"/>
      <c r="O258" s="27"/>
      <c r="P258" s="27"/>
      <c r="Q258" s="27"/>
    </row>
    <row r="259" spans="7:17" x14ac:dyDescent="0.2">
      <c r="G259" s="216"/>
      <c r="H259" s="216"/>
      <c r="I259" s="216"/>
      <c r="J259" s="216"/>
      <c r="K259" s="216"/>
      <c r="L259" s="216"/>
      <c r="M259" s="27"/>
      <c r="N259" s="27"/>
      <c r="O259" s="27"/>
      <c r="P259" s="27"/>
      <c r="Q259" s="27"/>
    </row>
    <row r="260" spans="7:17" x14ac:dyDescent="0.2">
      <c r="G260" s="216"/>
      <c r="H260" s="216"/>
      <c r="I260" s="216"/>
      <c r="J260" s="216"/>
      <c r="K260" s="216"/>
      <c r="L260" s="216"/>
      <c r="M260" s="27"/>
      <c r="N260" s="27"/>
      <c r="O260" s="27"/>
      <c r="P260" s="27"/>
      <c r="Q260" s="27"/>
    </row>
    <row r="261" spans="7:17" x14ac:dyDescent="0.2">
      <c r="G261" s="216"/>
      <c r="H261" s="216"/>
      <c r="I261" s="216"/>
      <c r="J261" s="216"/>
      <c r="K261" s="216"/>
      <c r="L261" s="216"/>
      <c r="M261" s="27"/>
      <c r="N261" s="27"/>
      <c r="O261" s="27"/>
      <c r="P261" s="27"/>
      <c r="Q261" s="27"/>
    </row>
    <row r="262" spans="7:17" x14ac:dyDescent="0.2">
      <c r="G262" s="216"/>
      <c r="H262" s="216"/>
      <c r="I262" s="216"/>
      <c r="J262" s="216"/>
      <c r="K262" s="216"/>
      <c r="L262" s="216"/>
      <c r="M262" s="27"/>
      <c r="N262" s="27"/>
      <c r="O262" s="27"/>
      <c r="P262" s="27"/>
      <c r="Q262" s="27"/>
    </row>
    <row r="263" spans="7:17" x14ac:dyDescent="0.2">
      <c r="G263" s="216"/>
      <c r="H263" s="216"/>
      <c r="I263" s="216"/>
      <c r="J263" s="216"/>
      <c r="K263" s="216"/>
      <c r="L263" s="216"/>
      <c r="M263" s="27"/>
      <c r="N263" s="27"/>
      <c r="O263" s="27"/>
      <c r="P263" s="27"/>
      <c r="Q263" s="27"/>
    </row>
    <row r="264" spans="7:17" x14ac:dyDescent="0.2">
      <c r="G264" s="216"/>
      <c r="H264" s="216"/>
      <c r="I264" s="216"/>
      <c r="J264" s="216"/>
      <c r="K264" s="216"/>
      <c r="L264" s="216"/>
      <c r="M264" s="27"/>
      <c r="N264" s="27"/>
      <c r="O264" s="27"/>
      <c r="P264" s="27"/>
      <c r="Q264" s="27"/>
    </row>
    <row r="265" spans="7:17" x14ac:dyDescent="0.2">
      <c r="G265" s="216"/>
      <c r="H265" s="216"/>
      <c r="I265" s="216"/>
      <c r="J265" s="216"/>
      <c r="K265" s="216"/>
      <c r="L265" s="216"/>
      <c r="M265" s="27"/>
      <c r="N265" s="27"/>
      <c r="O265" s="27"/>
      <c r="P265" s="27"/>
      <c r="Q265" s="27"/>
    </row>
    <row r="266" spans="7:17" x14ac:dyDescent="0.2">
      <c r="G266" s="216"/>
      <c r="H266" s="216"/>
      <c r="I266" s="216"/>
      <c r="J266" s="216"/>
      <c r="K266" s="216"/>
      <c r="L266" s="216"/>
      <c r="M266" s="27"/>
      <c r="N266" s="27"/>
      <c r="O266" s="27"/>
      <c r="P266" s="27"/>
      <c r="Q266" s="27"/>
    </row>
    <row r="267" spans="7:17" x14ac:dyDescent="0.2">
      <c r="G267" s="216"/>
      <c r="H267" s="216"/>
      <c r="I267" s="216"/>
      <c r="J267" s="216"/>
      <c r="K267" s="216"/>
      <c r="L267" s="216"/>
      <c r="M267" s="27"/>
      <c r="N267" s="27"/>
      <c r="O267" s="27"/>
      <c r="P267" s="27"/>
      <c r="Q267" s="27"/>
    </row>
    <row r="268" spans="7:17" x14ac:dyDescent="0.2">
      <c r="G268" s="216"/>
      <c r="H268" s="216"/>
      <c r="I268" s="216"/>
      <c r="J268" s="216"/>
      <c r="K268" s="216"/>
      <c r="L268" s="216"/>
      <c r="M268" s="27"/>
      <c r="N268" s="27"/>
      <c r="O268" s="27"/>
      <c r="P268" s="27"/>
      <c r="Q268" s="27"/>
    </row>
    <row r="269" spans="7:17" x14ac:dyDescent="0.2">
      <c r="G269" s="216"/>
      <c r="H269" s="216"/>
      <c r="I269" s="216"/>
      <c r="J269" s="216"/>
      <c r="K269" s="216"/>
      <c r="L269" s="216"/>
      <c r="M269" s="27"/>
      <c r="N269" s="27"/>
      <c r="O269" s="27"/>
      <c r="P269" s="27"/>
      <c r="Q269" s="27"/>
    </row>
    <row r="270" spans="7:17" x14ac:dyDescent="0.2">
      <c r="G270" s="216"/>
      <c r="H270" s="216"/>
      <c r="I270" s="216"/>
      <c r="J270" s="216"/>
      <c r="K270" s="216"/>
      <c r="L270" s="216"/>
      <c r="M270" s="27"/>
      <c r="N270" s="27"/>
      <c r="O270" s="27"/>
      <c r="P270" s="27"/>
      <c r="Q270" s="27"/>
    </row>
    <row r="271" spans="7:17" x14ac:dyDescent="0.2">
      <c r="G271" s="216"/>
      <c r="H271" s="216"/>
      <c r="I271" s="216"/>
      <c r="J271" s="216"/>
      <c r="K271" s="216"/>
      <c r="L271" s="216"/>
      <c r="M271" s="27"/>
      <c r="N271" s="27"/>
      <c r="O271" s="27"/>
      <c r="P271" s="27"/>
      <c r="Q271" s="27"/>
    </row>
    <row r="272" spans="7:17" x14ac:dyDescent="0.2">
      <c r="G272" s="216"/>
      <c r="H272" s="216"/>
      <c r="I272" s="216"/>
      <c r="J272" s="216"/>
      <c r="K272" s="216"/>
      <c r="L272" s="216"/>
      <c r="M272" s="27"/>
      <c r="N272" s="27"/>
      <c r="O272" s="27"/>
      <c r="P272" s="27"/>
      <c r="Q272" s="27"/>
    </row>
    <row r="273" spans="7:17" x14ac:dyDescent="0.2">
      <c r="G273" s="216"/>
      <c r="H273" s="216"/>
      <c r="I273" s="216"/>
      <c r="J273" s="216"/>
      <c r="K273" s="216"/>
      <c r="L273" s="216"/>
      <c r="M273" s="27"/>
      <c r="N273" s="27"/>
      <c r="O273" s="27"/>
      <c r="P273" s="27"/>
      <c r="Q273" s="27"/>
    </row>
    <row r="274" spans="7:17" x14ac:dyDescent="0.2">
      <c r="G274" s="216"/>
      <c r="H274" s="216"/>
      <c r="I274" s="216"/>
      <c r="J274" s="216"/>
      <c r="K274" s="216"/>
      <c r="L274" s="216"/>
      <c r="M274" s="27"/>
      <c r="N274" s="27"/>
      <c r="O274" s="27"/>
      <c r="P274" s="27"/>
      <c r="Q274" s="27"/>
    </row>
    <row r="275" spans="7:17" x14ac:dyDescent="0.2">
      <c r="G275" s="216"/>
      <c r="H275" s="216"/>
      <c r="I275" s="216"/>
      <c r="J275" s="216"/>
      <c r="K275" s="216"/>
      <c r="L275" s="216"/>
      <c r="M275" s="27"/>
      <c r="N275" s="27"/>
      <c r="O275" s="27"/>
      <c r="P275" s="27"/>
      <c r="Q275" s="27"/>
    </row>
    <row r="276" spans="7:17" x14ac:dyDescent="0.2">
      <c r="G276" s="216"/>
      <c r="H276" s="216"/>
      <c r="I276" s="216"/>
      <c r="J276" s="216"/>
      <c r="K276" s="216"/>
      <c r="L276" s="216"/>
      <c r="M276" s="27"/>
      <c r="N276" s="27"/>
      <c r="O276" s="27"/>
      <c r="P276" s="27"/>
      <c r="Q276" s="27"/>
    </row>
    <row r="277" spans="7:17" x14ac:dyDescent="0.2">
      <c r="G277" s="216"/>
      <c r="H277" s="216"/>
      <c r="I277" s="216"/>
      <c r="J277" s="216"/>
      <c r="K277" s="216"/>
      <c r="L277" s="216"/>
      <c r="M277" s="27"/>
      <c r="N277" s="27"/>
      <c r="O277" s="27"/>
      <c r="P277" s="27"/>
      <c r="Q277" s="27"/>
    </row>
    <row r="278" spans="7:17" x14ac:dyDescent="0.2">
      <c r="G278" s="216"/>
      <c r="H278" s="216"/>
      <c r="I278" s="216"/>
      <c r="J278" s="216"/>
      <c r="K278" s="216"/>
      <c r="L278" s="216"/>
      <c r="M278" s="27"/>
      <c r="N278" s="27"/>
      <c r="O278" s="27"/>
      <c r="P278" s="27"/>
      <c r="Q278" s="27"/>
    </row>
    <row r="279" spans="7:17" x14ac:dyDescent="0.2">
      <c r="G279" s="216"/>
      <c r="H279" s="216"/>
      <c r="I279" s="216"/>
      <c r="J279" s="216"/>
      <c r="K279" s="216"/>
      <c r="L279" s="216"/>
      <c r="M279" s="27"/>
      <c r="N279" s="27"/>
      <c r="O279" s="27"/>
      <c r="P279" s="27"/>
      <c r="Q279" s="27"/>
    </row>
    <row r="280" spans="7:17" x14ac:dyDescent="0.2">
      <c r="G280" s="216"/>
      <c r="H280" s="216"/>
      <c r="I280" s="216"/>
      <c r="J280" s="216"/>
      <c r="K280" s="216"/>
      <c r="L280" s="216"/>
      <c r="M280" s="27"/>
      <c r="N280" s="27"/>
      <c r="O280" s="27"/>
      <c r="P280" s="27"/>
      <c r="Q280" s="27"/>
    </row>
    <row r="281" spans="7:17" x14ac:dyDescent="0.2">
      <c r="G281" s="216"/>
      <c r="H281" s="216"/>
      <c r="I281" s="216"/>
      <c r="J281" s="216"/>
      <c r="K281" s="216"/>
      <c r="L281" s="216"/>
      <c r="M281" s="27"/>
      <c r="N281" s="27"/>
      <c r="O281" s="27"/>
      <c r="P281" s="27"/>
      <c r="Q281" s="27"/>
    </row>
    <row r="282" spans="7:17" x14ac:dyDescent="0.2">
      <c r="G282" s="216"/>
      <c r="H282" s="216"/>
      <c r="I282" s="216"/>
      <c r="J282" s="216"/>
      <c r="K282" s="216"/>
      <c r="L282" s="216"/>
      <c r="M282" s="27"/>
      <c r="N282" s="27"/>
      <c r="O282" s="27"/>
      <c r="P282" s="27"/>
      <c r="Q282" s="27"/>
    </row>
    <row r="283" spans="7:17" x14ac:dyDescent="0.2">
      <c r="G283" s="216"/>
      <c r="H283" s="216"/>
      <c r="I283" s="216"/>
      <c r="J283" s="216"/>
      <c r="K283" s="216"/>
      <c r="L283" s="216"/>
      <c r="M283" s="27"/>
      <c r="N283" s="27"/>
      <c r="O283" s="27"/>
      <c r="P283" s="27"/>
      <c r="Q283" s="27"/>
    </row>
    <row r="284" spans="7:17" x14ac:dyDescent="0.2">
      <c r="G284" s="216"/>
      <c r="H284" s="216"/>
      <c r="I284" s="216"/>
      <c r="J284" s="216"/>
      <c r="K284" s="216"/>
      <c r="L284" s="216"/>
      <c r="M284" s="27"/>
      <c r="N284" s="27"/>
      <c r="O284" s="27"/>
      <c r="P284" s="27"/>
      <c r="Q284" s="27"/>
    </row>
    <row r="285" spans="7:17" x14ac:dyDescent="0.2">
      <c r="G285" s="216"/>
      <c r="H285" s="216"/>
      <c r="I285" s="216"/>
      <c r="J285" s="216"/>
      <c r="K285" s="216"/>
      <c r="L285" s="216"/>
      <c r="M285" s="27"/>
      <c r="N285" s="27"/>
      <c r="O285" s="27"/>
      <c r="P285" s="27"/>
      <c r="Q285" s="27"/>
    </row>
    <row r="286" spans="7:17" x14ac:dyDescent="0.2">
      <c r="G286" s="216"/>
      <c r="H286" s="216"/>
      <c r="I286" s="216"/>
      <c r="J286" s="216"/>
      <c r="K286" s="216"/>
      <c r="L286" s="216"/>
      <c r="M286" s="27"/>
      <c r="N286" s="27"/>
      <c r="O286" s="27"/>
      <c r="P286" s="27"/>
      <c r="Q286" s="27"/>
    </row>
    <row r="287" spans="7:17" x14ac:dyDescent="0.2">
      <c r="G287" s="216"/>
      <c r="H287" s="216"/>
      <c r="I287" s="216"/>
      <c r="J287" s="216"/>
      <c r="K287" s="216"/>
      <c r="L287" s="216"/>
      <c r="M287" s="27"/>
      <c r="N287" s="27"/>
      <c r="O287" s="27"/>
      <c r="P287" s="27"/>
      <c r="Q287" s="27"/>
    </row>
    <row r="288" spans="7:17" x14ac:dyDescent="0.2">
      <c r="G288" s="216"/>
      <c r="H288" s="216"/>
      <c r="I288" s="216"/>
      <c r="J288" s="216"/>
      <c r="K288" s="216"/>
      <c r="L288" s="216"/>
      <c r="M288" s="27"/>
      <c r="N288" s="27"/>
      <c r="O288" s="27"/>
      <c r="P288" s="27"/>
      <c r="Q288" s="27"/>
    </row>
    <row r="289" spans="7:17" x14ac:dyDescent="0.2">
      <c r="G289" s="216"/>
      <c r="H289" s="216"/>
      <c r="I289" s="216"/>
      <c r="J289" s="216"/>
      <c r="K289" s="216"/>
      <c r="L289" s="216"/>
      <c r="M289" s="27"/>
      <c r="N289" s="27"/>
      <c r="O289" s="27"/>
      <c r="P289" s="27"/>
      <c r="Q289" s="27"/>
    </row>
    <row r="290" spans="7:17" x14ac:dyDescent="0.2">
      <c r="G290" s="216"/>
      <c r="H290" s="216"/>
      <c r="I290" s="216"/>
      <c r="J290" s="216"/>
      <c r="K290" s="216"/>
      <c r="L290" s="216"/>
      <c r="M290" s="27"/>
      <c r="N290" s="27"/>
      <c r="O290" s="27"/>
      <c r="P290" s="27"/>
      <c r="Q290" s="27"/>
    </row>
    <row r="291" spans="7:17" x14ac:dyDescent="0.2">
      <c r="G291" s="216"/>
      <c r="H291" s="216"/>
      <c r="I291" s="216"/>
      <c r="J291" s="216"/>
      <c r="K291" s="216"/>
      <c r="L291" s="216"/>
      <c r="M291" s="27"/>
      <c r="N291" s="27"/>
      <c r="O291" s="27"/>
      <c r="P291" s="27"/>
      <c r="Q291" s="27"/>
    </row>
    <row r="292" spans="7:17" x14ac:dyDescent="0.2">
      <c r="G292" s="216"/>
      <c r="H292" s="216"/>
      <c r="I292" s="216"/>
      <c r="J292" s="216"/>
      <c r="K292" s="216"/>
      <c r="L292" s="216"/>
      <c r="M292" s="27"/>
      <c r="N292" s="27"/>
      <c r="O292" s="27"/>
      <c r="P292" s="27"/>
      <c r="Q292" s="27"/>
    </row>
    <row r="293" spans="7:17" x14ac:dyDescent="0.2">
      <c r="G293" s="216"/>
      <c r="H293" s="216"/>
      <c r="I293" s="216"/>
      <c r="J293" s="216"/>
      <c r="K293" s="216"/>
      <c r="L293" s="216"/>
      <c r="M293" s="27"/>
      <c r="N293" s="27"/>
      <c r="O293" s="27"/>
      <c r="P293" s="27"/>
      <c r="Q293" s="27"/>
    </row>
    <row r="294" spans="7:17" x14ac:dyDescent="0.2">
      <c r="G294" s="216"/>
      <c r="H294" s="216"/>
      <c r="I294" s="216"/>
      <c r="J294" s="216"/>
      <c r="K294" s="216"/>
      <c r="L294" s="216"/>
      <c r="M294" s="27"/>
      <c r="N294" s="27"/>
      <c r="O294" s="27"/>
      <c r="P294" s="27"/>
      <c r="Q294" s="27"/>
    </row>
  </sheetData>
  <sheetProtection algorithmName="SHA-512" hashValue="nDvGiQVz8ixWDQN8CN1TfgE3W3BY4RnQ2NQI4u3pxbArlIpKFJ+knnHzmKu/N6o5laBuMHZkYttzlyGAP+5Epg==" saltValue="6jI9rVpqg0rfjHLZYw8VOg==" spinCount="100000" sheet="1" objects="1" scenarios="1" formatCells="0" formatColumns="0" formatRows="0" insertColumns="0" insertRows="0"/>
  <sortState ref="AA1:AB12">
    <sortCondition ref="AA1:AA12"/>
  </sortState>
  <mergeCells count="111">
    <mergeCell ref="A1:E1"/>
    <mergeCell ref="M1:Q1"/>
    <mergeCell ref="B17:E17"/>
    <mergeCell ref="N17:Q17"/>
    <mergeCell ref="B20:C20"/>
    <mergeCell ref="A24:B24"/>
    <mergeCell ref="M24:N24"/>
    <mergeCell ref="B32:E32"/>
    <mergeCell ref="N32:Q32"/>
    <mergeCell ref="B33:G33"/>
    <mergeCell ref="B34:G34"/>
    <mergeCell ref="B19:E19"/>
    <mergeCell ref="N19:Q19"/>
    <mergeCell ref="A23:B23"/>
    <mergeCell ref="M23:N23"/>
    <mergeCell ref="B44:E44"/>
    <mergeCell ref="N44:Q44"/>
    <mergeCell ref="N45:Q45"/>
    <mergeCell ref="A38:B38"/>
    <mergeCell ref="M38:N38"/>
    <mergeCell ref="A39:B39"/>
    <mergeCell ref="M39:N39"/>
    <mergeCell ref="B45:G45"/>
    <mergeCell ref="N33:Q33"/>
    <mergeCell ref="N34:Q34"/>
    <mergeCell ref="N57:Q57"/>
    <mergeCell ref="N58:Q58"/>
    <mergeCell ref="B57:G57"/>
    <mergeCell ref="B58:G58"/>
    <mergeCell ref="A51:B51"/>
    <mergeCell ref="M51:N51"/>
    <mergeCell ref="B56:E56"/>
    <mergeCell ref="N56:Q56"/>
    <mergeCell ref="N46:Q46"/>
    <mergeCell ref="A50:B50"/>
    <mergeCell ref="M50:N50"/>
    <mergeCell ref="B46:G46"/>
    <mergeCell ref="B68:E68"/>
    <mergeCell ref="N68:Q68"/>
    <mergeCell ref="N69:Q69"/>
    <mergeCell ref="B69:G69"/>
    <mergeCell ref="B70:G70"/>
    <mergeCell ref="A62:B62"/>
    <mergeCell ref="M62:N62"/>
    <mergeCell ref="A63:B63"/>
    <mergeCell ref="M63:N63"/>
    <mergeCell ref="A75:B75"/>
    <mergeCell ref="M75:N75"/>
    <mergeCell ref="B80:E80"/>
    <mergeCell ref="N80:Q80"/>
    <mergeCell ref="B81:G81"/>
    <mergeCell ref="B82:G82"/>
    <mergeCell ref="N70:Q70"/>
    <mergeCell ref="A74:B74"/>
    <mergeCell ref="M74:N74"/>
    <mergeCell ref="B92:E92"/>
    <mergeCell ref="N92:Q92"/>
    <mergeCell ref="N93:Q93"/>
    <mergeCell ref="A86:B86"/>
    <mergeCell ref="M86:N86"/>
    <mergeCell ref="A87:B87"/>
    <mergeCell ref="M87:N87"/>
    <mergeCell ref="B93:G93"/>
    <mergeCell ref="N81:Q81"/>
    <mergeCell ref="N82:Q82"/>
    <mergeCell ref="N105:Q105"/>
    <mergeCell ref="N106:Q106"/>
    <mergeCell ref="B105:G105"/>
    <mergeCell ref="B106:G106"/>
    <mergeCell ref="A99:B99"/>
    <mergeCell ref="M99:N99"/>
    <mergeCell ref="B104:E104"/>
    <mergeCell ref="N104:Q104"/>
    <mergeCell ref="N94:Q94"/>
    <mergeCell ref="A98:B98"/>
    <mergeCell ref="M98:N98"/>
    <mergeCell ref="B94:G94"/>
    <mergeCell ref="N118:Q118"/>
    <mergeCell ref="A122:B122"/>
    <mergeCell ref="M122:N122"/>
    <mergeCell ref="B116:E116"/>
    <mergeCell ref="N116:Q116"/>
    <mergeCell ref="N117:Q117"/>
    <mergeCell ref="B117:G117"/>
    <mergeCell ref="B118:G118"/>
    <mergeCell ref="A110:B110"/>
    <mergeCell ref="M110:N110"/>
    <mergeCell ref="A111:B111"/>
    <mergeCell ref="M111:N111"/>
    <mergeCell ref="A134:B134"/>
    <mergeCell ref="M134:N134"/>
    <mergeCell ref="A135:B135"/>
    <mergeCell ref="M135:N135"/>
    <mergeCell ref="B141:G141"/>
    <mergeCell ref="N129:Q129"/>
    <mergeCell ref="N130:Q130"/>
    <mergeCell ref="A123:B123"/>
    <mergeCell ref="M123:N123"/>
    <mergeCell ref="B128:E128"/>
    <mergeCell ref="N128:Q128"/>
    <mergeCell ref="B129:G129"/>
    <mergeCell ref="B130:G130"/>
    <mergeCell ref="A147:B147"/>
    <mergeCell ref="M147:N147"/>
    <mergeCell ref="N142:Q142"/>
    <mergeCell ref="A146:B146"/>
    <mergeCell ref="M146:N146"/>
    <mergeCell ref="B142:G142"/>
    <mergeCell ref="B140:E140"/>
    <mergeCell ref="N140:Q140"/>
    <mergeCell ref="N141:Q141"/>
  </mergeCells>
  <dataValidations count="3">
    <dataValidation type="list" allowBlank="1" showInputMessage="1" showErrorMessage="1" sqref="N140:Q140 B116 B32 B128 B44 B56 B68 B80 B92 B104 N128:Q128 N116:Q116 N104:Q104 N92:Q92 N80:Q80 N68:Q68 N56:Q56 N44:Q44 N32:Q32 H32:K32 H44:K44 H56:K56 H68:K68 H80:K80 H92:K92 H104:K104 H116:K116 H128:K128 H140:K140 B140">
      <formula1>$AD$2:$AD$47</formula1>
    </dataValidation>
    <dataValidation type="list" allowBlank="1" showInputMessage="1" showErrorMessage="1" sqref="D27:E27">
      <formula1>$AA$1:$AA$12</formula1>
    </dataValidation>
    <dataValidation type="list" allowBlank="1" showInputMessage="1" showErrorMessage="1" sqref="B20:C20">
      <formula1>$AA$1:$AA$14</formula1>
    </dataValidation>
  </dataValidations>
  <pageMargins left="0.75" right="0.75" top="1" bottom="1" header="0.5" footer="0.5"/>
  <pageSetup paperSize="9" scale="50" fitToHeight="100" orientation="portrait" r:id="rId1"/>
  <headerFooter alignWithMargins="0"/>
  <rowBreaks count="1" manualBreakCount="1">
    <brk id="88" max="16383" man="1"/>
  </rowBreaks>
  <colBreaks count="2" manualBreakCount="2">
    <brk id="6" max="1048575" man="1"/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52"/>
  <sheetViews>
    <sheetView topLeftCell="B5" zoomScaleNormal="100" workbookViewId="0">
      <selection activeCell="C31" sqref="C31:G31"/>
    </sheetView>
  </sheetViews>
  <sheetFormatPr defaultRowHeight="12.75" x14ac:dyDescent="0.2"/>
  <cols>
    <col min="1" max="1" width="40" style="74" customWidth="1"/>
    <col min="2" max="2" width="25.140625" style="24" customWidth="1"/>
    <col min="3" max="3" width="20.85546875" style="24" customWidth="1"/>
    <col min="4" max="4" width="23.28515625" style="24" customWidth="1"/>
    <col min="5" max="7" width="23" style="24" customWidth="1"/>
    <col min="8" max="8" width="25.140625" style="24" customWidth="1"/>
    <col min="9" max="9" width="19.7109375" style="24" customWidth="1"/>
    <col min="10" max="10" width="21.5703125" style="24" customWidth="1"/>
    <col min="11" max="11" width="18.28515625" style="24" customWidth="1"/>
    <col min="12" max="12" width="9.140625" style="24"/>
    <col min="13" max="13" width="40" style="24" customWidth="1"/>
    <col min="14" max="14" width="25.140625" style="24" customWidth="1"/>
    <col min="15" max="15" width="19.7109375" style="24" customWidth="1"/>
    <col min="16" max="16" width="21.5703125" style="24" customWidth="1"/>
    <col min="17" max="17" width="20" style="24" customWidth="1"/>
    <col min="18" max="26" width="9.140625" style="24"/>
    <col min="27" max="27" width="9.140625" style="24" hidden="1" customWidth="1"/>
    <col min="28" max="28" width="11.28515625" style="24" hidden="1" customWidth="1"/>
    <col min="29" max="33" width="9.140625" style="24" hidden="1" customWidth="1"/>
    <col min="34" max="34" width="9.140625" style="24" customWidth="1"/>
    <col min="35" max="16384" width="9.140625" style="24"/>
  </cols>
  <sheetData>
    <row r="1" spans="1:33" ht="77.25" thickBot="1" x14ac:dyDescent="0.25">
      <c r="A1" s="273" t="s">
        <v>164</v>
      </c>
      <c r="B1" s="273"/>
      <c r="C1" s="273"/>
      <c r="D1" s="273"/>
      <c r="E1" s="273"/>
      <c r="F1" s="63"/>
      <c r="G1" s="273"/>
      <c r="H1" s="273"/>
      <c r="I1" s="273"/>
      <c r="J1" s="273"/>
      <c r="K1" s="273"/>
      <c r="M1" s="273"/>
      <c r="N1" s="273"/>
      <c r="O1" s="273"/>
      <c r="P1" s="273"/>
      <c r="Q1" s="273"/>
      <c r="AA1" s="64" t="s">
        <v>154</v>
      </c>
      <c r="AB1" s="24">
        <v>0</v>
      </c>
      <c r="AD1" s="110" t="s">
        <v>68</v>
      </c>
      <c r="AE1" s="111" t="s">
        <v>115</v>
      </c>
      <c r="AG1" s="112" t="s">
        <v>116</v>
      </c>
    </row>
    <row r="2" spans="1:33" ht="13.5" thickBot="1" x14ac:dyDescent="0.25">
      <c r="A2" s="71"/>
      <c r="G2" s="25"/>
      <c r="M2" s="25"/>
      <c r="AA2" s="24" t="s">
        <v>60</v>
      </c>
      <c r="AB2" s="259">
        <v>1.22</v>
      </c>
      <c r="AD2" s="110" t="s">
        <v>118</v>
      </c>
      <c r="AE2" s="118">
        <v>0</v>
      </c>
      <c r="AG2" s="112">
        <v>0</v>
      </c>
    </row>
    <row r="3" spans="1:33" ht="13.5" thickBot="1" x14ac:dyDescent="0.25">
      <c r="A3" s="71" t="s">
        <v>54</v>
      </c>
      <c r="G3" s="25"/>
      <c r="M3" s="25"/>
      <c r="AA3" s="24" t="s">
        <v>59</v>
      </c>
      <c r="AB3" s="259">
        <v>2.71</v>
      </c>
      <c r="AD3" s="114" t="s">
        <v>102</v>
      </c>
      <c r="AE3" s="116">
        <v>24227.000671977992</v>
      </c>
      <c r="AG3" s="117">
        <v>113.74178719238493</v>
      </c>
    </row>
    <row r="4" spans="1:33" ht="13.5" thickBot="1" x14ac:dyDescent="0.25">
      <c r="A4" s="71" t="s">
        <v>15</v>
      </c>
      <c r="G4" s="25"/>
      <c r="M4" s="25"/>
      <c r="AA4" s="24" t="s">
        <v>153</v>
      </c>
      <c r="AB4" s="259">
        <v>1.1599999999999999</v>
      </c>
      <c r="AD4" s="114" t="s">
        <v>105</v>
      </c>
      <c r="AE4" s="116">
        <v>53771.46295080299</v>
      </c>
      <c r="AG4" s="117">
        <v>252.44818286761966</v>
      </c>
    </row>
    <row r="5" spans="1:33" ht="13.5" thickBot="1" x14ac:dyDescent="0.25">
      <c r="A5" s="71" t="s">
        <v>16</v>
      </c>
      <c r="G5" s="25"/>
      <c r="M5" s="25"/>
      <c r="AA5" s="24" t="s">
        <v>58</v>
      </c>
      <c r="AB5" s="259">
        <v>2.0699999999999998</v>
      </c>
      <c r="AD5" s="114" t="s">
        <v>87</v>
      </c>
      <c r="AE5" s="116">
        <v>41836.691717508991</v>
      </c>
      <c r="AG5" s="117">
        <v>196.4163930399483</v>
      </c>
    </row>
    <row r="6" spans="1:33" ht="13.5" thickBot="1" x14ac:dyDescent="0.25">
      <c r="A6" s="71"/>
      <c r="G6" s="25"/>
      <c r="M6" s="25"/>
      <c r="AA6" s="24" t="s">
        <v>64</v>
      </c>
      <c r="AB6" s="259">
        <v>1.73</v>
      </c>
      <c r="AD6" s="114" t="s">
        <v>78</v>
      </c>
      <c r="AE6" s="116">
        <v>50815.39191289599</v>
      </c>
      <c r="AG6" s="117">
        <v>238.56991508401873</v>
      </c>
    </row>
    <row r="7" spans="1:33" ht="13.5" thickBot="1" x14ac:dyDescent="0.25">
      <c r="A7" s="71" t="s">
        <v>33</v>
      </c>
      <c r="G7" s="25"/>
      <c r="M7" s="25"/>
      <c r="AA7" s="24" t="s">
        <v>65</v>
      </c>
      <c r="AB7" s="259">
        <v>1.25</v>
      </c>
      <c r="AD7" s="114" t="s">
        <v>100</v>
      </c>
      <c r="AE7" s="116">
        <v>29231.415547437995</v>
      </c>
      <c r="AG7" s="117">
        <v>137.23669271097651</v>
      </c>
    </row>
    <row r="8" spans="1:33" ht="13.5" thickBot="1" x14ac:dyDescent="0.25">
      <c r="A8" s="71" t="s">
        <v>35</v>
      </c>
      <c r="G8" s="25"/>
      <c r="M8" s="25"/>
      <c r="AA8" s="24" t="s">
        <v>67</v>
      </c>
      <c r="AB8" s="259">
        <v>1.48</v>
      </c>
      <c r="AD8" s="114" t="s">
        <v>98</v>
      </c>
      <c r="AE8" s="116">
        <v>29327.820942224993</v>
      </c>
      <c r="AG8" s="117">
        <v>137.68930019823941</v>
      </c>
    </row>
    <row r="9" spans="1:33" ht="13.5" thickBot="1" x14ac:dyDescent="0.25">
      <c r="A9" s="71"/>
      <c r="G9" s="25"/>
      <c r="M9" s="25"/>
      <c r="AA9" s="24" t="s">
        <v>61</v>
      </c>
      <c r="AB9" s="259">
        <v>1.27</v>
      </c>
      <c r="AD9" s="113" t="s">
        <v>69</v>
      </c>
      <c r="AE9" s="116">
        <v>100658.06422445796</v>
      </c>
      <c r="AG9" s="117">
        <v>472.57307147632849</v>
      </c>
    </row>
    <row r="10" spans="1:33" ht="13.5" thickBot="1" x14ac:dyDescent="0.25">
      <c r="A10" s="108" t="s">
        <v>56</v>
      </c>
      <c r="B10" s="197" t="str">
        <f>'App1-Option Costs'!B5</f>
        <v xml:space="preserve"> </v>
      </c>
      <c r="C10" s="107" t="s">
        <v>57</v>
      </c>
      <c r="M10" s="25"/>
      <c r="AA10" s="24" t="s">
        <v>62</v>
      </c>
      <c r="AB10" s="259">
        <v>3.85</v>
      </c>
      <c r="AD10" s="114" t="s">
        <v>70</v>
      </c>
      <c r="AE10" s="116">
        <v>95520.414926988975</v>
      </c>
      <c r="AG10" s="117">
        <v>448.45265223938486</v>
      </c>
    </row>
    <row r="11" spans="1:33" ht="13.5" thickBot="1" x14ac:dyDescent="0.25">
      <c r="A11" s="71"/>
      <c r="G11" s="25"/>
      <c r="M11" s="25"/>
      <c r="AA11" s="24" t="s">
        <v>63</v>
      </c>
      <c r="AB11" s="259">
        <v>2.2599999999999998</v>
      </c>
      <c r="AD11" s="114" t="s">
        <v>81</v>
      </c>
      <c r="AE11" s="116">
        <v>54826.506260044982</v>
      </c>
      <c r="AG11" s="117">
        <v>257.40143784058677</v>
      </c>
    </row>
    <row r="12" spans="1:33" ht="13.5" thickBot="1" x14ac:dyDescent="0.25">
      <c r="A12" s="71" t="s">
        <v>46</v>
      </c>
      <c r="B12" s="41"/>
      <c r="C12" s="31" t="s">
        <v>47</v>
      </c>
      <c r="G12" s="25"/>
      <c r="M12" s="25"/>
      <c r="AA12" s="24" t="s">
        <v>152</v>
      </c>
      <c r="AB12" s="259">
        <v>0.61</v>
      </c>
      <c r="AD12" s="114" t="s">
        <v>92</v>
      </c>
      <c r="AE12" s="116">
        <v>39513.213382473987</v>
      </c>
      <c r="AG12" s="117">
        <v>185.50804404917363</v>
      </c>
    </row>
    <row r="13" spans="1:33" ht="13.5" thickBot="1" x14ac:dyDescent="0.25">
      <c r="A13" s="71"/>
      <c r="B13" s="42"/>
      <c r="C13" s="31" t="s">
        <v>48</v>
      </c>
      <c r="G13" s="25"/>
      <c r="M13" s="25"/>
      <c r="AA13" s="24" t="s">
        <v>151</v>
      </c>
      <c r="AB13" s="259">
        <v>0.61</v>
      </c>
      <c r="AD13" s="114" t="s">
        <v>97</v>
      </c>
      <c r="AE13" s="116">
        <v>33343.268116105995</v>
      </c>
      <c r="AG13" s="117">
        <v>156.54116486434739</v>
      </c>
    </row>
    <row r="14" spans="1:33" ht="13.5" thickBot="1" x14ac:dyDescent="0.25">
      <c r="A14" s="140"/>
      <c r="B14" s="68"/>
      <c r="C14" s="68"/>
      <c r="D14" s="164"/>
      <c r="E14" s="87"/>
      <c r="F14" s="28"/>
      <c r="G14" s="29"/>
      <c r="H14" s="28"/>
      <c r="I14" s="28"/>
      <c r="J14" s="61"/>
      <c r="K14" s="62"/>
      <c r="L14" s="28"/>
      <c r="M14" s="29"/>
      <c r="N14" s="28"/>
      <c r="O14" s="28"/>
      <c r="P14" s="61"/>
      <c r="Q14" s="62"/>
      <c r="AA14" s="24" t="s">
        <v>66</v>
      </c>
      <c r="AB14" s="259">
        <v>2.46</v>
      </c>
      <c r="AD14" s="114" t="s">
        <v>84</v>
      </c>
      <c r="AE14" s="116">
        <v>45257.458422422991</v>
      </c>
      <c r="AG14" s="117">
        <v>212.47633062170419</v>
      </c>
    </row>
    <row r="15" spans="1:33" ht="13.5" thickBot="1" x14ac:dyDescent="0.25">
      <c r="A15" s="141"/>
      <c r="B15" s="68"/>
      <c r="C15" s="83"/>
      <c r="D15" s="84"/>
      <c r="E15" s="85"/>
      <c r="F15" s="28"/>
      <c r="G15" s="82"/>
      <c r="H15" s="68"/>
      <c r="I15" s="83"/>
      <c r="J15" s="84"/>
      <c r="K15" s="85"/>
      <c r="L15" s="68"/>
      <c r="M15" s="82"/>
      <c r="N15" s="68"/>
      <c r="O15" s="83"/>
      <c r="P15" s="84"/>
      <c r="Q15" s="85"/>
      <c r="AD15" s="114" t="s">
        <v>86</v>
      </c>
      <c r="AE15" s="116">
        <v>44176.418152788989</v>
      </c>
      <c r="AG15" s="117">
        <v>207.40102419149761</v>
      </c>
    </row>
    <row r="16" spans="1:33" s="25" customFormat="1" ht="13.5" thickBot="1" x14ac:dyDescent="0.25">
      <c r="A16" s="140"/>
      <c r="B16" s="85"/>
      <c r="C16" s="139"/>
      <c r="D16" s="139"/>
      <c r="E16" s="139"/>
      <c r="F16" s="29"/>
      <c r="G16" s="85"/>
      <c r="H16" s="85"/>
      <c r="I16" s="105"/>
      <c r="J16" s="105"/>
      <c r="K16" s="105"/>
      <c r="L16" s="68"/>
      <c r="M16" s="85"/>
      <c r="N16" s="85"/>
      <c r="O16" s="105"/>
      <c r="P16" s="105"/>
      <c r="Q16" s="105"/>
      <c r="AA16" s="24"/>
      <c r="AB16" s="24"/>
      <c r="AD16" s="114" t="s">
        <v>96</v>
      </c>
      <c r="AE16" s="116">
        <v>37930.648418610988</v>
      </c>
      <c r="AG16" s="117">
        <v>178.07816158972295</v>
      </c>
    </row>
    <row r="17" spans="1:33" ht="13.5" thickBot="1" x14ac:dyDescent="0.25">
      <c r="A17" s="158"/>
      <c r="B17" s="280"/>
      <c r="C17" s="280"/>
      <c r="D17" s="280"/>
      <c r="E17" s="280"/>
      <c r="F17" s="37"/>
      <c r="G17" s="87"/>
      <c r="H17" s="280"/>
      <c r="I17" s="280"/>
      <c r="J17" s="280"/>
      <c r="K17" s="280"/>
      <c r="L17" s="68"/>
      <c r="M17" s="87"/>
      <c r="N17" s="280"/>
      <c r="O17" s="280"/>
      <c r="P17" s="280"/>
      <c r="Q17" s="280"/>
      <c r="AA17" s="25"/>
      <c r="AB17" s="25"/>
      <c r="AD17" s="114" t="s">
        <v>91</v>
      </c>
      <c r="AE17" s="116">
        <v>44465.63433714999</v>
      </c>
      <c r="AG17" s="117">
        <v>208.75884665328633</v>
      </c>
    </row>
    <row r="18" spans="1:33" ht="13.5" thickBot="1" x14ac:dyDescent="0.25">
      <c r="A18" s="159"/>
      <c r="B18" s="140"/>
      <c r="C18" s="140"/>
      <c r="D18" s="140"/>
      <c r="E18" s="140"/>
      <c r="F18" s="37"/>
      <c r="G18" s="87"/>
      <c r="H18" s="106"/>
      <c r="I18" s="106"/>
      <c r="J18" s="106"/>
      <c r="K18" s="106"/>
      <c r="L18" s="68"/>
      <c r="M18" s="87"/>
      <c r="N18" s="106"/>
      <c r="O18" s="106"/>
      <c r="P18" s="106"/>
      <c r="Q18" s="106"/>
      <c r="AD18" s="114" t="s">
        <v>88</v>
      </c>
      <c r="AE18" s="116">
        <v>48460.500584053989</v>
      </c>
      <c r="AG18" s="117">
        <v>227.51408724907975</v>
      </c>
    </row>
    <row r="19" spans="1:33" s="32" customFormat="1" ht="26.25" customHeight="1" thickBot="1" x14ac:dyDescent="0.25">
      <c r="A19" s="160"/>
      <c r="B19" s="281"/>
      <c r="C19" s="308"/>
      <c r="D19" s="308"/>
      <c r="E19" s="308"/>
      <c r="F19" s="38"/>
      <c r="G19" s="89"/>
      <c r="H19" s="230"/>
      <c r="I19" s="230"/>
      <c r="J19" s="230"/>
      <c r="K19" s="230"/>
      <c r="L19" s="68"/>
      <c r="M19" s="89"/>
      <c r="N19" s="281"/>
      <c r="O19" s="281"/>
      <c r="P19" s="281"/>
      <c r="Q19" s="281"/>
      <c r="AA19" s="24"/>
      <c r="AB19" s="24"/>
      <c r="AD19" s="114" t="s">
        <v>80</v>
      </c>
      <c r="AE19" s="116">
        <v>59900.246363216989</v>
      </c>
      <c r="AG19" s="117">
        <v>281.22181391181687</v>
      </c>
    </row>
    <row r="20" spans="1:33" ht="32.25" customHeight="1" thickBot="1" x14ac:dyDescent="0.3">
      <c r="A20" s="162" t="s">
        <v>166</v>
      </c>
      <c r="B20" s="285"/>
      <c r="C20" s="286"/>
      <c r="D20" s="91"/>
      <c r="E20" s="91"/>
      <c r="F20" s="37"/>
      <c r="G20" s="87"/>
      <c r="H20" s="90"/>
      <c r="I20" s="91"/>
      <c r="J20" s="91"/>
      <c r="K20" s="91"/>
      <c r="L20" s="68"/>
      <c r="M20" s="87"/>
      <c r="N20" s="90"/>
      <c r="O20" s="91"/>
      <c r="P20" s="91"/>
      <c r="Q20" s="91"/>
      <c r="AA20" s="32"/>
      <c r="AB20" s="32"/>
      <c r="AD20" s="114" t="s">
        <v>104</v>
      </c>
      <c r="AE20" s="116">
        <v>74226.737952574971</v>
      </c>
      <c r="AG20" s="117">
        <v>348.48233780551629</v>
      </c>
    </row>
    <row r="21" spans="1:33" ht="13.5" thickBot="1" x14ac:dyDescent="0.25">
      <c r="A21" s="159"/>
      <c r="B21" s="92"/>
      <c r="C21" s="87"/>
      <c r="D21" s="87"/>
      <c r="E21" s="87"/>
      <c r="F21" s="37"/>
      <c r="G21" s="87"/>
      <c r="H21" s="92"/>
      <c r="I21" s="87"/>
      <c r="J21" s="87"/>
      <c r="K21" s="87"/>
      <c r="L21" s="68"/>
      <c r="M21" s="87"/>
      <c r="N21" s="92"/>
      <c r="O21" s="87"/>
      <c r="P21" s="87"/>
      <c r="Q21" s="87"/>
      <c r="AD21" s="115" t="s">
        <v>107</v>
      </c>
      <c r="AE21" s="116">
        <v>26469.238505787991</v>
      </c>
      <c r="AG21" s="117">
        <v>124.26872537928634</v>
      </c>
    </row>
    <row r="22" spans="1:33" ht="13.5" thickBot="1" x14ac:dyDescent="0.25">
      <c r="A22" s="158"/>
      <c r="B22" s="90"/>
      <c r="C22" s="91"/>
      <c r="D22" s="91"/>
      <c r="E22" s="91"/>
      <c r="F22" s="37"/>
      <c r="G22" s="87"/>
      <c r="H22" s="90"/>
      <c r="I22" s="91"/>
      <c r="J22" s="91"/>
      <c r="K22" s="91"/>
      <c r="L22" s="68"/>
      <c r="M22" s="87"/>
      <c r="N22" s="90"/>
      <c r="O22" s="91"/>
      <c r="P22" s="91"/>
      <c r="Q22" s="91"/>
      <c r="AD22" s="115" t="s">
        <v>108</v>
      </c>
      <c r="AE22" s="116">
        <v>24639.702418200995</v>
      </c>
      <c r="AG22" s="117">
        <v>115.67935407606102</v>
      </c>
    </row>
    <row r="23" spans="1:33" ht="13.5" thickBot="1" x14ac:dyDescent="0.25">
      <c r="A23" s="309"/>
      <c r="B23" s="309"/>
      <c r="C23" s="87"/>
      <c r="D23" s="87"/>
      <c r="E23" s="93"/>
      <c r="F23" s="28"/>
      <c r="G23" s="229"/>
      <c r="H23" s="229"/>
      <c r="I23" s="87"/>
      <c r="J23" s="87"/>
      <c r="K23" s="93"/>
      <c r="L23" s="68"/>
      <c r="M23" s="284"/>
      <c r="N23" s="284"/>
      <c r="O23" s="87"/>
      <c r="P23" s="87"/>
      <c r="Q23" s="93"/>
      <c r="AD23" s="115" t="s">
        <v>109</v>
      </c>
      <c r="AE23" s="116">
        <v>23662.649990134996</v>
      </c>
      <c r="AG23" s="117">
        <v>111.09225347481218</v>
      </c>
    </row>
    <row r="24" spans="1:33" ht="13.5" thickBot="1" x14ac:dyDescent="0.25">
      <c r="A24" s="284"/>
      <c r="B24" s="308"/>
      <c r="C24" s="69"/>
      <c r="D24" s="69"/>
      <c r="E24" s="69"/>
      <c r="F24" s="28"/>
      <c r="G24" s="229"/>
      <c r="H24" s="229"/>
      <c r="I24" s="69"/>
      <c r="J24" s="69"/>
      <c r="K24" s="94"/>
      <c r="L24" s="68"/>
      <c r="M24" s="284"/>
      <c r="N24" s="284"/>
      <c r="O24" s="69"/>
      <c r="P24" s="69"/>
      <c r="Q24" s="94"/>
      <c r="AD24" s="115" t="s">
        <v>110</v>
      </c>
      <c r="AE24" s="116">
        <v>22583.776133866995</v>
      </c>
      <c r="AG24" s="117">
        <v>106.02711799937556</v>
      </c>
    </row>
    <row r="25" spans="1:33" ht="13.5" thickBot="1" x14ac:dyDescent="0.25">
      <c r="A25" s="165"/>
      <c r="B25" s="68"/>
      <c r="C25" s="68"/>
      <c r="D25" s="68"/>
      <c r="E25" s="6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AD25" s="115" t="s">
        <v>111</v>
      </c>
      <c r="AE25" s="116">
        <v>22055.171272562995</v>
      </c>
      <c r="AG25" s="117">
        <v>103.54540503550702</v>
      </c>
    </row>
    <row r="26" spans="1:33" ht="13.5" thickBot="1" x14ac:dyDescent="0.25">
      <c r="A26" s="71" t="s">
        <v>41</v>
      </c>
      <c r="C26" s="27"/>
      <c r="D26" s="27"/>
      <c r="E26" s="27"/>
      <c r="AD26" s="115" t="s">
        <v>112</v>
      </c>
      <c r="AE26" s="116">
        <v>21049.955470738994</v>
      </c>
      <c r="AG26" s="117">
        <v>98.826082022248798</v>
      </c>
    </row>
    <row r="27" spans="1:33" ht="13.5" thickBot="1" x14ac:dyDescent="0.25">
      <c r="A27" s="71"/>
      <c r="C27" s="65"/>
      <c r="D27" s="163"/>
      <c r="E27" s="163"/>
      <c r="G27" s="65"/>
      <c r="H27" s="216"/>
      <c r="I27" s="216"/>
      <c r="J27" s="216"/>
      <c r="K27" s="216"/>
      <c r="L27" s="27"/>
      <c r="M27" s="65"/>
      <c r="N27" s="27"/>
      <c r="O27" s="27"/>
      <c r="P27" s="27"/>
      <c r="Q27" s="27"/>
      <c r="AD27" s="115" t="s">
        <v>113</v>
      </c>
      <c r="AE27" s="116">
        <v>20512.684955970995</v>
      </c>
      <c r="AG27" s="117">
        <v>96.303685239300449</v>
      </c>
    </row>
    <row r="28" spans="1:33" ht="13.5" thickBot="1" x14ac:dyDescent="0.25">
      <c r="C28" s="27"/>
      <c r="D28" s="27"/>
      <c r="E28" s="27"/>
      <c r="G28" s="216"/>
      <c r="H28" s="216"/>
      <c r="I28" s="216"/>
      <c r="J28" s="216"/>
      <c r="K28" s="216"/>
      <c r="L28" s="27"/>
      <c r="M28" s="27"/>
      <c r="N28" s="27"/>
      <c r="O28" s="27"/>
      <c r="P28" s="27"/>
      <c r="Q28" s="27"/>
      <c r="AD28" s="115" t="s">
        <v>114</v>
      </c>
      <c r="AE28" s="116">
        <v>19061.188000750997</v>
      </c>
      <c r="AG28" s="117">
        <v>89.489145543431917</v>
      </c>
    </row>
    <row r="29" spans="1:33" ht="13.5" thickBot="1" x14ac:dyDescent="0.25">
      <c r="A29" s="71"/>
      <c r="D29" s="30" t="s">
        <v>36</v>
      </c>
      <c r="E29" s="31" t="s">
        <v>37</v>
      </c>
      <c r="G29" s="211"/>
      <c r="H29" s="216"/>
      <c r="I29" s="216"/>
      <c r="J29" s="157"/>
      <c r="K29" s="81"/>
      <c r="L29" s="27"/>
      <c r="M29" s="156"/>
      <c r="N29" s="27"/>
      <c r="O29" s="27"/>
      <c r="P29" s="157"/>
      <c r="Q29" s="81"/>
      <c r="AD29" s="114" t="s">
        <v>94</v>
      </c>
      <c r="AE29" s="116">
        <v>34619.285588679988</v>
      </c>
      <c r="AG29" s="117">
        <v>162.5318572238497</v>
      </c>
    </row>
    <row r="30" spans="1:33" ht="13.5" thickBot="1" x14ac:dyDescent="0.25">
      <c r="A30" s="72" t="s">
        <v>32</v>
      </c>
      <c r="C30" s="53" t="s">
        <v>51</v>
      </c>
      <c r="D30" s="54">
        <v>2.1999999999999999E-2</v>
      </c>
      <c r="E30" s="55">
        <f>1+1*D30</f>
        <v>1.022</v>
      </c>
      <c r="G30" s="166"/>
      <c r="H30" s="216"/>
      <c r="I30" s="66"/>
      <c r="J30" s="167"/>
      <c r="K30" s="65"/>
      <c r="L30" s="27"/>
      <c r="M30" s="166"/>
      <c r="N30" s="27"/>
      <c r="O30" s="66"/>
      <c r="P30" s="167"/>
      <c r="Q30" s="65"/>
      <c r="AD30" s="114" t="s">
        <v>85</v>
      </c>
      <c r="AE30" s="116">
        <v>39603.119537162995</v>
      </c>
      <c r="AG30" s="117">
        <v>185.93013867212673</v>
      </c>
    </row>
    <row r="31" spans="1:33" ht="13.5" thickBot="1" x14ac:dyDescent="0.25">
      <c r="A31" s="73"/>
      <c r="B31" s="56"/>
      <c r="C31" s="243" t="s">
        <v>181</v>
      </c>
      <c r="D31" s="243" t="s">
        <v>171</v>
      </c>
      <c r="E31" s="243" t="s">
        <v>172</v>
      </c>
      <c r="F31" s="243" t="s">
        <v>173</v>
      </c>
      <c r="G31" s="243" t="s">
        <v>174</v>
      </c>
      <c r="H31" s="65"/>
      <c r="I31" s="215"/>
      <c r="J31" s="215"/>
      <c r="K31" s="215"/>
      <c r="L31" s="27"/>
      <c r="M31" s="156"/>
      <c r="N31" s="65"/>
      <c r="O31" s="168"/>
      <c r="P31" s="168"/>
      <c r="Q31" s="168"/>
      <c r="AD31" s="114" t="s">
        <v>95</v>
      </c>
      <c r="AE31" s="116">
        <v>36253.844473326993</v>
      </c>
      <c r="AG31" s="117">
        <v>170.20584259777931</v>
      </c>
    </row>
    <row r="32" spans="1:33" ht="13.5" thickBot="1" x14ac:dyDescent="0.25">
      <c r="A32" s="77" t="s">
        <v>0</v>
      </c>
      <c r="B32" s="302" t="s">
        <v>118</v>
      </c>
      <c r="C32" s="303"/>
      <c r="D32" s="303"/>
      <c r="E32" s="304"/>
      <c r="F32" s="245"/>
      <c r="G32" s="246"/>
      <c r="H32" s="231"/>
      <c r="I32" s="231"/>
      <c r="J32" s="231"/>
      <c r="K32" s="231"/>
      <c r="L32" s="27"/>
      <c r="M32" s="169"/>
      <c r="N32" s="269"/>
      <c r="O32" s="269"/>
      <c r="P32" s="269"/>
      <c r="Q32" s="269"/>
      <c r="AD32" s="114" t="s">
        <v>93</v>
      </c>
      <c r="AE32" s="116">
        <v>30998.12564741099</v>
      </c>
      <c r="AG32" s="117">
        <v>145.5311063258732</v>
      </c>
    </row>
    <row r="33" spans="1:33" ht="26.25" thickBot="1" x14ac:dyDescent="0.25">
      <c r="A33" s="80" t="s">
        <v>123</v>
      </c>
      <c r="B33" s="305"/>
      <c r="C33" s="306"/>
      <c r="D33" s="306"/>
      <c r="E33" s="306"/>
      <c r="F33" s="306"/>
      <c r="G33" s="307"/>
      <c r="H33" s="231"/>
      <c r="I33" s="163"/>
      <c r="J33" s="163"/>
      <c r="K33" s="163"/>
      <c r="L33" s="27"/>
      <c r="M33" s="170"/>
      <c r="N33" s="269"/>
      <c r="O33" s="270"/>
      <c r="P33" s="270"/>
      <c r="Q33" s="270"/>
      <c r="AD33" s="114" t="s">
        <v>74</v>
      </c>
      <c r="AE33" s="116">
        <v>70446.346628904968</v>
      </c>
      <c r="AG33" s="117">
        <v>330.73402173194819</v>
      </c>
    </row>
    <row r="34" spans="1:33" ht="13.5" thickBot="1" x14ac:dyDescent="0.25">
      <c r="A34" s="79" t="s">
        <v>10</v>
      </c>
      <c r="B34" s="233"/>
      <c r="C34" s="234"/>
      <c r="D34" s="234"/>
      <c r="E34" s="234"/>
      <c r="F34" s="234"/>
      <c r="G34" s="235"/>
      <c r="H34" s="232"/>
      <c r="I34" s="163"/>
      <c r="J34" s="163"/>
      <c r="K34" s="163"/>
      <c r="L34" s="27"/>
      <c r="M34" s="171"/>
      <c r="N34" s="271"/>
      <c r="O34" s="272"/>
      <c r="P34" s="272"/>
      <c r="Q34" s="272"/>
      <c r="AD34" s="114" t="s">
        <v>77</v>
      </c>
      <c r="AE34" s="116">
        <v>69334.976572146974</v>
      </c>
      <c r="AG34" s="117">
        <v>325.51632193496232</v>
      </c>
    </row>
    <row r="35" spans="1:33" ht="26.25" thickBot="1" x14ac:dyDescent="0.25">
      <c r="A35" s="80" t="s">
        <v>117</v>
      </c>
      <c r="B35" s="57"/>
      <c r="C35" s="247">
        <f>B35+VLOOKUP(B32,$AD$2:$AG$48,2,FALSE)</f>
        <v>0</v>
      </c>
      <c r="D35" s="120">
        <f>C35*$E$30</f>
        <v>0</v>
      </c>
      <c r="E35" s="248">
        <f>D35*E30</f>
        <v>0</v>
      </c>
      <c r="F35" s="248">
        <f>E35*E30</f>
        <v>0</v>
      </c>
      <c r="G35" s="249">
        <f>F35*E30</f>
        <v>0</v>
      </c>
      <c r="H35" s="172"/>
      <c r="I35" s="173"/>
      <c r="J35" s="173"/>
      <c r="K35" s="174"/>
      <c r="L35" s="27"/>
      <c r="M35" s="161"/>
      <c r="N35" s="172"/>
      <c r="O35" s="173"/>
      <c r="P35" s="173"/>
      <c r="Q35" s="174"/>
      <c r="AD35" s="114" t="s">
        <v>75</v>
      </c>
      <c r="AE35" s="116">
        <v>73666.720097463985</v>
      </c>
      <c r="AG35" s="117">
        <v>345.85314599748352</v>
      </c>
    </row>
    <row r="36" spans="1:33" ht="13.5" thickBot="1" x14ac:dyDescent="0.25">
      <c r="A36" s="78" t="s">
        <v>52</v>
      </c>
      <c r="B36" s="199">
        <v>213</v>
      </c>
      <c r="C36" s="40"/>
      <c r="D36" s="121"/>
      <c r="E36" s="40"/>
      <c r="F36" s="40"/>
      <c r="G36" s="239"/>
      <c r="H36" s="175"/>
      <c r="I36" s="87"/>
      <c r="J36" s="87"/>
      <c r="K36" s="87"/>
      <c r="L36" s="27"/>
      <c r="M36" s="170"/>
      <c r="N36" s="175"/>
      <c r="O36" s="87"/>
      <c r="P36" s="87"/>
      <c r="Q36" s="87"/>
      <c r="AD36" s="114" t="s">
        <v>106</v>
      </c>
      <c r="AE36" s="116">
        <v>24227.000671977992</v>
      </c>
      <c r="AG36" s="117">
        <v>113.74178719238493</v>
      </c>
    </row>
    <row r="37" spans="1:33" ht="13.5" thickBot="1" x14ac:dyDescent="0.25">
      <c r="A37" s="77" t="s">
        <v>1</v>
      </c>
      <c r="B37" s="57">
        <f>B35/B36</f>
        <v>0</v>
      </c>
      <c r="C37" s="39">
        <f>C35/B36</f>
        <v>0</v>
      </c>
      <c r="D37" s="39">
        <f>D35/B36</f>
        <v>0</v>
      </c>
      <c r="E37" s="39">
        <f>E35/B36</f>
        <v>0</v>
      </c>
      <c r="F37" s="39">
        <f>F35/B36</f>
        <v>0</v>
      </c>
      <c r="G37" s="240">
        <f>G35/B36</f>
        <v>0</v>
      </c>
      <c r="H37" s="172"/>
      <c r="I37" s="91"/>
      <c r="J37" s="91"/>
      <c r="K37" s="91"/>
      <c r="L37" s="27"/>
      <c r="M37" s="169"/>
      <c r="N37" s="172"/>
      <c r="O37" s="91"/>
      <c r="P37" s="91"/>
      <c r="Q37" s="91"/>
      <c r="AD37" s="114" t="s">
        <v>90</v>
      </c>
      <c r="AE37" s="116">
        <v>39414.641574320987</v>
      </c>
      <c r="AG37" s="117">
        <v>185.04526560714078</v>
      </c>
    </row>
    <row r="38" spans="1:33" ht="13.5" thickBot="1" x14ac:dyDescent="0.25">
      <c r="A38" s="278" t="s">
        <v>53</v>
      </c>
      <c r="B38" s="279"/>
      <c r="C38" s="58"/>
      <c r="D38" s="58"/>
      <c r="E38" s="59"/>
      <c r="F38" s="59"/>
      <c r="G38" s="241"/>
      <c r="H38" s="244"/>
      <c r="I38" s="81"/>
      <c r="J38" s="81"/>
      <c r="K38" s="176"/>
      <c r="L38" s="27"/>
      <c r="M38" s="283"/>
      <c r="N38" s="283"/>
      <c r="O38" s="81"/>
      <c r="P38" s="81"/>
      <c r="Q38" s="176"/>
      <c r="AD38" s="114" t="s">
        <v>82</v>
      </c>
      <c r="AE38" s="116">
        <v>54308.733465570986</v>
      </c>
      <c r="AG38" s="117">
        <v>254.970579650568</v>
      </c>
    </row>
    <row r="39" spans="1:33" ht="13.5" thickBot="1" x14ac:dyDescent="0.25">
      <c r="A39" s="291" t="s">
        <v>2</v>
      </c>
      <c r="B39" s="292"/>
      <c r="C39" s="60">
        <f>C37*C38</f>
        <v>0</v>
      </c>
      <c r="D39" s="60">
        <f>D37*D38</f>
        <v>0</v>
      </c>
      <c r="E39" s="60">
        <f>E37*E38</f>
        <v>0</v>
      </c>
      <c r="F39" s="60">
        <f t="shared" ref="F39:G39" si="0">F37*F38</f>
        <v>0</v>
      </c>
      <c r="G39" s="60">
        <f t="shared" si="0"/>
        <v>0</v>
      </c>
      <c r="H39" s="163"/>
      <c r="I39" s="67"/>
      <c r="J39" s="67"/>
      <c r="K39" s="67"/>
      <c r="L39" s="27"/>
      <c r="M39" s="293"/>
      <c r="N39" s="272"/>
      <c r="O39" s="67"/>
      <c r="P39" s="67"/>
      <c r="Q39" s="67"/>
      <c r="AD39" s="114" t="s">
        <v>73</v>
      </c>
      <c r="AE39" s="116">
        <v>82817.650155447976</v>
      </c>
      <c r="AG39" s="117">
        <v>388.81525894576515</v>
      </c>
    </row>
    <row r="40" spans="1:33" ht="13.5" thickBot="1" x14ac:dyDescent="0.25">
      <c r="G40" s="216"/>
      <c r="H40" s="216"/>
      <c r="I40" s="216"/>
      <c r="J40" s="216"/>
      <c r="K40" s="216"/>
      <c r="L40" s="27"/>
      <c r="M40" s="27"/>
      <c r="N40" s="27"/>
      <c r="O40" s="27"/>
      <c r="P40" s="27"/>
      <c r="Q40" s="27"/>
      <c r="AD40" s="114" t="s">
        <v>99</v>
      </c>
      <c r="AE40" s="116">
        <v>31542.978608959991</v>
      </c>
      <c r="AG40" s="117">
        <v>148.08910145051638</v>
      </c>
    </row>
    <row r="41" spans="1:33" ht="13.5" thickBot="1" x14ac:dyDescent="0.25">
      <c r="A41" s="71"/>
      <c r="D41" s="30" t="s">
        <v>36</v>
      </c>
      <c r="E41" s="31" t="s">
        <v>37</v>
      </c>
      <c r="G41" s="211"/>
      <c r="H41" s="216"/>
      <c r="I41" s="216"/>
      <c r="J41" s="157"/>
      <c r="K41" s="81"/>
      <c r="L41" s="27"/>
      <c r="M41" s="156"/>
      <c r="N41" s="27"/>
      <c r="O41" s="27"/>
      <c r="P41" s="157"/>
      <c r="Q41" s="81"/>
      <c r="AD41" s="114" t="s">
        <v>101</v>
      </c>
      <c r="AE41" s="116">
        <v>24314.740413300995</v>
      </c>
      <c r="AG41" s="117">
        <v>114.15371086056805</v>
      </c>
    </row>
    <row r="42" spans="1:33" ht="13.5" thickBot="1" x14ac:dyDescent="0.25">
      <c r="A42" s="72" t="s">
        <v>32</v>
      </c>
      <c r="C42" s="53" t="s">
        <v>51</v>
      </c>
      <c r="D42" s="54">
        <v>2.1999999999999999E-2</v>
      </c>
      <c r="E42" s="55">
        <f>1+1*D42</f>
        <v>1.022</v>
      </c>
      <c r="G42" s="166"/>
      <c r="H42" s="216"/>
      <c r="I42" s="66"/>
      <c r="J42" s="167"/>
      <c r="K42" s="65"/>
      <c r="L42" s="27"/>
      <c r="M42" s="166"/>
      <c r="N42" s="27"/>
      <c r="O42" s="66"/>
      <c r="P42" s="167"/>
      <c r="Q42" s="65"/>
      <c r="AD42" s="114" t="s">
        <v>71</v>
      </c>
      <c r="AE42" s="116">
        <v>93700.627699548975</v>
      </c>
      <c r="AG42" s="117">
        <v>439.90905023262428</v>
      </c>
    </row>
    <row r="43" spans="1:33" ht="13.5" thickBot="1" x14ac:dyDescent="0.25">
      <c r="A43" s="73"/>
      <c r="B43" s="56"/>
      <c r="C43" s="243" t="s">
        <v>181</v>
      </c>
      <c r="D43" s="243" t="s">
        <v>171</v>
      </c>
      <c r="E43" s="243" t="s">
        <v>172</v>
      </c>
      <c r="F43" s="243" t="s">
        <v>173</v>
      </c>
      <c r="G43" s="243" t="s">
        <v>174</v>
      </c>
      <c r="H43" s="65"/>
      <c r="I43" s="215"/>
      <c r="J43" s="215"/>
      <c r="K43" s="215"/>
      <c r="L43" s="27"/>
      <c r="M43" s="156"/>
      <c r="N43" s="65"/>
      <c r="O43" s="168"/>
      <c r="P43" s="168"/>
      <c r="Q43" s="168"/>
      <c r="AD43" s="114" t="s">
        <v>79</v>
      </c>
      <c r="AE43" s="116">
        <v>55948.708383632991</v>
      </c>
      <c r="AG43" s="117">
        <v>262.66999241142247</v>
      </c>
    </row>
    <row r="44" spans="1:33" ht="13.5" thickBot="1" x14ac:dyDescent="0.25">
      <c r="A44" s="77" t="s">
        <v>0</v>
      </c>
      <c r="B44" s="302" t="s">
        <v>118</v>
      </c>
      <c r="C44" s="303"/>
      <c r="D44" s="303"/>
      <c r="E44" s="304"/>
      <c r="F44" s="245"/>
      <c r="G44" s="246"/>
      <c r="H44" s="231"/>
      <c r="I44" s="231"/>
      <c r="J44" s="231"/>
      <c r="K44" s="231"/>
      <c r="L44" s="27"/>
      <c r="M44" s="169"/>
      <c r="N44" s="269"/>
      <c r="O44" s="269"/>
      <c r="P44" s="269"/>
      <c r="Q44" s="269"/>
      <c r="AD44" s="114" t="s">
        <v>89</v>
      </c>
      <c r="AE44" s="116">
        <v>43562.239963527987</v>
      </c>
      <c r="AG44" s="117">
        <v>204.51755851421589</v>
      </c>
    </row>
    <row r="45" spans="1:33" ht="26.25" thickBot="1" x14ac:dyDescent="0.25">
      <c r="A45" s="80" t="s">
        <v>123</v>
      </c>
      <c r="B45" s="305"/>
      <c r="C45" s="306"/>
      <c r="D45" s="306"/>
      <c r="E45" s="306"/>
      <c r="F45" s="306"/>
      <c r="G45" s="307"/>
      <c r="H45" s="231"/>
      <c r="I45" s="163"/>
      <c r="J45" s="163"/>
      <c r="K45" s="163"/>
      <c r="L45" s="27"/>
      <c r="M45" s="170"/>
      <c r="N45" s="269"/>
      <c r="O45" s="270"/>
      <c r="P45" s="270"/>
      <c r="Q45" s="270"/>
      <c r="AD45" s="114" t="s">
        <v>83</v>
      </c>
      <c r="AE45" s="116">
        <v>39513.213382473987</v>
      </c>
      <c r="AG45" s="117">
        <v>185.50804404917363</v>
      </c>
    </row>
    <row r="46" spans="1:33" ht="13.5" thickBot="1" x14ac:dyDescent="0.25">
      <c r="A46" s="79" t="s">
        <v>10</v>
      </c>
      <c r="B46" s="233"/>
      <c r="C46" s="234"/>
      <c r="D46" s="234"/>
      <c r="E46" s="234"/>
      <c r="F46" s="234"/>
      <c r="G46" s="235"/>
      <c r="H46" s="232"/>
      <c r="I46" s="163"/>
      <c r="J46" s="163"/>
      <c r="K46" s="163"/>
      <c r="L46" s="27"/>
      <c r="M46" s="171"/>
      <c r="N46" s="271"/>
      <c r="O46" s="272"/>
      <c r="P46" s="272"/>
      <c r="Q46" s="272"/>
      <c r="AD46" s="114" t="s">
        <v>72</v>
      </c>
      <c r="AE46" s="116">
        <v>88633.38683647498</v>
      </c>
      <c r="AG46" s="117">
        <v>416.11918702570415</v>
      </c>
    </row>
    <row r="47" spans="1:33" ht="26.25" thickBot="1" x14ac:dyDescent="0.25">
      <c r="A47" s="80" t="s">
        <v>117</v>
      </c>
      <c r="B47" s="57"/>
      <c r="C47" s="247">
        <f>B47+VLOOKUP(B44,$AD$2:$AG$48,2,FALSE)</f>
        <v>0</v>
      </c>
      <c r="D47" s="120">
        <f>C47*$E$30</f>
        <v>0</v>
      </c>
      <c r="E47" s="248">
        <f>D47*E42</f>
        <v>0</v>
      </c>
      <c r="F47" s="248">
        <f>E47*E42</f>
        <v>0</v>
      </c>
      <c r="G47" s="249">
        <f>F47*E42</f>
        <v>0</v>
      </c>
      <c r="H47" s="172"/>
      <c r="I47" s="173"/>
      <c r="J47" s="173"/>
      <c r="K47" s="174"/>
      <c r="L47" s="27"/>
      <c r="M47" s="161"/>
      <c r="N47" s="172"/>
      <c r="O47" s="173"/>
      <c r="P47" s="173"/>
      <c r="Q47" s="174"/>
      <c r="AD47" s="114" t="s">
        <v>103</v>
      </c>
      <c r="AE47" s="116">
        <v>26035.955832587992</v>
      </c>
      <c r="AG47" s="117">
        <v>122.23453442529573</v>
      </c>
    </row>
    <row r="48" spans="1:33" ht="13.5" thickBot="1" x14ac:dyDescent="0.25">
      <c r="A48" s="78" t="s">
        <v>52</v>
      </c>
      <c r="B48" s="199">
        <v>213</v>
      </c>
      <c r="C48" s="40"/>
      <c r="D48" s="121"/>
      <c r="E48" s="40"/>
      <c r="F48" s="40"/>
      <c r="G48" s="239"/>
      <c r="H48" s="175"/>
      <c r="I48" s="87"/>
      <c r="J48" s="87"/>
      <c r="K48" s="87"/>
      <c r="L48" s="27"/>
      <c r="M48" s="170"/>
      <c r="N48" s="175"/>
      <c r="O48" s="87"/>
      <c r="P48" s="87"/>
      <c r="Q48" s="87"/>
      <c r="AD48" s="114" t="s">
        <v>76</v>
      </c>
      <c r="AE48" s="116">
        <v>71375.737962918967</v>
      </c>
      <c r="AG48" s="117">
        <v>335.09736132825805</v>
      </c>
    </row>
    <row r="49" spans="1:17" ht="13.5" thickBot="1" x14ac:dyDescent="0.25">
      <c r="A49" s="77" t="s">
        <v>1</v>
      </c>
      <c r="B49" s="57">
        <f>B47/B48</f>
        <v>0</v>
      </c>
      <c r="C49" s="39">
        <f>C47/B48</f>
        <v>0</v>
      </c>
      <c r="D49" s="39">
        <f>D47/B48</f>
        <v>0</v>
      </c>
      <c r="E49" s="39">
        <f>E47/B48</f>
        <v>0</v>
      </c>
      <c r="F49" s="39">
        <f>F47/B48</f>
        <v>0</v>
      </c>
      <c r="G49" s="240">
        <f>G47/B48</f>
        <v>0</v>
      </c>
      <c r="H49" s="172"/>
      <c r="I49" s="91"/>
      <c r="J49" s="91"/>
      <c r="K49" s="91"/>
      <c r="L49" s="27"/>
      <c r="M49" s="169"/>
      <c r="N49" s="172"/>
      <c r="O49" s="91"/>
      <c r="P49" s="91"/>
      <c r="Q49" s="91"/>
    </row>
    <row r="50" spans="1:17" ht="13.5" thickBot="1" x14ac:dyDescent="0.25">
      <c r="A50" s="278" t="s">
        <v>53</v>
      </c>
      <c r="B50" s="279"/>
      <c r="C50" s="58"/>
      <c r="D50" s="58"/>
      <c r="E50" s="59"/>
      <c r="F50" s="59"/>
      <c r="G50" s="241"/>
      <c r="H50" s="244"/>
      <c r="I50" s="81"/>
      <c r="J50" s="81"/>
      <c r="K50" s="176"/>
      <c r="L50" s="27"/>
      <c r="M50" s="283"/>
      <c r="N50" s="283"/>
      <c r="O50" s="81"/>
      <c r="P50" s="81"/>
      <c r="Q50" s="176"/>
    </row>
    <row r="51" spans="1:17" ht="13.5" thickBot="1" x14ac:dyDescent="0.25">
      <c r="A51" s="291" t="s">
        <v>2</v>
      </c>
      <c r="B51" s="292"/>
      <c r="C51" s="60">
        <f>C49*C50</f>
        <v>0</v>
      </c>
      <c r="D51" s="60">
        <f>D49*D50</f>
        <v>0</v>
      </c>
      <c r="E51" s="60">
        <f>E49*E50</f>
        <v>0</v>
      </c>
      <c r="F51" s="60">
        <f t="shared" ref="F51" si="1">F49*F50</f>
        <v>0</v>
      </c>
      <c r="G51" s="60">
        <f t="shared" ref="G51" si="2">G49*G50</f>
        <v>0</v>
      </c>
      <c r="H51" s="163"/>
      <c r="I51" s="67"/>
      <c r="J51" s="67"/>
      <c r="K51" s="67"/>
      <c r="L51" s="27"/>
      <c r="M51" s="293"/>
      <c r="N51" s="272"/>
      <c r="O51" s="67"/>
      <c r="P51" s="67"/>
      <c r="Q51" s="67"/>
    </row>
    <row r="52" spans="1:17" x14ac:dyDescent="0.2">
      <c r="G52" s="216"/>
      <c r="H52" s="216"/>
      <c r="I52" s="216"/>
      <c r="J52" s="216"/>
      <c r="K52" s="216"/>
      <c r="L52" s="27"/>
      <c r="M52" s="27"/>
      <c r="N52" s="27"/>
      <c r="O52" s="27"/>
      <c r="P52" s="27"/>
      <c r="Q52" s="27"/>
    </row>
    <row r="53" spans="1:17" x14ac:dyDescent="0.2">
      <c r="A53" s="71"/>
      <c r="D53" s="30" t="s">
        <v>36</v>
      </c>
      <c r="E53" s="31" t="s">
        <v>37</v>
      </c>
      <c r="G53" s="211"/>
      <c r="H53" s="216"/>
      <c r="I53" s="216"/>
      <c r="J53" s="157"/>
      <c r="K53" s="81"/>
      <c r="L53" s="27"/>
      <c r="M53" s="156"/>
      <c r="N53" s="27"/>
      <c r="O53" s="27"/>
      <c r="P53" s="157"/>
      <c r="Q53" s="81"/>
    </row>
    <row r="54" spans="1:17" ht="13.5" thickBot="1" x14ac:dyDescent="0.25">
      <c r="A54" s="72" t="s">
        <v>32</v>
      </c>
      <c r="C54" s="53" t="s">
        <v>51</v>
      </c>
      <c r="D54" s="54">
        <v>2.1999999999999999E-2</v>
      </c>
      <c r="E54" s="55">
        <f>1+1*D54</f>
        <v>1.022</v>
      </c>
      <c r="G54" s="166"/>
      <c r="H54" s="216"/>
      <c r="I54" s="66"/>
      <c r="J54" s="167"/>
      <c r="K54" s="65"/>
      <c r="L54" s="27"/>
      <c r="M54" s="166"/>
      <c r="N54" s="27"/>
      <c r="O54" s="66"/>
      <c r="P54" s="167"/>
      <c r="Q54" s="65"/>
    </row>
    <row r="55" spans="1:17" ht="13.5" thickBot="1" x14ac:dyDescent="0.25">
      <c r="A55" s="73"/>
      <c r="B55" s="56"/>
      <c r="C55" s="243" t="s">
        <v>181</v>
      </c>
      <c r="D55" s="243" t="s">
        <v>171</v>
      </c>
      <c r="E55" s="243" t="s">
        <v>172</v>
      </c>
      <c r="F55" s="243" t="s">
        <v>173</v>
      </c>
      <c r="G55" s="243" t="s">
        <v>174</v>
      </c>
      <c r="H55" s="65"/>
      <c r="I55" s="215"/>
      <c r="J55" s="215"/>
      <c r="K55" s="215"/>
      <c r="L55" s="27"/>
      <c r="M55" s="156"/>
      <c r="N55" s="65"/>
      <c r="O55" s="168"/>
      <c r="P55" s="168"/>
      <c r="Q55" s="168"/>
    </row>
    <row r="56" spans="1:17" ht="13.5" thickBot="1" x14ac:dyDescent="0.25">
      <c r="A56" s="77" t="s">
        <v>0</v>
      </c>
      <c r="B56" s="302" t="s">
        <v>118</v>
      </c>
      <c r="C56" s="303"/>
      <c r="D56" s="303"/>
      <c r="E56" s="304"/>
      <c r="F56" s="245"/>
      <c r="G56" s="246"/>
      <c r="H56" s="231"/>
      <c r="I56" s="231"/>
      <c r="J56" s="231"/>
      <c r="K56" s="231"/>
      <c r="L56" s="27"/>
      <c r="M56" s="169"/>
      <c r="N56" s="269"/>
      <c r="O56" s="269"/>
      <c r="P56" s="269"/>
      <c r="Q56" s="269"/>
    </row>
    <row r="57" spans="1:17" ht="26.25" thickBot="1" x14ac:dyDescent="0.25">
      <c r="A57" s="80" t="s">
        <v>123</v>
      </c>
      <c r="B57" s="305"/>
      <c r="C57" s="306"/>
      <c r="D57" s="306"/>
      <c r="E57" s="306"/>
      <c r="F57" s="306"/>
      <c r="G57" s="307"/>
      <c r="H57" s="231"/>
      <c r="I57" s="163"/>
      <c r="J57" s="163"/>
      <c r="K57" s="163"/>
      <c r="L57" s="27"/>
      <c r="M57" s="170"/>
      <c r="N57" s="269"/>
      <c r="O57" s="270"/>
      <c r="P57" s="270"/>
      <c r="Q57" s="270"/>
    </row>
    <row r="58" spans="1:17" ht="13.5" thickBot="1" x14ac:dyDescent="0.25">
      <c r="A58" s="79" t="s">
        <v>10</v>
      </c>
      <c r="B58" s="233"/>
      <c r="C58" s="234"/>
      <c r="D58" s="234"/>
      <c r="E58" s="234"/>
      <c r="F58" s="234"/>
      <c r="G58" s="235"/>
      <c r="H58" s="232"/>
      <c r="I58" s="163"/>
      <c r="J58" s="163"/>
      <c r="K58" s="163"/>
      <c r="L58" s="27"/>
      <c r="M58" s="171"/>
      <c r="N58" s="271"/>
      <c r="O58" s="272"/>
      <c r="P58" s="272"/>
      <c r="Q58" s="272"/>
    </row>
    <row r="59" spans="1:17" ht="26.25" thickBot="1" x14ac:dyDescent="0.25">
      <c r="A59" s="80" t="s">
        <v>117</v>
      </c>
      <c r="B59" s="57"/>
      <c r="C59" s="247">
        <f>B59+VLOOKUP(B56,$AD$2:$AG$48,2,FALSE)</f>
        <v>0</v>
      </c>
      <c r="D59" s="120">
        <f>C59*$E$30</f>
        <v>0</v>
      </c>
      <c r="E59" s="248">
        <f>D59*E54</f>
        <v>0</v>
      </c>
      <c r="F59" s="248">
        <f>E59*E54</f>
        <v>0</v>
      </c>
      <c r="G59" s="249">
        <f>F59*E54</f>
        <v>0</v>
      </c>
      <c r="H59" s="172"/>
      <c r="I59" s="173"/>
      <c r="J59" s="173"/>
      <c r="K59" s="174"/>
      <c r="L59" s="27"/>
      <c r="M59" s="161"/>
      <c r="N59" s="172"/>
      <c r="O59" s="173"/>
      <c r="P59" s="173"/>
      <c r="Q59" s="174"/>
    </row>
    <row r="60" spans="1:17" ht="13.5" thickBot="1" x14ac:dyDescent="0.25">
      <c r="A60" s="78" t="s">
        <v>52</v>
      </c>
      <c r="B60" s="199">
        <v>213</v>
      </c>
      <c r="C60" s="40"/>
      <c r="D60" s="121"/>
      <c r="E60" s="40"/>
      <c r="F60" s="40"/>
      <c r="G60" s="239"/>
      <c r="H60" s="175"/>
      <c r="I60" s="87"/>
      <c r="J60" s="87"/>
      <c r="K60" s="87"/>
      <c r="L60" s="27"/>
      <c r="M60" s="170"/>
      <c r="N60" s="175"/>
      <c r="O60" s="87"/>
      <c r="P60" s="87"/>
      <c r="Q60" s="87"/>
    </row>
    <row r="61" spans="1:17" ht="13.5" thickBot="1" x14ac:dyDescent="0.25">
      <c r="A61" s="77" t="s">
        <v>1</v>
      </c>
      <c r="B61" s="57">
        <f>B59/B60</f>
        <v>0</v>
      </c>
      <c r="C61" s="39">
        <f>C59/B60</f>
        <v>0</v>
      </c>
      <c r="D61" s="39">
        <f>D59/B60</f>
        <v>0</v>
      </c>
      <c r="E61" s="39">
        <f>E59/B60</f>
        <v>0</v>
      </c>
      <c r="F61" s="39">
        <f>F59/B60</f>
        <v>0</v>
      </c>
      <c r="G61" s="240">
        <f>G59/B60</f>
        <v>0</v>
      </c>
      <c r="H61" s="172"/>
      <c r="I61" s="91"/>
      <c r="J61" s="91"/>
      <c r="K61" s="91"/>
      <c r="L61" s="27"/>
      <c r="M61" s="169"/>
      <c r="N61" s="172"/>
      <c r="O61" s="91"/>
      <c r="P61" s="91"/>
      <c r="Q61" s="91"/>
    </row>
    <row r="62" spans="1:17" ht="13.5" thickBot="1" x14ac:dyDescent="0.25">
      <c r="A62" s="278" t="s">
        <v>53</v>
      </c>
      <c r="B62" s="279"/>
      <c r="C62" s="58"/>
      <c r="D62" s="58"/>
      <c r="E62" s="59"/>
      <c r="F62" s="59"/>
      <c r="G62" s="241"/>
      <c r="H62" s="244"/>
      <c r="I62" s="81"/>
      <c r="J62" s="81"/>
      <c r="K62" s="176"/>
      <c r="L62" s="27"/>
      <c r="M62" s="283"/>
      <c r="N62" s="283"/>
      <c r="O62" s="81"/>
      <c r="P62" s="81"/>
      <c r="Q62" s="176"/>
    </row>
    <row r="63" spans="1:17" ht="13.5" thickBot="1" x14ac:dyDescent="0.25">
      <c r="A63" s="291" t="s">
        <v>2</v>
      </c>
      <c r="B63" s="292"/>
      <c r="C63" s="60">
        <f>C61*C62</f>
        <v>0</v>
      </c>
      <c r="D63" s="60">
        <f>D61*D62</f>
        <v>0</v>
      </c>
      <c r="E63" s="60">
        <f>E61*E62</f>
        <v>0</v>
      </c>
      <c r="F63" s="60">
        <f t="shared" ref="F63" si="3">F61*F62</f>
        <v>0</v>
      </c>
      <c r="G63" s="60">
        <f t="shared" ref="G63" si="4">G61*G62</f>
        <v>0</v>
      </c>
      <c r="H63" s="163"/>
      <c r="I63" s="67"/>
      <c r="J63" s="67"/>
      <c r="K63" s="67"/>
      <c r="L63" s="27"/>
      <c r="M63" s="293"/>
      <c r="N63" s="272"/>
      <c r="O63" s="67"/>
      <c r="P63" s="67"/>
      <c r="Q63" s="67"/>
    </row>
    <row r="64" spans="1:17" x14ac:dyDescent="0.2">
      <c r="G64" s="216"/>
      <c r="H64" s="216"/>
      <c r="I64" s="216"/>
      <c r="J64" s="216"/>
      <c r="K64" s="216"/>
      <c r="L64" s="27"/>
      <c r="M64" s="27"/>
      <c r="N64" s="27"/>
      <c r="O64" s="27"/>
      <c r="P64" s="27"/>
      <c r="Q64" s="27"/>
    </row>
    <row r="65" spans="1:17" x14ac:dyDescent="0.2">
      <c r="A65" s="71"/>
      <c r="D65" s="30" t="s">
        <v>36</v>
      </c>
      <c r="E65" s="31" t="s">
        <v>37</v>
      </c>
      <c r="G65" s="211"/>
      <c r="H65" s="216"/>
      <c r="I65" s="216"/>
      <c r="J65" s="157"/>
      <c r="K65" s="81"/>
      <c r="L65" s="27"/>
      <c r="M65" s="156"/>
      <c r="N65" s="27"/>
      <c r="O65" s="27"/>
      <c r="P65" s="157"/>
      <c r="Q65" s="81"/>
    </row>
    <row r="66" spans="1:17" ht="13.5" thickBot="1" x14ac:dyDescent="0.25">
      <c r="A66" s="72" t="s">
        <v>32</v>
      </c>
      <c r="C66" s="53" t="s">
        <v>51</v>
      </c>
      <c r="D66" s="54">
        <v>2.1999999999999999E-2</v>
      </c>
      <c r="E66" s="55">
        <f>1+1*D66</f>
        <v>1.022</v>
      </c>
      <c r="G66" s="166"/>
      <c r="H66" s="216"/>
      <c r="I66" s="66"/>
      <c r="J66" s="167"/>
      <c r="K66" s="65"/>
      <c r="L66" s="27"/>
      <c r="M66" s="166"/>
      <c r="N66" s="27"/>
      <c r="O66" s="66"/>
      <c r="P66" s="167"/>
      <c r="Q66" s="65"/>
    </row>
    <row r="67" spans="1:17" ht="13.5" thickBot="1" x14ac:dyDescent="0.25">
      <c r="A67" s="73"/>
      <c r="B67" s="56"/>
      <c r="C67" s="243" t="s">
        <v>181</v>
      </c>
      <c r="D67" s="243" t="s">
        <v>171</v>
      </c>
      <c r="E67" s="243" t="s">
        <v>172</v>
      </c>
      <c r="F67" s="243" t="s">
        <v>173</v>
      </c>
      <c r="G67" s="243" t="s">
        <v>174</v>
      </c>
      <c r="H67" s="65"/>
      <c r="I67" s="215"/>
      <c r="J67" s="215"/>
      <c r="K67" s="215"/>
      <c r="L67" s="27"/>
      <c r="M67" s="156"/>
      <c r="N67" s="65"/>
      <c r="O67" s="168"/>
      <c r="P67" s="168"/>
      <c r="Q67" s="168"/>
    </row>
    <row r="68" spans="1:17" ht="13.5" thickBot="1" x14ac:dyDescent="0.25">
      <c r="A68" s="77" t="s">
        <v>0</v>
      </c>
      <c r="B68" s="302" t="s">
        <v>118</v>
      </c>
      <c r="C68" s="303"/>
      <c r="D68" s="303"/>
      <c r="E68" s="304"/>
      <c r="F68" s="245"/>
      <c r="G68" s="246"/>
      <c r="H68" s="231"/>
      <c r="I68" s="231"/>
      <c r="J68" s="231"/>
      <c r="K68" s="231"/>
      <c r="L68" s="27"/>
      <c r="M68" s="169"/>
      <c r="N68" s="269"/>
      <c r="O68" s="269"/>
      <c r="P68" s="269"/>
      <c r="Q68" s="269"/>
    </row>
    <row r="69" spans="1:17" ht="26.25" thickBot="1" x14ac:dyDescent="0.25">
      <c r="A69" s="80" t="s">
        <v>123</v>
      </c>
      <c r="B69" s="305"/>
      <c r="C69" s="306"/>
      <c r="D69" s="306"/>
      <c r="E69" s="306"/>
      <c r="F69" s="306"/>
      <c r="G69" s="307"/>
      <c r="H69" s="231"/>
      <c r="I69" s="231"/>
      <c r="J69" s="231"/>
      <c r="K69" s="231"/>
      <c r="L69" s="27"/>
      <c r="M69" s="170"/>
      <c r="N69" s="269"/>
      <c r="O69" s="270"/>
      <c r="P69" s="270"/>
      <c r="Q69" s="270"/>
    </row>
    <row r="70" spans="1:17" ht="13.5" thickBot="1" x14ac:dyDescent="0.25">
      <c r="A70" s="79" t="s">
        <v>10</v>
      </c>
      <c r="B70" s="233"/>
      <c r="C70" s="234"/>
      <c r="D70" s="234"/>
      <c r="E70" s="234"/>
      <c r="F70" s="234"/>
      <c r="G70" s="235"/>
      <c r="H70" s="231"/>
      <c r="I70" s="231"/>
      <c r="J70" s="231"/>
      <c r="K70" s="231"/>
      <c r="L70" s="27"/>
      <c r="M70" s="171"/>
      <c r="N70" s="271"/>
      <c r="O70" s="272"/>
      <c r="P70" s="272"/>
      <c r="Q70" s="272"/>
    </row>
    <row r="71" spans="1:17" ht="26.25" thickBot="1" x14ac:dyDescent="0.25">
      <c r="A71" s="80" t="s">
        <v>117</v>
      </c>
      <c r="B71" s="57"/>
      <c r="C71" s="247">
        <f>B71+VLOOKUP(B68,$AD$2:$AG$48,2,FALSE)</f>
        <v>0</v>
      </c>
      <c r="D71" s="120">
        <f>C71*$E$30</f>
        <v>0</v>
      </c>
      <c r="E71" s="248">
        <f>D71*E66</f>
        <v>0</v>
      </c>
      <c r="F71" s="248">
        <f>E71*E66</f>
        <v>0</v>
      </c>
      <c r="G71" s="249">
        <f>F71*E66</f>
        <v>0</v>
      </c>
      <c r="H71" s="172"/>
      <c r="I71" s="173"/>
      <c r="J71" s="173"/>
      <c r="K71" s="174"/>
      <c r="L71" s="27"/>
      <c r="M71" s="161"/>
      <c r="N71" s="172"/>
      <c r="O71" s="173"/>
      <c r="P71" s="173"/>
      <c r="Q71" s="174"/>
    </row>
    <row r="72" spans="1:17" ht="13.5" thickBot="1" x14ac:dyDescent="0.25">
      <c r="A72" s="78" t="s">
        <v>52</v>
      </c>
      <c r="B72" s="199">
        <v>213</v>
      </c>
      <c r="C72" s="40"/>
      <c r="D72" s="121"/>
      <c r="E72" s="40"/>
      <c r="F72" s="40"/>
      <c r="G72" s="239"/>
      <c r="H72" s="175"/>
      <c r="I72" s="87"/>
      <c r="J72" s="87"/>
      <c r="K72" s="87"/>
      <c r="L72" s="27"/>
      <c r="M72" s="170"/>
      <c r="N72" s="175"/>
      <c r="O72" s="87"/>
      <c r="P72" s="87"/>
      <c r="Q72" s="87"/>
    </row>
    <row r="73" spans="1:17" ht="13.5" thickBot="1" x14ac:dyDescent="0.25">
      <c r="A73" s="77" t="s">
        <v>1</v>
      </c>
      <c r="B73" s="57">
        <f>B71/B72</f>
        <v>0</v>
      </c>
      <c r="C73" s="39">
        <f>C71/B72</f>
        <v>0</v>
      </c>
      <c r="D73" s="39">
        <f>D71/B72</f>
        <v>0</v>
      </c>
      <c r="E73" s="39">
        <f>E71/B72</f>
        <v>0</v>
      </c>
      <c r="F73" s="39">
        <f>F71/B72</f>
        <v>0</v>
      </c>
      <c r="G73" s="240">
        <f>G71/B72</f>
        <v>0</v>
      </c>
      <c r="H73" s="172"/>
      <c r="I73" s="91"/>
      <c r="J73" s="91"/>
      <c r="K73" s="91"/>
      <c r="L73" s="27"/>
      <c r="M73" s="169"/>
      <c r="N73" s="172"/>
      <c r="O73" s="91"/>
      <c r="P73" s="91"/>
      <c r="Q73" s="91"/>
    </row>
    <row r="74" spans="1:17" ht="13.5" thickBot="1" x14ac:dyDescent="0.25">
      <c r="A74" s="278" t="s">
        <v>53</v>
      </c>
      <c r="B74" s="279"/>
      <c r="C74" s="58"/>
      <c r="D74" s="58"/>
      <c r="E74" s="59"/>
      <c r="F74" s="59"/>
      <c r="G74" s="241"/>
      <c r="H74" s="244"/>
      <c r="I74" s="81"/>
      <c r="J74" s="81"/>
      <c r="K74" s="176"/>
      <c r="L74" s="27"/>
      <c r="M74" s="283"/>
      <c r="N74" s="283"/>
      <c r="O74" s="81"/>
      <c r="P74" s="81"/>
      <c r="Q74" s="176"/>
    </row>
    <row r="75" spans="1:17" ht="13.5" thickBot="1" x14ac:dyDescent="0.25">
      <c r="A75" s="291" t="s">
        <v>2</v>
      </c>
      <c r="B75" s="292"/>
      <c r="C75" s="60">
        <f>C73*C74</f>
        <v>0</v>
      </c>
      <c r="D75" s="60">
        <f>D73*D74</f>
        <v>0</v>
      </c>
      <c r="E75" s="60">
        <f>E73*E74</f>
        <v>0</v>
      </c>
      <c r="F75" s="60">
        <f t="shared" ref="F75" si="5">F73*F74</f>
        <v>0</v>
      </c>
      <c r="G75" s="60">
        <f t="shared" ref="G75" si="6">G73*G74</f>
        <v>0</v>
      </c>
      <c r="H75" s="163"/>
      <c r="I75" s="67"/>
      <c r="J75" s="67"/>
      <c r="K75" s="67"/>
      <c r="L75" s="27"/>
      <c r="M75" s="293"/>
      <c r="N75" s="272"/>
      <c r="O75" s="67"/>
      <c r="P75" s="67"/>
      <c r="Q75" s="67"/>
    </row>
    <row r="76" spans="1:17" x14ac:dyDescent="0.2">
      <c r="G76" s="216"/>
      <c r="H76" s="216"/>
      <c r="I76" s="216"/>
      <c r="J76" s="216"/>
      <c r="K76" s="216"/>
      <c r="L76" s="27"/>
      <c r="M76" s="27"/>
      <c r="N76" s="27"/>
      <c r="O76" s="27"/>
      <c r="P76" s="27"/>
      <c r="Q76" s="27"/>
    </row>
    <row r="77" spans="1:17" x14ac:dyDescent="0.2">
      <c r="A77" s="71"/>
      <c r="D77" s="30" t="s">
        <v>36</v>
      </c>
      <c r="E77" s="31" t="s">
        <v>37</v>
      </c>
      <c r="G77" s="211"/>
      <c r="H77" s="216"/>
      <c r="I77" s="216"/>
      <c r="J77" s="157"/>
      <c r="K77" s="81"/>
      <c r="L77" s="27"/>
      <c r="M77" s="156"/>
      <c r="N77" s="27"/>
      <c r="O77" s="27"/>
      <c r="P77" s="157"/>
      <c r="Q77" s="81"/>
    </row>
    <row r="78" spans="1:17" ht="13.5" thickBot="1" x14ac:dyDescent="0.25">
      <c r="A78" s="72" t="s">
        <v>32</v>
      </c>
      <c r="C78" s="53" t="s">
        <v>51</v>
      </c>
      <c r="D78" s="54">
        <v>2.1999999999999999E-2</v>
      </c>
      <c r="E78" s="55">
        <f>1+1*D78</f>
        <v>1.022</v>
      </c>
      <c r="G78" s="166"/>
      <c r="H78" s="216"/>
      <c r="I78" s="66"/>
      <c r="J78" s="167"/>
      <c r="K78" s="65"/>
      <c r="L78" s="27"/>
      <c r="M78" s="166"/>
      <c r="N78" s="27"/>
      <c r="O78" s="66"/>
      <c r="P78" s="167"/>
      <c r="Q78" s="65"/>
    </row>
    <row r="79" spans="1:17" ht="13.5" thickBot="1" x14ac:dyDescent="0.25">
      <c r="A79" s="73"/>
      <c r="B79" s="56"/>
      <c r="C79" s="243" t="s">
        <v>181</v>
      </c>
      <c r="D79" s="243" t="s">
        <v>171</v>
      </c>
      <c r="E79" s="243" t="s">
        <v>172</v>
      </c>
      <c r="F79" s="243" t="s">
        <v>173</v>
      </c>
      <c r="G79" s="243" t="s">
        <v>174</v>
      </c>
      <c r="H79" s="65"/>
      <c r="I79" s="215"/>
      <c r="J79" s="215"/>
      <c r="K79" s="215"/>
      <c r="L79" s="27"/>
      <c r="M79" s="156"/>
      <c r="N79" s="65"/>
      <c r="O79" s="168"/>
      <c r="P79" s="168"/>
      <c r="Q79" s="168"/>
    </row>
    <row r="80" spans="1:17" ht="13.5" thickBot="1" x14ac:dyDescent="0.25">
      <c r="A80" s="77" t="s">
        <v>0</v>
      </c>
      <c r="B80" s="302" t="s">
        <v>118</v>
      </c>
      <c r="C80" s="303"/>
      <c r="D80" s="303"/>
      <c r="E80" s="304"/>
      <c r="F80" s="245"/>
      <c r="G80" s="246"/>
      <c r="H80" s="231"/>
      <c r="I80" s="231"/>
      <c r="J80" s="231"/>
      <c r="K80" s="231"/>
      <c r="L80" s="27"/>
      <c r="M80" s="169"/>
      <c r="N80" s="269"/>
      <c r="O80" s="269"/>
      <c r="P80" s="269"/>
      <c r="Q80" s="269"/>
    </row>
    <row r="81" spans="1:17" ht="26.25" thickBot="1" x14ac:dyDescent="0.25">
      <c r="A81" s="80" t="s">
        <v>123</v>
      </c>
      <c r="B81" s="305"/>
      <c r="C81" s="306"/>
      <c r="D81" s="306"/>
      <c r="E81" s="306"/>
      <c r="F81" s="306"/>
      <c r="G81" s="307"/>
      <c r="H81" s="231"/>
      <c r="I81" s="231"/>
      <c r="J81" s="231"/>
      <c r="K81" s="231"/>
      <c r="L81" s="27"/>
      <c r="M81" s="170"/>
      <c r="N81" s="269"/>
      <c r="O81" s="270"/>
      <c r="P81" s="270"/>
      <c r="Q81" s="270"/>
    </row>
    <row r="82" spans="1:17" ht="13.5" thickBot="1" x14ac:dyDescent="0.25">
      <c r="A82" s="79" t="s">
        <v>10</v>
      </c>
      <c r="B82" s="233"/>
      <c r="C82" s="234"/>
      <c r="D82" s="234"/>
      <c r="E82" s="234"/>
      <c r="F82" s="234"/>
      <c r="G82" s="235"/>
      <c r="H82" s="231"/>
      <c r="I82" s="231"/>
      <c r="J82" s="231"/>
      <c r="K82" s="231"/>
      <c r="L82" s="27"/>
      <c r="M82" s="171"/>
      <c r="N82" s="271"/>
      <c r="O82" s="272"/>
      <c r="P82" s="272"/>
      <c r="Q82" s="272"/>
    </row>
    <row r="83" spans="1:17" ht="26.25" thickBot="1" x14ac:dyDescent="0.25">
      <c r="A83" s="80" t="s">
        <v>117</v>
      </c>
      <c r="B83" s="57"/>
      <c r="C83" s="247">
        <f>B83+VLOOKUP(B80,$AD$2:$AG$48,2,FALSE)</f>
        <v>0</v>
      </c>
      <c r="D83" s="120">
        <f>C83*$E$30</f>
        <v>0</v>
      </c>
      <c r="E83" s="248">
        <f>D83*E78</f>
        <v>0</v>
      </c>
      <c r="F83" s="248">
        <f>E83*E78</f>
        <v>0</v>
      </c>
      <c r="G83" s="249">
        <f>F83*E78</f>
        <v>0</v>
      </c>
      <c r="H83" s="172"/>
      <c r="I83" s="173"/>
      <c r="J83" s="173"/>
      <c r="K83" s="174"/>
      <c r="L83" s="27"/>
      <c r="M83" s="161"/>
      <c r="N83" s="172"/>
      <c r="O83" s="173"/>
      <c r="P83" s="173"/>
      <c r="Q83" s="174"/>
    </row>
    <row r="84" spans="1:17" ht="13.5" thickBot="1" x14ac:dyDescent="0.25">
      <c r="A84" s="78" t="s">
        <v>52</v>
      </c>
      <c r="B84" s="199">
        <v>213</v>
      </c>
      <c r="C84" s="40"/>
      <c r="D84" s="121"/>
      <c r="E84" s="40"/>
      <c r="F84" s="40"/>
      <c r="G84" s="239"/>
      <c r="H84" s="175"/>
      <c r="I84" s="87"/>
      <c r="J84" s="87"/>
      <c r="K84" s="87"/>
      <c r="L84" s="27"/>
      <c r="M84" s="170"/>
      <c r="N84" s="175"/>
      <c r="O84" s="87"/>
      <c r="P84" s="87"/>
      <c r="Q84" s="87"/>
    </row>
    <row r="85" spans="1:17" ht="13.5" thickBot="1" x14ac:dyDescent="0.25">
      <c r="A85" s="77" t="s">
        <v>1</v>
      </c>
      <c r="B85" s="57">
        <f>B83/B84</f>
        <v>0</v>
      </c>
      <c r="C85" s="39">
        <f>C83/B84</f>
        <v>0</v>
      </c>
      <c r="D85" s="39">
        <f>D83/B84</f>
        <v>0</v>
      </c>
      <c r="E85" s="39">
        <f>E83/B84</f>
        <v>0</v>
      </c>
      <c r="F85" s="39">
        <f>F83/B84</f>
        <v>0</v>
      </c>
      <c r="G85" s="240">
        <f>G83/B84</f>
        <v>0</v>
      </c>
      <c r="H85" s="172"/>
      <c r="I85" s="91"/>
      <c r="J85" s="91"/>
      <c r="K85" s="91"/>
      <c r="L85" s="27"/>
      <c r="M85" s="169"/>
      <c r="N85" s="172"/>
      <c r="O85" s="91"/>
      <c r="P85" s="91"/>
      <c r="Q85" s="91"/>
    </row>
    <row r="86" spans="1:17" ht="13.5" thickBot="1" x14ac:dyDescent="0.25">
      <c r="A86" s="278" t="s">
        <v>53</v>
      </c>
      <c r="B86" s="279"/>
      <c r="C86" s="58"/>
      <c r="D86" s="58"/>
      <c r="E86" s="59"/>
      <c r="F86" s="59"/>
      <c r="G86" s="241"/>
      <c r="H86" s="244"/>
      <c r="I86" s="81"/>
      <c r="J86" s="81"/>
      <c r="K86" s="176"/>
      <c r="L86" s="27"/>
      <c r="M86" s="283"/>
      <c r="N86" s="283"/>
      <c r="O86" s="81"/>
      <c r="P86" s="81"/>
      <c r="Q86" s="176"/>
    </row>
    <row r="87" spans="1:17" ht="13.5" thickBot="1" x14ac:dyDescent="0.25">
      <c r="A87" s="291" t="s">
        <v>2</v>
      </c>
      <c r="B87" s="292"/>
      <c r="C87" s="60">
        <f>C85*C86</f>
        <v>0</v>
      </c>
      <c r="D87" s="60">
        <f>D85*D86</f>
        <v>0</v>
      </c>
      <c r="E87" s="60">
        <f>E85*E86</f>
        <v>0</v>
      </c>
      <c r="F87" s="60">
        <f t="shared" ref="F87" si="7">F85*F86</f>
        <v>0</v>
      </c>
      <c r="G87" s="60">
        <f t="shared" ref="G87" si="8">G85*G86</f>
        <v>0</v>
      </c>
      <c r="H87" s="163"/>
      <c r="I87" s="67"/>
      <c r="J87" s="67"/>
      <c r="K87" s="67"/>
      <c r="L87" s="27"/>
      <c r="M87" s="293"/>
      <c r="N87" s="272"/>
      <c r="O87" s="67"/>
      <c r="P87" s="67"/>
      <c r="Q87" s="67"/>
    </row>
    <row r="88" spans="1:17" x14ac:dyDescent="0.2">
      <c r="G88" s="216"/>
      <c r="H88" s="216"/>
      <c r="I88" s="216"/>
      <c r="J88" s="216"/>
      <c r="K88" s="216"/>
      <c r="L88" s="27"/>
      <c r="M88" s="27"/>
      <c r="N88" s="27"/>
      <c r="O88" s="27"/>
      <c r="P88" s="27"/>
      <c r="Q88" s="27"/>
    </row>
    <row r="89" spans="1:17" x14ac:dyDescent="0.2">
      <c r="A89" s="71"/>
      <c r="D89" s="30" t="s">
        <v>36</v>
      </c>
      <c r="E89" s="31" t="s">
        <v>37</v>
      </c>
      <c r="G89" s="211"/>
      <c r="H89" s="216"/>
      <c r="I89" s="216"/>
      <c r="J89" s="157"/>
      <c r="K89" s="81"/>
      <c r="L89" s="27"/>
      <c r="M89" s="156"/>
      <c r="N89" s="27"/>
      <c r="O89" s="27"/>
      <c r="P89" s="157"/>
      <c r="Q89" s="81"/>
    </row>
    <row r="90" spans="1:17" ht="13.5" thickBot="1" x14ac:dyDescent="0.25">
      <c r="A90" s="72" t="s">
        <v>32</v>
      </c>
      <c r="C90" s="53" t="s">
        <v>51</v>
      </c>
      <c r="D90" s="54">
        <v>2.1999999999999999E-2</v>
      </c>
      <c r="E90" s="55">
        <f>1+1*D90</f>
        <v>1.022</v>
      </c>
      <c r="G90" s="166"/>
      <c r="H90" s="216"/>
      <c r="I90" s="66"/>
      <c r="J90" s="167"/>
      <c r="K90" s="65"/>
      <c r="L90" s="27"/>
      <c r="M90" s="166"/>
      <c r="N90" s="27"/>
      <c r="O90" s="66"/>
      <c r="P90" s="167"/>
      <c r="Q90" s="65"/>
    </row>
    <row r="91" spans="1:17" ht="13.5" thickBot="1" x14ac:dyDescent="0.25">
      <c r="A91" s="73"/>
      <c r="B91" s="56"/>
      <c r="C91" s="243" t="s">
        <v>181</v>
      </c>
      <c r="D91" s="243" t="s">
        <v>171</v>
      </c>
      <c r="E91" s="243" t="s">
        <v>172</v>
      </c>
      <c r="F91" s="243" t="s">
        <v>173</v>
      </c>
      <c r="G91" s="243" t="s">
        <v>174</v>
      </c>
      <c r="H91" s="65"/>
      <c r="I91" s="215"/>
      <c r="J91" s="215"/>
      <c r="K91" s="215"/>
      <c r="L91" s="27"/>
      <c r="M91" s="156"/>
      <c r="N91" s="65"/>
      <c r="O91" s="168"/>
      <c r="P91" s="168"/>
      <c r="Q91" s="168"/>
    </row>
    <row r="92" spans="1:17" ht="13.5" thickBot="1" x14ac:dyDescent="0.25">
      <c r="A92" s="77" t="s">
        <v>0</v>
      </c>
      <c r="B92" s="302" t="s">
        <v>118</v>
      </c>
      <c r="C92" s="303"/>
      <c r="D92" s="303"/>
      <c r="E92" s="304"/>
      <c r="F92" s="245"/>
      <c r="G92" s="246"/>
      <c r="H92" s="231"/>
      <c r="I92" s="231"/>
      <c r="J92" s="231"/>
      <c r="K92" s="231"/>
      <c r="L92" s="27"/>
      <c r="M92" s="169"/>
      <c r="N92" s="269"/>
      <c r="O92" s="269"/>
      <c r="P92" s="269"/>
      <c r="Q92" s="269"/>
    </row>
    <row r="93" spans="1:17" ht="26.25" thickBot="1" x14ac:dyDescent="0.25">
      <c r="A93" s="80" t="s">
        <v>123</v>
      </c>
      <c r="B93" s="305"/>
      <c r="C93" s="306"/>
      <c r="D93" s="306"/>
      <c r="E93" s="306"/>
      <c r="F93" s="306"/>
      <c r="G93" s="307"/>
      <c r="H93" s="231"/>
      <c r="I93" s="163"/>
      <c r="J93" s="163"/>
      <c r="K93" s="163"/>
      <c r="L93" s="27"/>
      <c r="M93" s="170"/>
      <c r="N93" s="269"/>
      <c r="O93" s="270"/>
      <c r="P93" s="270"/>
      <c r="Q93" s="270"/>
    </row>
    <row r="94" spans="1:17" ht="13.5" thickBot="1" x14ac:dyDescent="0.25">
      <c r="A94" s="79" t="s">
        <v>10</v>
      </c>
      <c r="B94" s="233"/>
      <c r="C94" s="234"/>
      <c r="D94" s="234"/>
      <c r="E94" s="234"/>
      <c r="F94" s="234"/>
      <c r="G94" s="235"/>
      <c r="H94" s="232"/>
      <c r="I94" s="163"/>
      <c r="J94" s="163"/>
      <c r="K94" s="163"/>
      <c r="L94" s="27"/>
      <c r="M94" s="171"/>
      <c r="N94" s="271"/>
      <c r="O94" s="272"/>
      <c r="P94" s="272"/>
      <c r="Q94" s="272"/>
    </row>
    <row r="95" spans="1:17" ht="26.25" thickBot="1" x14ac:dyDescent="0.25">
      <c r="A95" s="80" t="s">
        <v>117</v>
      </c>
      <c r="B95" s="57"/>
      <c r="C95" s="247">
        <f>B95+VLOOKUP(B92,$AD$2:$AG$48,2,FALSE)</f>
        <v>0</v>
      </c>
      <c r="D95" s="120">
        <f>C95*$E$30</f>
        <v>0</v>
      </c>
      <c r="E95" s="248">
        <f>D95*E90</f>
        <v>0</v>
      </c>
      <c r="F95" s="248">
        <f>E95*E90</f>
        <v>0</v>
      </c>
      <c r="G95" s="249">
        <f>F95*E90</f>
        <v>0</v>
      </c>
      <c r="H95" s="172"/>
      <c r="I95" s="173"/>
      <c r="J95" s="173"/>
      <c r="K95" s="174"/>
      <c r="L95" s="27"/>
      <c r="M95" s="161"/>
      <c r="N95" s="172"/>
      <c r="O95" s="173"/>
      <c r="P95" s="173"/>
      <c r="Q95" s="174"/>
    </row>
    <row r="96" spans="1:17" ht="13.5" thickBot="1" x14ac:dyDescent="0.25">
      <c r="A96" s="78" t="s">
        <v>52</v>
      </c>
      <c r="B96" s="199">
        <v>213</v>
      </c>
      <c r="C96" s="40"/>
      <c r="D96" s="121"/>
      <c r="E96" s="40"/>
      <c r="F96" s="40"/>
      <c r="G96" s="239"/>
      <c r="H96" s="175"/>
      <c r="I96" s="87"/>
      <c r="J96" s="87"/>
      <c r="K96" s="87"/>
      <c r="L96" s="27"/>
      <c r="M96" s="170"/>
      <c r="N96" s="175"/>
      <c r="O96" s="87"/>
      <c r="P96" s="87"/>
      <c r="Q96" s="87"/>
    </row>
    <row r="97" spans="1:17" ht="13.5" thickBot="1" x14ac:dyDescent="0.25">
      <c r="A97" s="77" t="s">
        <v>1</v>
      </c>
      <c r="B97" s="57">
        <f>B95/B96</f>
        <v>0</v>
      </c>
      <c r="C97" s="39">
        <f>C95/B96</f>
        <v>0</v>
      </c>
      <c r="D97" s="39">
        <f>D95/B96</f>
        <v>0</v>
      </c>
      <c r="E97" s="39">
        <f>E95/B96</f>
        <v>0</v>
      </c>
      <c r="F97" s="39">
        <f>F95/B96</f>
        <v>0</v>
      </c>
      <c r="G97" s="240">
        <f>G95/B96</f>
        <v>0</v>
      </c>
      <c r="H97" s="172"/>
      <c r="I97" s="91"/>
      <c r="J97" s="91"/>
      <c r="K97" s="91"/>
      <c r="L97" s="27"/>
      <c r="M97" s="169"/>
      <c r="N97" s="172"/>
      <c r="O97" s="91"/>
      <c r="P97" s="91"/>
      <c r="Q97" s="91"/>
    </row>
    <row r="98" spans="1:17" ht="13.5" thickBot="1" x14ac:dyDescent="0.25">
      <c r="A98" s="278" t="s">
        <v>53</v>
      </c>
      <c r="B98" s="279"/>
      <c r="C98" s="58"/>
      <c r="D98" s="58"/>
      <c r="E98" s="59"/>
      <c r="F98" s="59"/>
      <c r="G98" s="241"/>
      <c r="H98" s="244"/>
      <c r="I98" s="81"/>
      <c r="J98" s="81"/>
      <c r="K98" s="176"/>
      <c r="L98" s="27"/>
      <c r="M98" s="283"/>
      <c r="N98" s="283"/>
      <c r="O98" s="81"/>
      <c r="P98" s="81"/>
      <c r="Q98" s="176"/>
    </row>
    <row r="99" spans="1:17" ht="13.5" thickBot="1" x14ac:dyDescent="0.25">
      <c r="A99" s="291" t="s">
        <v>2</v>
      </c>
      <c r="B99" s="292"/>
      <c r="C99" s="60">
        <f>C97*C98</f>
        <v>0</v>
      </c>
      <c r="D99" s="60">
        <f>D97*D98</f>
        <v>0</v>
      </c>
      <c r="E99" s="60">
        <f>E97*E98</f>
        <v>0</v>
      </c>
      <c r="F99" s="60">
        <f t="shared" ref="F99" si="9">F97*F98</f>
        <v>0</v>
      </c>
      <c r="G99" s="60">
        <f t="shared" ref="G99" si="10">G97*G98</f>
        <v>0</v>
      </c>
      <c r="H99" s="163"/>
      <c r="I99" s="67"/>
      <c r="J99" s="67"/>
      <c r="K99" s="67"/>
      <c r="L99" s="27"/>
      <c r="M99" s="293"/>
      <c r="N99" s="272"/>
      <c r="O99" s="67"/>
      <c r="P99" s="67"/>
      <c r="Q99" s="67"/>
    </row>
    <row r="100" spans="1:17" x14ac:dyDescent="0.2">
      <c r="A100" s="71"/>
      <c r="D100" s="30"/>
      <c r="E100" s="31"/>
      <c r="G100" s="65"/>
      <c r="H100" s="216"/>
      <c r="I100" s="216"/>
      <c r="J100" s="157"/>
      <c r="K100" s="81"/>
      <c r="L100" s="27"/>
      <c r="M100" s="65"/>
      <c r="N100" s="27"/>
      <c r="O100" s="27"/>
      <c r="P100" s="157"/>
      <c r="Q100" s="81"/>
    </row>
    <row r="101" spans="1:17" x14ac:dyDescent="0.2">
      <c r="A101" s="71"/>
      <c r="D101" s="30" t="s">
        <v>36</v>
      </c>
      <c r="E101" s="31" t="s">
        <v>37</v>
      </c>
      <c r="G101" s="211"/>
      <c r="H101" s="216"/>
      <c r="I101" s="216"/>
      <c r="J101" s="157"/>
      <c r="K101" s="81"/>
      <c r="L101" s="27"/>
      <c r="M101" s="156"/>
      <c r="N101" s="27"/>
      <c r="O101" s="27"/>
      <c r="P101" s="157"/>
      <c r="Q101" s="81"/>
    </row>
    <row r="102" spans="1:17" ht="13.5" thickBot="1" x14ac:dyDescent="0.25">
      <c r="A102" s="72" t="s">
        <v>32</v>
      </c>
      <c r="C102" s="53" t="s">
        <v>51</v>
      </c>
      <c r="D102" s="54">
        <v>2.1999999999999999E-2</v>
      </c>
      <c r="E102" s="55">
        <f>1+1*D102</f>
        <v>1.022</v>
      </c>
      <c r="G102" s="166"/>
      <c r="H102" s="216"/>
      <c r="I102" s="66"/>
      <c r="J102" s="167"/>
      <c r="K102" s="65"/>
      <c r="L102" s="27"/>
      <c r="M102" s="166"/>
      <c r="N102" s="27"/>
      <c r="O102" s="66"/>
      <c r="P102" s="167"/>
      <c r="Q102" s="65"/>
    </row>
    <row r="103" spans="1:17" ht="13.5" thickBot="1" x14ac:dyDescent="0.25">
      <c r="A103" s="73"/>
      <c r="B103" s="56"/>
      <c r="C103" s="243" t="s">
        <v>181</v>
      </c>
      <c r="D103" s="243" t="s">
        <v>171</v>
      </c>
      <c r="E103" s="243" t="s">
        <v>172</v>
      </c>
      <c r="F103" s="243" t="s">
        <v>173</v>
      </c>
      <c r="G103" s="243" t="s">
        <v>174</v>
      </c>
      <c r="H103" s="65"/>
      <c r="I103" s="215"/>
      <c r="J103" s="215"/>
      <c r="K103" s="215"/>
      <c r="L103" s="27"/>
      <c r="M103" s="156"/>
      <c r="N103" s="65"/>
      <c r="O103" s="168"/>
      <c r="P103" s="168"/>
      <c r="Q103" s="168"/>
    </row>
    <row r="104" spans="1:17" ht="13.5" thickBot="1" x14ac:dyDescent="0.25">
      <c r="A104" s="77" t="s">
        <v>0</v>
      </c>
      <c r="B104" s="302" t="s">
        <v>118</v>
      </c>
      <c r="C104" s="303"/>
      <c r="D104" s="303"/>
      <c r="E104" s="304"/>
      <c r="F104" s="245"/>
      <c r="G104" s="246"/>
      <c r="H104" s="231"/>
      <c r="I104" s="231"/>
      <c r="J104" s="231"/>
      <c r="K104" s="231"/>
      <c r="L104" s="27"/>
      <c r="M104" s="169"/>
      <c r="N104" s="269"/>
      <c r="O104" s="269"/>
      <c r="P104" s="269"/>
      <c r="Q104" s="269"/>
    </row>
    <row r="105" spans="1:17" ht="26.25" thickBot="1" x14ac:dyDescent="0.25">
      <c r="A105" s="80" t="s">
        <v>123</v>
      </c>
      <c r="B105" s="305"/>
      <c r="C105" s="306"/>
      <c r="D105" s="306"/>
      <c r="E105" s="306"/>
      <c r="F105" s="306"/>
      <c r="G105" s="307"/>
      <c r="H105" s="231"/>
      <c r="I105" s="163"/>
      <c r="J105" s="163"/>
      <c r="K105" s="163"/>
      <c r="L105" s="27"/>
      <c r="M105" s="170"/>
      <c r="N105" s="269"/>
      <c r="O105" s="270"/>
      <c r="P105" s="270"/>
      <c r="Q105" s="270"/>
    </row>
    <row r="106" spans="1:17" ht="13.5" thickBot="1" x14ac:dyDescent="0.25">
      <c r="A106" s="79" t="s">
        <v>10</v>
      </c>
      <c r="B106" s="233"/>
      <c r="C106" s="234"/>
      <c r="D106" s="234"/>
      <c r="E106" s="234"/>
      <c r="F106" s="234"/>
      <c r="G106" s="235"/>
      <c r="H106" s="232"/>
      <c r="I106" s="163"/>
      <c r="J106" s="163"/>
      <c r="K106" s="163"/>
      <c r="L106" s="27"/>
      <c r="M106" s="171"/>
      <c r="N106" s="271"/>
      <c r="O106" s="272"/>
      <c r="P106" s="272"/>
      <c r="Q106" s="272"/>
    </row>
    <row r="107" spans="1:17" ht="26.25" thickBot="1" x14ac:dyDescent="0.25">
      <c r="A107" s="80" t="s">
        <v>117</v>
      </c>
      <c r="B107" s="57"/>
      <c r="C107" s="247">
        <f>B107+VLOOKUP(B104,$AD$2:$AG$48,2,FALSE)</f>
        <v>0</v>
      </c>
      <c r="D107" s="120">
        <f>C107*$E$30</f>
        <v>0</v>
      </c>
      <c r="E107" s="248">
        <f>D107*E102</f>
        <v>0</v>
      </c>
      <c r="F107" s="248">
        <f>E107*E102</f>
        <v>0</v>
      </c>
      <c r="G107" s="249">
        <f>F107*E102</f>
        <v>0</v>
      </c>
      <c r="H107" s="172"/>
      <c r="I107" s="173"/>
      <c r="J107" s="173"/>
      <c r="K107" s="174"/>
      <c r="L107" s="27"/>
      <c r="M107" s="161"/>
      <c r="N107" s="172"/>
      <c r="O107" s="173"/>
      <c r="P107" s="173"/>
      <c r="Q107" s="174"/>
    </row>
    <row r="108" spans="1:17" ht="13.5" thickBot="1" x14ac:dyDescent="0.25">
      <c r="A108" s="78" t="s">
        <v>52</v>
      </c>
      <c r="B108" s="199">
        <v>213</v>
      </c>
      <c r="C108" s="40"/>
      <c r="D108" s="121"/>
      <c r="E108" s="40"/>
      <c r="F108" s="40"/>
      <c r="G108" s="239"/>
      <c r="H108" s="175"/>
      <c r="I108" s="87"/>
      <c r="J108" s="87"/>
      <c r="K108" s="87"/>
      <c r="L108" s="27"/>
      <c r="M108" s="170"/>
      <c r="N108" s="175"/>
      <c r="O108" s="87"/>
      <c r="P108" s="87"/>
      <c r="Q108" s="87"/>
    </row>
    <row r="109" spans="1:17" ht="13.5" thickBot="1" x14ac:dyDescent="0.25">
      <c r="A109" s="77" t="s">
        <v>1</v>
      </c>
      <c r="B109" s="57">
        <f>B107/B108</f>
        <v>0</v>
      </c>
      <c r="C109" s="39">
        <f>C107/B108</f>
        <v>0</v>
      </c>
      <c r="D109" s="39">
        <f>D107/B108</f>
        <v>0</v>
      </c>
      <c r="E109" s="39">
        <f>E107/B108</f>
        <v>0</v>
      </c>
      <c r="F109" s="39">
        <f>F107/B108</f>
        <v>0</v>
      </c>
      <c r="G109" s="240">
        <f>G107/B108</f>
        <v>0</v>
      </c>
      <c r="H109" s="172"/>
      <c r="I109" s="91"/>
      <c r="J109" s="91"/>
      <c r="K109" s="91"/>
      <c r="L109" s="27"/>
      <c r="M109" s="169"/>
      <c r="N109" s="172"/>
      <c r="O109" s="91"/>
      <c r="P109" s="91"/>
      <c r="Q109" s="91"/>
    </row>
    <row r="110" spans="1:17" ht="13.5" thickBot="1" x14ac:dyDescent="0.25">
      <c r="A110" s="278" t="s">
        <v>53</v>
      </c>
      <c r="B110" s="279"/>
      <c r="C110" s="58"/>
      <c r="D110" s="58"/>
      <c r="E110" s="59"/>
      <c r="F110" s="59"/>
      <c r="G110" s="241"/>
      <c r="H110" s="244"/>
      <c r="I110" s="81"/>
      <c r="J110" s="81"/>
      <c r="K110" s="176"/>
      <c r="L110" s="27"/>
      <c r="M110" s="283"/>
      <c r="N110" s="283"/>
      <c r="O110" s="81"/>
      <c r="P110" s="81"/>
      <c r="Q110" s="176"/>
    </row>
    <row r="111" spans="1:17" ht="13.5" thickBot="1" x14ac:dyDescent="0.25">
      <c r="A111" s="291" t="s">
        <v>2</v>
      </c>
      <c r="B111" s="292"/>
      <c r="C111" s="60">
        <f>C109*C110</f>
        <v>0</v>
      </c>
      <c r="D111" s="60">
        <f>D109*D110</f>
        <v>0</v>
      </c>
      <c r="E111" s="60">
        <f>E109*E110</f>
        <v>0</v>
      </c>
      <c r="F111" s="60">
        <f t="shared" ref="F111" si="11">F109*F110</f>
        <v>0</v>
      </c>
      <c r="G111" s="60">
        <f t="shared" ref="G111" si="12">G109*G110</f>
        <v>0</v>
      </c>
      <c r="H111" s="163"/>
      <c r="I111" s="67"/>
      <c r="J111" s="67"/>
      <c r="K111" s="67"/>
      <c r="L111" s="27"/>
      <c r="M111" s="293"/>
      <c r="N111" s="272"/>
      <c r="O111" s="67"/>
      <c r="P111" s="67"/>
      <c r="Q111" s="67"/>
    </row>
    <row r="112" spans="1:17" x14ac:dyDescent="0.2">
      <c r="G112" s="216"/>
      <c r="H112" s="216"/>
      <c r="I112" s="216"/>
      <c r="J112" s="216"/>
      <c r="K112" s="216"/>
      <c r="L112" s="27"/>
      <c r="M112" s="27"/>
      <c r="N112" s="27"/>
      <c r="O112" s="27"/>
      <c r="P112" s="27"/>
      <c r="Q112" s="27"/>
    </row>
    <row r="113" spans="1:17" x14ac:dyDescent="0.2">
      <c r="A113" s="71"/>
      <c r="D113" s="30" t="s">
        <v>36</v>
      </c>
      <c r="E113" s="31" t="s">
        <v>37</v>
      </c>
      <c r="G113" s="211"/>
      <c r="H113" s="216"/>
      <c r="I113" s="216"/>
      <c r="J113" s="157"/>
      <c r="K113" s="81"/>
      <c r="L113" s="27"/>
      <c r="M113" s="156"/>
      <c r="N113" s="27"/>
      <c r="O113" s="27"/>
      <c r="P113" s="157"/>
      <c r="Q113" s="81"/>
    </row>
    <row r="114" spans="1:17" ht="13.5" thickBot="1" x14ac:dyDescent="0.25">
      <c r="A114" s="72" t="s">
        <v>32</v>
      </c>
      <c r="C114" s="53" t="s">
        <v>51</v>
      </c>
      <c r="D114" s="54">
        <v>2.1999999999999999E-2</v>
      </c>
      <c r="E114" s="55">
        <f>1+1*D114</f>
        <v>1.022</v>
      </c>
      <c r="G114" s="166"/>
      <c r="H114" s="216"/>
      <c r="I114" s="66"/>
      <c r="J114" s="167"/>
      <c r="K114" s="65"/>
      <c r="L114" s="27"/>
      <c r="M114" s="166"/>
      <c r="N114" s="27"/>
      <c r="O114" s="66"/>
      <c r="P114" s="167"/>
      <c r="Q114" s="65"/>
    </row>
    <row r="115" spans="1:17" ht="13.5" thickBot="1" x14ac:dyDescent="0.25">
      <c r="A115" s="73"/>
      <c r="B115" s="56"/>
      <c r="C115" s="243" t="s">
        <v>181</v>
      </c>
      <c r="D115" s="243" t="s">
        <v>171</v>
      </c>
      <c r="E115" s="243" t="s">
        <v>172</v>
      </c>
      <c r="F115" s="243" t="s">
        <v>173</v>
      </c>
      <c r="G115" s="243" t="s">
        <v>174</v>
      </c>
      <c r="H115" s="65"/>
      <c r="I115" s="215"/>
      <c r="J115" s="215"/>
      <c r="K115" s="215"/>
      <c r="L115" s="27"/>
      <c r="M115" s="156"/>
      <c r="N115" s="65"/>
      <c r="O115" s="168"/>
      <c r="P115" s="168"/>
      <c r="Q115" s="168"/>
    </row>
    <row r="116" spans="1:17" ht="13.5" thickBot="1" x14ac:dyDescent="0.25">
      <c r="A116" s="77" t="s">
        <v>0</v>
      </c>
      <c r="B116" s="302" t="s">
        <v>118</v>
      </c>
      <c r="C116" s="303"/>
      <c r="D116" s="303"/>
      <c r="E116" s="304"/>
      <c r="F116" s="245"/>
      <c r="G116" s="246"/>
      <c r="H116" s="231"/>
      <c r="I116" s="231"/>
      <c r="J116" s="231"/>
      <c r="K116" s="231"/>
      <c r="L116" s="27"/>
      <c r="M116" s="169"/>
      <c r="N116" s="269"/>
      <c r="O116" s="269"/>
      <c r="P116" s="269"/>
      <c r="Q116" s="269"/>
    </row>
    <row r="117" spans="1:17" ht="26.25" thickBot="1" x14ac:dyDescent="0.25">
      <c r="A117" s="80" t="s">
        <v>123</v>
      </c>
      <c r="B117" s="305"/>
      <c r="C117" s="306"/>
      <c r="D117" s="306"/>
      <c r="E117" s="306"/>
      <c r="F117" s="306"/>
      <c r="G117" s="307"/>
      <c r="H117" s="231"/>
      <c r="I117" s="163"/>
      <c r="J117" s="163"/>
      <c r="K117" s="163"/>
      <c r="L117" s="27"/>
      <c r="M117" s="170"/>
      <c r="N117" s="269"/>
      <c r="O117" s="270"/>
      <c r="P117" s="270"/>
      <c r="Q117" s="270"/>
    </row>
    <row r="118" spans="1:17" ht="13.5" thickBot="1" x14ac:dyDescent="0.25">
      <c r="A118" s="79" t="s">
        <v>10</v>
      </c>
      <c r="B118" s="233"/>
      <c r="C118" s="234"/>
      <c r="D118" s="234"/>
      <c r="E118" s="234"/>
      <c r="F118" s="234"/>
      <c r="G118" s="235"/>
      <c r="H118" s="232"/>
      <c r="I118" s="163"/>
      <c r="J118" s="163"/>
      <c r="K118" s="163"/>
      <c r="L118" s="27"/>
      <c r="M118" s="171"/>
      <c r="N118" s="271"/>
      <c r="O118" s="272"/>
      <c r="P118" s="272"/>
      <c r="Q118" s="272"/>
    </row>
    <row r="119" spans="1:17" ht="26.25" thickBot="1" x14ac:dyDescent="0.25">
      <c r="A119" s="80" t="s">
        <v>117</v>
      </c>
      <c r="B119" s="57"/>
      <c r="C119" s="247">
        <f>B119+VLOOKUP(B116,$AD$2:$AG$48,2,FALSE)</f>
        <v>0</v>
      </c>
      <c r="D119" s="120">
        <f>C119*$E$30</f>
        <v>0</v>
      </c>
      <c r="E119" s="248">
        <f>D119*E114</f>
        <v>0</v>
      </c>
      <c r="F119" s="248">
        <f>E119*E114</f>
        <v>0</v>
      </c>
      <c r="G119" s="249">
        <f>F119*E114</f>
        <v>0</v>
      </c>
      <c r="H119" s="172"/>
      <c r="I119" s="173"/>
      <c r="J119" s="173"/>
      <c r="K119" s="174"/>
      <c r="L119" s="27"/>
      <c r="M119" s="161"/>
      <c r="N119" s="172"/>
      <c r="O119" s="173"/>
      <c r="P119" s="173"/>
      <c r="Q119" s="174"/>
    </row>
    <row r="120" spans="1:17" ht="13.5" thickBot="1" x14ac:dyDescent="0.25">
      <c r="A120" s="78" t="s">
        <v>52</v>
      </c>
      <c r="B120" s="199">
        <v>213</v>
      </c>
      <c r="C120" s="40"/>
      <c r="D120" s="121"/>
      <c r="E120" s="40"/>
      <c r="F120" s="40"/>
      <c r="G120" s="239"/>
      <c r="H120" s="175"/>
      <c r="I120" s="87"/>
      <c r="J120" s="87"/>
      <c r="K120" s="87"/>
      <c r="L120" s="27"/>
      <c r="M120" s="170"/>
      <c r="N120" s="175"/>
      <c r="O120" s="87"/>
      <c r="P120" s="87"/>
      <c r="Q120" s="87"/>
    </row>
    <row r="121" spans="1:17" ht="13.5" thickBot="1" x14ac:dyDescent="0.25">
      <c r="A121" s="77" t="s">
        <v>1</v>
      </c>
      <c r="B121" s="57">
        <f>B119/B120</f>
        <v>0</v>
      </c>
      <c r="C121" s="39">
        <f>C119/B120</f>
        <v>0</v>
      </c>
      <c r="D121" s="39">
        <f>D119/B120</f>
        <v>0</v>
      </c>
      <c r="E121" s="39">
        <f>E119/B120</f>
        <v>0</v>
      </c>
      <c r="F121" s="39">
        <f>F119/B120</f>
        <v>0</v>
      </c>
      <c r="G121" s="240">
        <f>G119/B120</f>
        <v>0</v>
      </c>
      <c r="H121" s="172"/>
      <c r="I121" s="91"/>
      <c r="J121" s="91"/>
      <c r="K121" s="91"/>
      <c r="L121" s="27"/>
      <c r="M121" s="169"/>
      <c r="N121" s="172"/>
      <c r="O121" s="91"/>
      <c r="P121" s="91"/>
      <c r="Q121" s="91"/>
    </row>
    <row r="122" spans="1:17" ht="13.5" thickBot="1" x14ac:dyDescent="0.25">
      <c r="A122" s="278" t="s">
        <v>53</v>
      </c>
      <c r="B122" s="279"/>
      <c r="C122" s="58"/>
      <c r="D122" s="58"/>
      <c r="E122" s="59"/>
      <c r="F122" s="59"/>
      <c r="G122" s="241"/>
      <c r="H122" s="244"/>
      <c r="I122" s="81"/>
      <c r="J122" s="81"/>
      <c r="K122" s="176"/>
      <c r="L122" s="27"/>
      <c r="M122" s="283"/>
      <c r="N122" s="283"/>
      <c r="O122" s="81"/>
      <c r="P122" s="81"/>
      <c r="Q122" s="176"/>
    </row>
    <row r="123" spans="1:17" ht="13.5" thickBot="1" x14ac:dyDescent="0.25">
      <c r="A123" s="291" t="s">
        <v>2</v>
      </c>
      <c r="B123" s="292"/>
      <c r="C123" s="60">
        <f>C121*C122</f>
        <v>0</v>
      </c>
      <c r="D123" s="60">
        <f>D121*D122</f>
        <v>0</v>
      </c>
      <c r="E123" s="60">
        <f>E121*E122</f>
        <v>0</v>
      </c>
      <c r="F123" s="60">
        <f t="shared" ref="F123" si="13">F121*F122</f>
        <v>0</v>
      </c>
      <c r="G123" s="60">
        <f t="shared" ref="G123" si="14">G121*G122</f>
        <v>0</v>
      </c>
      <c r="H123" s="163"/>
      <c r="I123" s="67"/>
      <c r="J123" s="67"/>
      <c r="K123" s="67"/>
      <c r="L123" s="27"/>
      <c r="M123" s="293"/>
      <c r="N123" s="272"/>
      <c r="O123" s="67"/>
      <c r="P123" s="67"/>
      <c r="Q123" s="67"/>
    </row>
    <row r="124" spans="1:17" x14ac:dyDescent="0.2">
      <c r="G124" s="216"/>
      <c r="H124" s="216"/>
      <c r="I124" s="216"/>
      <c r="J124" s="216"/>
      <c r="K124" s="216"/>
      <c r="L124" s="27"/>
      <c r="M124" s="27"/>
      <c r="N124" s="27"/>
      <c r="O124" s="27"/>
      <c r="P124" s="27"/>
      <c r="Q124" s="27"/>
    </row>
    <row r="125" spans="1:17" x14ac:dyDescent="0.2">
      <c r="A125" s="71"/>
      <c r="D125" s="30" t="s">
        <v>36</v>
      </c>
      <c r="E125" s="31" t="s">
        <v>37</v>
      </c>
      <c r="G125" s="211"/>
      <c r="H125" s="216"/>
      <c r="I125" s="216"/>
      <c r="J125" s="157"/>
      <c r="K125" s="81"/>
      <c r="L125" s="27"/>
      <c r="M125" s="156"/>
      <c r="N125" s="27"/>
      <c r="O125" s="27"/>
      <c r="P125" s="157"/>
      <c r="Q125" s="81"/>
    </row>
    <row r="126" spans="1:17" ht="13.5" thickBot="1" x14ac:dyDescent="0.25">
      <c r="A126" s="72" t="s">
        <v>32</v>
      </c>
      <c r="C126" s="53" t="s">
        <v>51</v>
      </c>
      <c r="D126" s="54">
        <v>2.1999999999999999E-2</v>
      </c>
      <c r="E126" s="55">
        <f>1+1*D126</f>
        <v>1.022</v>
      </c>
      <c r="G126" s="166"/>
      <c r="H126" s="216"/>
      <c r="I126" s="66"/>
      <c r="J126" s="167"/>
      <c r="K126" s="65"/>
      <c r="L126" s="27"/>
      <c r="M126" s="166"/>
      <c r="N126" s="27"/>
      <c r="O126" s="66"/>
      <c r="P126" s="167"/>
      <c r="Q126" s="65"/>
    </row>
    <row r="127" spans="1:17" ht="13.5" thickBot="1" x14ac:dyDescent="0.25">
      <c r="A127" s="73"/>
      <c r="B127" s="56"/>
      <c r="C127" s="243" t="s">
        <v>181</v>
      </c>
      <c r="D127" s="243" t="s">
        <v>171</v>
      </c>
      <c r="E127" s="243" t="s">
        <v>172</v>
      </c>
      <c r="F127" s="243" t="s">
        <v>173</v>
      </c>
      <c r="G127" s="243" t="s">
        <v>174</v>
      </c>
      <c r="H127" s="65"/>
      <c r="I127" s="215"/>
      <c r="J127" s="215"/>
      <c r="K127" s="215"/>
      <c r="L127" s="27"/>
      <c r="M127" s="156"/>
      <c r="N127" s="65"/>
      <c r="O127" s="168"/>
      <c r="P127" s="168"/>
      <c r="Q127" s="168"/>
    </row>
    <row r="128" spans="1:17" ht="13.5" thickBot="1" x14ac:dyDescent="0.25">
      <c r="A128" s="77" t="s">
        <v>0</v>
      </c>
      <c r="B128" s="302" t="s">
        <v>118</v>
      </c>
      <c r="C128" s="303"/>
      <c r="D128" s="303"/>
      <c r="E128" s="304"/>
      <c r="F128" s="245"/>
      <c r="G128" s="246"/>
      <c r="H128" s="231"/>
      <c r="I128" s="231"/>
      <c r="J128" s="231"/>
      <c r="K128" s="231"/>
      <c r="L128" s="27"/>
      <c r="M128" s="169"/>
      <c r="N128" s="269"/>
      <c r="O128" s="269"/>
      <c r="P128" s="269"/>
      <c r="Q128" s="269"/>
    </row>
    <row r="129" spans="1:17" ht="26.25" thickBot="1" x14ac:dyDescent="0.25">
      <c r="A129" s="80" t="s">
        <v>123</v>
      </c>
      <c r="B129" s="305"/>
      <c r="C129" s="306"/>
      <c r="D129" s="306"/>
      <c r="E129" s="306"/>
      <c r="F129" s="306"/>
      <c r="G129" s="307"/>
      <c r="H129" s="231"/>
      <c r="I129" s="163"/>
      <c r="J129" s="163"/>
      <c r="K129" s="163"/>
      <c r="L129" s="27"/>
      <c r="M129" s="170"/>
      <c r="N129" s="269"/>
      <c r="O129" s="270"/>
      <c r="P129" s="270"/>
      <c r="Q129" s="270"/>
    </row>
    <row r="130" spans="1:17" ht="13.5" thickBot="1" x14ac:dyDescent="0.25">
      <c r="A130" s="79" t="s">
        <v>10</v>
      </c>
      <c r="B130" s="233"/>
      <c r="C130" s="234"/>
      <c r="D130" s="234"/>
      <c r="E130" s="234"/>
      <c r="F130" s="234"/>
      <c r="G130" s="235"/>
      <c r="H130" s="232"/>
      <c r="I130" s="163"/>
      <c r="J130" s="163"/>
      <c r="K130" s="163"/>
      <c r="L130" s="27"/>
      <c r="M130" s="171"/>
      <c r="N130" s="271"/>
      <c r="O130" s="272"/>
      <c r="P130" s="272"/>
      <c r="Q130" s="272"/>
    </row>
    <row r="131" spans="1:17" ht="26.25" thickBot="1" x14ac:dyDescent="0.25">
      <c r="A131" s="80" t="s">
        <v>117</v>
      </c>
      <c r="B131" s="57"/>
      <c r="C131" s="247">
        <f>B131+VLOOKUP(B128,$AD$2:$AG$48,2,FALSE)</f>
        <v>0</v>
      </c>
      <c r="D131" s="120">
        <f>C131*$E$30</f>
        <v>0</v>
      </c>
      <c r="E131" s="248">
        <f>D131*E126</f>
        <v>0</v>
      </c>
      <c r="F131" s="248">
        <f>E131*E126</f>
        <v>0</v>
      </c>
      <c r="G131" s="249">
        <f>F131*E126</f>
        <v>0</v>
      </c>
      <c r="H131" s="172"/>
      <c r="I131" s="173"/>
      <c r="J131" s="173"/>
      <c r="K131" s="174"/>
      <c r="L131" s="27"/>
      <c r="M131" s="161"/>
      <c r="N131" s="172"/>
      <c r="O131" s="173"/>
      <c r="P131" s="173"/>
      <c r="Q131" s="174"/>
    </row>
    <row r="132" spans="1:17" ht="13.5" thickBot="1" x14ac:dyDescent="0.25">
      <c r="A132" s="78" t="s">
        <v>52</v>
      </c>
      <c r="B132" s="199">
        <v>213</v>
      </c>
      <c r="C132" s="40"/>
      <c r="D132" s="121"/>
      <c r="E132" s="40"/>
      <c r="F132" s="40"/>
      <c r="G132" s="239"/>
      <c r="H132" s="175"/>
      <c r="I132" s="87"/>
      <c r="J132" s="87"/>
      <c r="K132" s="87"/>
      <c r="L132" s="27"/>
      <c r="M132" s="170"/>
      <c r="N132" s="175"/>
      <c r="O132" s="87"/>
      <c r="P132" s="87"/>
      <c r="Q132" s="87"/>
    </row>
    <row r="133" spans="1:17" ht="13.5" thickBot="1" x14ac:dyDescent="0.25">
      <c r="A133" s="77" t="s">
        <v>1</v>
      </c>
      <c r="B133" s="57">
        <f>B131/B132</f>
        <v>0</v>
      </c>
      <c r="C133" s="39">
        <f>C131/B132</f>
        <v>0</v>
      </c>
      <c r="D133" s="39">
        <f>D131/B132</f>
        <v>0</v>
      </c>
      <c r="E133" s="39">
        <f>E131/B132</f>
        <v>0</v>
      </c>
      <c r="F133" s="39">
        <f>F131/B132</f>
        <v>0</v>
      </c>
      <c r="G133" s="240">
        <f>G131/B132</f>
        <v>0</v>
      </c>
      <c r="H133" s="172"/>
      <c r="I133" s="91"/>
      <c r="J133" s="91"/>
      <c r="K133" s="91"/>
      <c r="L133" s="27"/>
      <c r="M133" s="169"/>
      <c r="N133" s="172"/>
      <c r="O133" s="91"/>
      <c r="P133" s="91"/>
      <c r="Q133" s="91"/>
    </row>
    <row r="134" spans="1:17" ht="13.5" thickBot="1" x14ac:dyDescent="0.25">
      <c r="A134" s="278" t="s">
        <v>53</v>
      </c>
      <c r="B134" s="279"/>
      <c r="C134" s="58"/>
      <c r="D134" s="58"/>
      <c r="E134" s="59"/>
      <c r="F134" s="59"/>
      <c r="G134" s="241"/>
      <c r="H134" s="244"/>
      <c r="I134" s="81"/>
      <c r="J134" s="81"/>
      <c r="K134" s="176"/>
      <c r="L134" s="27"/>
      <c r="M134" s="283"/>
      <c r="N134" s="283"/>
      <c r="O134" s="81"/>
      <c r="P134" s="81"/>
      <c r="Q134" s="176"/>
    </row>
    <row r="135" spans="1:17" ht="13.5" thickBot="1" x14ac:dyDescent="0.25">
      <c r="A135" s="291" t="s">
        <v>2</v>
      </c>
      <c r="B135" s="292"/>
      <c r="C135" s="60">
        <f>C133*C134</f>
        <v>0</v>
      </c>
      <c r="D135" s="60">
        <f>D133*D134</f>
        <v>0</v>
      </c>
      <c r="E135" s="60">
        <f>E133*E134</f>
        <v>0</v>
      </c>
      <c r="F135" s="60">
        <f t="shared" ref="F135" si="15">F133*F134</f>
        <v>0</v>
      </c>
      <c r="G135" s="60">
        <f t="shared" ref="G135" si="16">G133*G134</f>
        <v>0</v>
      </c>
      <c r="H135" s="163"/>
      <c r="I135" s="67"/>
      <c r="J135" s="67"/>
      <c r="K135" s="67"/>
      <c r="L135" s="27"/>
      <c r="M135" s="293"/>
      <c r="N135" s="272"/>
      <c r="O135" s="67"/>
      <c r="P135" s="67"/>
      <c r="Q135" s="67"/>
    </row>
    <row r="136" spans="1:17" x14ac:dyDescent="0.2">
      <c r="G136" s="216"/>
      <c r="H136" s="216"/>
      <c r="I136" s="216"/>
      <c r="J136" s="216"/>
      <c r="K136" s="216"/>
      <c r="L136" s="27"/>
      <c r="M136" s="27"/>
      <c r="N136" s="27"/>
      <c r="O136" s="27"/>
      <c r="P136" s="27"/>
      <c r="Q136" s="27"/>
    </row>
    <row r="137" spans="1:17" x14ac:dyDescent="0.2">
      <c r="A137" s="71"/>
      <c r="D137" s="30" t="s">
        <v>36</v>
      </c>
      <c r="E137" s="31" t="s">
        <v>37</v>
      </c>
      <c r="G137" s="211"/>
      <c r="H137" s="216"/>
      <c r="I137" s="216"/>
      <c r="J137" s="157"/>
      <c r="K137" s="81"/>
      <c r="L137" s="27"/>
      <c r="M137" s="156"/>
      <c r="N137" s="27"/>
      <c r="O137" s="27"/>
      <c r="P137" s="157"/>
      <c r="Q137" s="81"/>
    </row>
    <row r="138" spans="1:17" ht="13.5" thickBot="1" x14ac:dyDescent="0.25">
      <c r="A138" s="72" t="s">
        <v>32</v>
      </c>
      <c r="C138" s="53" t="s">
        <v>51</v>
      </c>
      <c r="D138" s="54">
        <v>2.1999999999999999E-2</v>
      </c>
      <c r="E138" s="55">
        <f>1+1*D138</f>
        <v>1.022</v>
      </c>
      <c r="G138" s="166"/>
      <c r="H138" s="216"/>
      <c r="I138" s="66"/>
      <c r="J138" s="167"/>
      <c r="K138" s="65"/>
      <c r="L138" s="27"/>
      <c r="M138" s="166"/>
      <c r="N138" s="27"/>
      <c r="O138" s="66"/>
      <c r="P138" s="167"/>
      <c r="Q138" s="65"/>
    </row>
    <row r="139" spans="1:17" ht="13.5" thickBot="1" x14ac:dyDescent="0.25">
      <c r="A139" s="73"/>
      <c r="B139" s="56"/>
      <c r="C139" s="243" t="s">
        <v>181</v>
      </c>
      <c r="D139" s="243" t="s">
        <v>171</v>
      </c>
      <c r="E139" s="243" t="s">
        <v>172</v>
      </c>
      <c r="F139" s="243" t="s">
        <v>173</v>
      </c>
      <c r="G139" s="243" t="s">
        <v>174</v>
      </c>
      <c r="H139" s="65"/>
      <c r="I139" s="215"/>
      <c r="J139" s="215"/>
      <c r="K139" s="215"/>
      <c r="L139" s="27"/>
      <c r="M139" s="156"/>
      <c r="N139" s="65"/>
      <c r="O139" s="168"/>
      <c r="P139" s="168"/>
      <c r="Q139" s="168"/>
    </row>
    <row r="140" spans="1:17" ht="13.5" thickBot="1" x14ac:dyDescent="0.25">
      <c r="A140" s="77" t="s">
        <v>0</v>
      </c>
      <c r="B140" s="302" t="s">
        <v>118</v>
      </c>
      <c r="C140" s="303"/>
      <c r="D140" s="303"/>
      <c r="E140" s="304"/>
      <c r="F140" s="245"/>
      <c r="G140" s="246"/>
      <c r="H140" s="231"/>
      <c r="I140" s="231"/>
      <c r="J140" s="231"/>
      <c r="K140" s="231"/>
      <c r="L140" s="27"/>
      <c r="M140" s="169"/>
      <c r="N140" s="269"/>
      <c r="O140" s="269"/>
      <c r="P140" s="269"/>
      <c r="Q140" s="269"/>
    </row>
    <row r="141" spans="1:17" ht="26.25" thickBot="1" x14ac:dyDescent="0.25">
      <c r="A141" s="80" t="s">
        <v>123</v>
      </c>
      <c r="B141" s="305"/>
      <c r="C141" s="306"/>
      <c r="D141" s="306"/>
      <c r="E141" s="306"/>
      <c r="F141" s="306"/>
      <c r="G141" s="307"/>
      <c r="H141" s="231"/>
      <c r="I141" s="163"/>
      <c r="J141" s="163"/>
      <c r="K141" s="163"/>
      <c r="L141" s="27"/>
      <c r="M141" s="170"/>
      <c r="N141" s="269"/>
      <c r="O141" s="270"/>
      <c r="P141" s="270"/>
      <c r="Q141" s="270"/>
    </row>
    <row r="142" spans="1:17" ht="13.5" thickBot="1" x14ac:dyDescent="0.25">
      <c r="A142" s="79" t="s">
        <v>10</v>
      </c>
      <c r="B142" s="233"/>
      <c r="C142" s="234"/>
      <c r="D142" s="234"/>
      <c r="E142" s="234"/>
      <c r="F142" s="234"/>
      <c r="G142" s="235"/>
      <c r="H142" s="232"/>
      <c r="I142" s="163"/>
      <c r="J142" s="163"/>
      <c r="K142" s="163"/>
      <c r="L142" s="27"/>
      <c r="M142" s="171"/>
      <c r="N142" s="271"/>
      <c r="O142" s="272"/>
      <c r="P142" s="272"/>
      <c r="Q142" s="272"/>
    </row>
    <row r="143" spans="1:17" ht="26.25" thickBot="1" x14ac:dyDescent="0.25">
      <c r="A143" s="80" t="s">
        <v>117</v>
      </c>
      <c r="B143" s="57"/>
      <c r="C143" s="247">
        <f>B143+VLOOKUP(B140,$AD$2:$AG$48,2,FALSE)</f>
        <v>0</v>
      </c>
      <c r="D143" s="120">
        <f>C143*$E$30</f>
        <v>0</v>
      </c>
      <c r="E143" s="248">
        <f>D143*E138</f>
        <v>0</v>
      </c>
      <c r="F143" s="248">
        <f>E143*E138</f>
        <v>0</v>
      </c>
      <c r="G143" s="249">
        <f>F143*E138</f>
        <v>0</v>
      </c>
      <c r="H143" s="172"/>
      <c r="I143" s="173"/>
      <c r="J143" s="173"/>
      <c r="K143" s="174"/>
      <c r="L143" s="27"/>
      <c r="M143" s="161"/>
      <c r="N143" s="172"/>
      <c r="O143" s="173"/>
      <c r="P143" s="173"/>
      <c r="Q143" s="174"/>
    </row>
    <row r="144" spans="1:17" ht="13.5" thickBot="1" x14ac:dyDescent="0.25">
      <c r="A144" s="78" t="s">
        <v>52</v>
      </c>
      <c r="B144" s="199">
        <v>213</v>
      </c>
      <c r="C144" s="40"/>
      <c r="D144" s="121"/>
      <c r="E144" s="40"/>
      <c r="F144" s="40"/>
      <c r="G144" s="239"/>
      <c r="H144" s="175"/>
      <c r="I144" s="87"/>
      <c r="J144" s="87"/>
      <c r="K144" s="87"/>
      <c r="L144" s="27"/>
      <c r="M144" s="170"/>
      <c r="N144" s="175"/>
      <c r="O144" s="87"/>
      <c r="P144" s="87"/>
      <c r="Q144" s="87"/>
    </row>
    <row r="145" spans="1:17" ht="13.5" thickBot="1" x14ac:dyDescent="0.25">
      <c r="A145" s="77" t="s">
        <v>1</v>
      </c>
      <c r="B145" s="57">
        <f>B143/B144</f>
        <v>0</v>
      </c>
      <c r="C145" s="39">
        <f>C143/B144</f>
        <v>0</v>
      </c>
      <c r="D145" s="39">
        <f>D143/B144</f>
        <v>0</v>
      </c>
      <c r="E145" s="39">
        <f>E143/B144</f>
        <v>0</v>
      </c>
      <c r="F145" s="39">
        <f>F143/B144</f>
        <v>0</v>
      </c>
      <c r="G145" s="240">
        <f>G143/B144</f>
        <v>0</v>
      </c>
      <c r="H145" s="172"/>
      <c r="I145" s="91"/>
      <c r="J145" s="91"/>
      <c r="K145" s="91"/>
      <c r="L145" s="27"/>
      <c r="M145" s="169"/>
      <c r="N145" s="172"/>
      <c r="O145" s="91"/>
      <c r="P145" s="91"/>
      <c r="Q145" s="91"/>
    </row>
    <row r="146" spans="1:17" ht="13.5" thickBot="1" x14ac:dyDescent="0.25">
      <c r="A146" s="278" t="s">
        <v>53</v>
      </c>
      <c r="B146" s="279"/>
      <c r="C146" s="58"/>
      <c r="D146" s="58"/>
      <c r="E146" s="59"/>
      <c r="F146" s="59"/>
      <c r="G146" s="241"/>
      <c r="H146" s="244"/>
      <c r="I146" s="81"/>
      <c r="J146" s="81"/>
      <c r="K146" s="176"/>
      <c r="L146" s="27"/>
      <c r="M146" s="283"/>
      <c r="N146" s="283"/>
      <c r="O146" s="81"/>
      <c r="P146" s="81"/>
      <c r="Q146" s="176"/>
    </row>
    <row r="147" spans="1:17" ht="13.5" thickBot="1" x14ac:dyDescent="0.25">
      <c r="A147" s="291" t="s">
        <v>2</v>
      </c>
      <c r="B147" s="292"/>
      <c r="C147" s="60">
        <f>C145*C146</f>
        <v>0</v>
      </c>
      <c r="D147" s="60">
        <f>D145*D146</f>
        <v>0</v>
      </c>
      <c r="E147" s="60">
        <f>E145*E146</f>
        <v>0</v>
      </c>
      <c r="F147" s="60">
        <f t="shared" ref="F147" si="17">F145*F146</f>
        <v>0</v>
      </c>
      <c r="G147" s="60">
        <f t="shared" ref="G147" si="18">G145*G146</f>
        <v>0</v>
      </c>
      <c r="H147" s="163"/>
      <c r="I147" s="67"/>
      <c r="J147" s="67"/>
      <c r="K147" s="67"/>
      <c r="L147" s="27"/>
      <c r="M147" s="293"/>
      <c r="N147" s="272"/>
      <c r="O147" s="67"/>
      <c r="P147" s="67"/>
      <c r="Q147" s="67"/>
    </row>
    <row r="148" spans="1:17" x14ac:dyDescent="0.2">
      <c r="G148" s="216"/>
      <c r="H148" s="216"/>
      <c r="I148" s="216"/>
      <c r="J148" s="216"/>
      <c r="K148" s="216"/>
      <c r="L148" s="27"/>
      <c r="M148" s="27"/>
      <c r="N148" s="27"/>
      <c r="O148" s="27"/>
      <c r="P148" s="27"/>
      <c r="Q148" s="27"/>
    </row>
    <row r="149" spans="1:17" ht="13.5" thickBot="1" x14ac:dyDescent="0.25">
      <c r="G149" s="216"/>
      <c r="H149" s="216"/>
      <c r="I149" s="216"/>
      <c r="J149" s="216"/>
      <c r="K149" s="216"/>
      <c r="L149" s="27"/>
      <c r="M149" s="27"/>
      <c r="N149" s="27"/>
      <c r="O149" s="27"/>
      <c r="P149" s="27"/>
      <c r="Q149" s="27"/>
    </row>
    <row r="150" spans="1:17" ht="13.5" thickBot="1" x14ac:dyDescent="0.25">
      <c r="A150" s="75"/>
      <c r="B150" s="34"/>
      <c r="C150" s="243" t="s">
        <v>181</v>
      </c>
      <c r="D150" s="243" t="s">
        <v>171</v>
      </c>
      <c r="E150" s="243" t="s">
        <v>172</v>
      </c>
      <c r="F150" s="243" t="s">
        <v>173</v>
      </c>
      <c r="G150" s="243" t="s">
        <v>174</v>
      </c>
      <c r="H150" s="177"/>
      <c r="I150" s="216"/>
      <c r="J150" s="216"/>
      <c r="K150" s="177"/>
      <c r="L150" s="27"/>
      <c r="M150" s="27"/>
      <c r="N150" s="177"/>
      <c r="O150" s="27"/>
      <c r="P150" s="27"/>
      <c r="Q150" s="177"/>
    </row>
    <row r="151" spans="1:17" ht="13.5" customHeight="1" thickBot="1" x14ac:dyDescent="0.25">
      <c r="A151" s="76" t="s">
        <v>18</v>
      </c>
      <c r="B151" s="36"/>
      <c r="C151" s="242">
        <f>C39+C51+C63+C75+C87+C99+C111+C123+C135+C147</f>
        <v>0</v>
      </c>
      <c r="D151" s="242">
        <f>D39+D51+D63+D75+D87+D99+D111+D123+D135+D147</f>
        <v>0</v>
      </c>
      <c r="E151" s="242">
        <f>E39+E51+E63+E75+E87+E99+E111+E123+E135+E147</f>
        <v>0</v>
      </c>
      <c r="F151" s="242">
        <f>F39+F51+F63+F75+F87+F99+F111+F123+F135+F147</f>
        <v>0</v>
      </c>
      <c r="G151" s="251">
        <f>G39+G51+G63+G75+G87+G99+G111+G123+G135+G147</f>
        <v>0</v>
      </c>
      <c r="H151" s="216"/>
      <c r="I151" s="178"/>
      <c r="J151" s="178"/>
      <c r="K151" s="185"/>
      <c r="L151" s="27"/>
      <c r="M151" s="65"/>
      <c r="N151" s="27"/>
      <c r="O151" s="178"/>
      <c r="P151" s="178"/>
      <c r="Q151" s="185"/>
    </row>
    <row r="152" spans="1:17" x14ac:dyDescent="0.2">
      <c r="G152" s="216"/>
      <c r="H152" s="216"/>
      <c r="I152" s="216"/>
      <c r="J152" s="216"/>
      <c r="K152" s="216"/>
      <c r="L152" s="27"/>
      <c r="M152" s="27"/>
      <c r="N152" s="27"/>
      <c r="O152" s="27"/>
      <c r="P152" s="27"/>
      <c r="Q152" s="27"/>
    </row>
  </sheetData>
  <sheetProtection algorithmName="SHA-512" hashValue="Atu2Pp06JJcXdhpzuyEui3MEAoKbcYVarKbwrbpGuoXeTiSOhrqSG4bhA2nf14kPHO49csumyGE7b24o02m7sg==" saltValue="jKpvIgbWDrWIlOb8pWLiaw==" spinCount="100000" sheet="1" objects="1" scenarios="1" formatCells="0" formatColumns="0" formatRows="0" insertColumns="0" insertRows="0"/>
  <sortState ref="AA2:AB13">
    <sortCondition ref="AA2:AA13"/>
  </sortState>
  <mergeCells count="103">
    <mergeCell ref="A1:E1"/>
    <mergeCell ref="G1:K1"/>
    <mergeCell ref="M1:Q1"/>
    <mergeCell ref="B17:E17"/>
    <mergeCell ref="H17:K17"/>
    <mergeCell ref="N17:Q17"/>
    <mergeCell ref="B20:C20"/>
    <mergeCell ref="A24:B24"/>
    <mergeCell ref="M24:N24"/>
    <mergeCell ref="B32:E32"/>
    <mergeCell ref="N32:Q32"/>
    <mergeCell ref="B33:G33"/>
    <mergeCell ref="B19:E19"/>
    <mergeCell ref="N19:Q19"/>
    <mergeCell ref="A23:B23"/>
    <mergeCell ref="M23:N23"/>
    <mergeCell ref="B44:E44"/>
    <mergeCell ref="N44:Q44"/>
    <mergeCell ref="N45:Q45"/>
    <mergeCell ref="A38:B38"/>
    <mergeCell ref="M38:N38"/>
    <mergeCell ref="A39:B39"/>
    <mergeCell ref="M39:N39"/>
    <mergeCell ref="B45:G45"/>
    <mergeCell ref="N33:Q33"/>
    <mergeCell ref="N34:Q34"/>
    <mergeCell ref="N57:Q57"/>
    <mergeCell ref="N58:Q58"/>
    <mergeCell ref="B57:G57"/>
    <mergeCell ref="A51:B51"/>
    <mergeCell ref="M51:N51"/>
    <mergeCell ref="B56:E56"/>
    <mergeCell ref="N56:Q56"/>
    <mergeCell ref="N46:Q46"/>
    <mergeCell ref="A50:B50"/>
    <mergeCell ref="M50:N50"/>
    <mergeCell ref="N70:Q70"/>
    <mergeCell ref="A74:B74"/>
    <mergeCell ref="M74:N74"/>
    <mergeCell ref="B68:E68"/>
    <mergeCell ref="N68:Q68"/>
    <mergeCell ref="N69:Q69"/>
    <mergeCell ref="B69:G69"/>
    <mergeCell ref="A62:B62"/>
    <mergeCell ref="M62:N62"/>
    <mergeCell ref="A63:B63"/>
    <mergeCell ref="M63:N63"/>
    <mergeCell ref="A86:B86"/>
    <mergeCell ref="M86:N86"/>
    <mergeCell ref="A87:B87"/>
    <mergeCell ref="M87:N87"/>
    <mergeCell ref="B93:G93"/>
    <mergeCell ref="N81:Q81"/>
    <mergeCell ref="N82:Q82"/>
    <mergeCell ref="A75:B75"/>
    <mergeCell ref="M75:N75"/>
    <mergeCell ref="B80:E80"/>
    <mergeCell ref="N80:Q80"/>
    <mergeCell ref="B81:G81"/>
    <mergeCell ref="A99:B99"/>
    <mergeCell ref="M99:N99"/>
    <mergeCell ref="B104:E104"/>
    <mergeCell ref="N104:Q104"/>
    <mergeCell ref="N94:Q94"/>
    <mergeCell ref="A98:B98"/>
    <mergeCell ref="M98:N98"/>
    <mergeCell ref="B92:E92"/>
    <mergeCell ref="N92:Q92"/>
    <mergeCell ref="N93:Q93"/>
    <mergeCell ref="B116:E116"/>
    <mergeCell ref="N116:Q116"/>
    <mergeCell ref="N117:Q117"/>
    <mergeCell ref="B117:G117"/>
    <mergeCell ref="A110:B110"/>
    <mergeCell ref="M110:N110"/>
    <mergeCell ref="A111:B111"/>
    <mergeCell ref="M111:N111"/>
    <mergeCell ref="N105:Q105"/>
    <mergeCell ref="N106:Q106"/>
    <mergeCell ref="B105:G105"/>
    <mergeCell ref="N129:Q129"/>
    <mergeCell ref="N130:Q130"/>
    <mergeCell ref="A123:B123"/>
    <mergeCell ref="M123:N123"/>
    <mergeCell ref="B128:E128"/>
    <mergeCell ref="N128:Q128"/>
    <mergeCell ref="B129:G129"/>
    <mergeCell ref="N118:Q118"/>
    <mergeCell ref="A122:B122"/>
    <mergeCell ref="M122:N122"/>
    <mergeCell ref="A147:B147"/>
    <mergeCell ref="M147:N147"/>
    <mergeCell ref="N142:Q142"/>
    <mergeCell ref="A146:B146"/>
    <mergeCell ref="M146:N146"/>
    <mergeCell ref="B140:E140"/>
    <mergeCell ref="N140:Q140"/>
    <mergeCell ref="N141:Q141"/>
    <mergeCell ref="A134:B134"/>
    <mergeCell ref="M134:N134"/>
    <mergeCell ref="A135:B135"/>
    <mergeCell ref="M135:N135"/>
    <mergeCell ref="B141:G141"/>
  </mergeCells>
  <dataValidations count="3">
    <dataValidation type="list" allowBlank="1" showInputMessage="1" showErrorMessage="1" sqref="N128:Q128 N116:Q116 N104:Q104 N92:Q92 N80:Q80 N68:Q68 N56:Q56 N44:Q44 N32:Q32 H32:K32 B128:E128 H140:K140 H128:K128 H116:K116 H104:K104 H92:K92 H80:K80 H68:K68 H56:K56 H44:K44 B32:E32 N140:Q140 B44:E44 B56:E56 B68:E68 B80:E80 B92:E92 B116:E116 B104:E104 B140:E140">
      <formula1>$AD$2:$AD$47</formula1>
    </dataValidation>
    <dataValidation type="list" allowBlank="1" showInputMessage="1" showErrorMessage="1" sqref="D27:E27">
      <formula1>$AA$2:$AA$13</formula1>
    </dataValidation>
    <dataValidation type="list" allowBlank="1" showInputMessage="1" showErrorMessage="1" sqref="B20:C20">
      <formula1>$AA$2:$AA$14</formula1>
    </dataValidation>
  </dataValidations>
  <pageMargins left="0.75" right="0.75" top="1" bottom="1" header="0.5" footer="0.5"/>
  <pageSetup paperSize="9" scale="50" fitToHeight="100" orientation="portrait" r:id="rId1"/>
  <headerFooter alignWithMargins="0"/>
  <rowBreaks count="1" manualBreakCount="1">
    <brk id="88" max="16383" man="1"/>
  </rowBreaks>
  <colBreaks count="2" manualBreakCount="2">
    <brk id="6" max="1048575" man="1"/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G152"/>
  <sheetViews>
    <sheetView tabSelected="1" topLeftCell="A127" zoomScaleNormal="100" workbookViewId="0">
      <selection activeCell="C150" sqref="C150:G150"/>
    </sheetView>
  </sheetViews>
  <sheetFormatPr defaultRowHeight="12.75" x14ac:dyDescent="0.2"/>
  <cols>
    <col min="1" max="1" width="40" style="74" customWidth="1"/>
    <col min="2" max="2" width="25.140625" style="24" customWidth="1"/>
    <col min="3" max="3" width="20.85546875" style="24" customWidth="1"/>
    <col min="4" max="4" width="23.28515625" style="24" customWidth="1"/>
    <col min="5" max="7" width="23" style="24" customWidth="1"/>
    <col min="8" max="8" width="25.140625" style="24" customWidth="1"/>
    <col min="9" max="9" width="19.7109375" style="24" customWidth="1"/>
    <col min="10" max="10" width="21.5703125" style="24" customWidth="1"/>
    <col min="11" max="11" width="18.28515625" style="24" customWidth="1"/>
    <col min="12" max="12" width="9.140625" style="24"/>
    <col min="13" max="13" width="40" style="24" customWidth="1"/>
    <col min="14" max="14" width="25.140625" style="24" customWidth="1"/>
    <col min="15" max="15" width="19.7109375" style="24" customWidth="1"/>
    <col min="16" max="16" width="21.5703125" style="24" customWidth="1"/>
    <col min="17" max="17" width="20" style="24" customWidth="1"/>
    <col min="18" max="26" width="9.140625" style="24"/>
    <col min="27" max="27" width="9.140625" style="24" customWidth="1"/>
    <col min="28" max="28" width="11.28515625" style="24" customWidth="1"/>
    <col min="29" max="34" width="9.140625" style="24" customWidth="1"/>
    <col min="35" max="16384" width="9.140625" style="24"/>
  </cols>
  <sheetData>
    <row r="1" spans="1:33" ht="77.25" thickBot="1" x14ac:dyDescent="0.25">
      <c r="A1" s="273" t="s">
        <v>164</v>
      </c>
      <c r="B1" s="273"/>
      <c r="C1" s="273"/>
      <c r="D1" s="273"/>
      <c r="E1" s="273"/>
      <c r="F1" s="63"/>
      <c r="G1" s="273"/>
      <c r="H1" s="273"/>
      <c r="I1" s="273"/>
      <c r="J1" s="273"/>
      <c r="K1" s="273"/>
      <c r="M1" s="273"/>
      <c r="N1" s="273"/>
      <c r="O1" s="273"/>
      <c r="P1" s="273"/>
      <c r="Q1" s="273"/>
      <c r="AA1" s="64" t="s">
        <v>154</v>
      </c>
      <c r="AB1" s="24">
        <v>0</v>
      </c>
      <c r="AD1" s="110" t="s">
        <v>68</v>
      </c>
      <c r="AE1" s="111" t="s">
        <v>115</v>
      </c>
      <c r="AG1" s="112" t="s">
        <v>116</v>
      </c>
    </row>
    <row r="2" spans="1:33" ht="13.5" thickBot="1" x14ac:dyDescent="0.25">
      <c r="A2" s="71"/>
      <c r="G2" s="25"/>
      <c r="M2" s="25"/>
      <c r="AA2" s="24" t="s">
        <v>60</v>
      </c>
      <c r="AB2" s="259">
        <v>1.22</v>
      </c>
      <c r="AD2" s="110" t="s">
        <v>118</v>
      </c>
      <c r="AE2" s="118">
        <v>0</v>
      </c>
      <c r="AG2" s="112">
        <v>0</v>
      </c>
    </row>
    <row r="3" spans="1:33" ht="13.5" thickBot="1" x14ac:dyDescent="0.25">
      <c r="A3" s="71" t="s">
        <v>54</v>
      </c>
      <c r="G3" s="25"/>
      <c r="M3" s="25"/>
      <c r="AA3" s="24" t="s">
        <v>59</v>
      </c>
      <c r="AB3" s="259">
        <v>2.71</v>
      </c>
      <c r="AD3" s="114" t="s">
        <v>102</v>
      </c>
      <c r="AE3" s="116">
        <v>24227.000671977992</v>
      </c>
      <c r="AG3" s="117">
        <v>113.74178719238493</v>
      </c>
    </row>
    <row r="4" spans="1:33" ht="13.5" thickBot="1" x14ac:dyDescent="0.25">
      <c r="A4" s="71" t="s">
        <v>15</v>
      </c>
      <c r="G4" s="25"/>
      <c r="M4" s="25"/>
      <c r="AA4" s="24" t="s">
        <v>153</v>
      </c>
      <c r="AB4" s="259">
        <v>1.1599999999999999</v>
      </c>
      <c r="AD4" s="114" t="s">
        <v>105</v>
      </c>
      <c r="AE4" s="116">
        <v>53771.46295080299</v>
      </c>
      <c r="AG4" s="117">
        <v>252.44818286761966</v>
      </c>
    </row>
    <row r="5" spans="1:33" ht="13.5" thickBot="1" x14ac:dyDescent="0.25">
      <c r="A5" s="71" t="s">
        <v>16</v>
      </c>
      <c r="G5" s="25"/>
      <c r="M5" s="25"/>
      <c r="AA5" s="24" t="s">
        <v>58</v>
      </c>
      <c r="AB5" s="259">
        <v>2.0699999999999998</v>
      </c>
      <c r="AD5" s="114" t="s">
        <v>87</v>
      </c>
      <c r="AE5" s="116">
        <v>41836.691717508991</v>
      </c>
      <c r="AG5" s="117">
        <v>196.4163930399483</v>
      </c>
    </row>
    <row r="6" spans="1:33" ht="13.5" thickBot="1" x14ac:dyDescent="0.25">
      <c r="A6" s="71"/>
      <c r="G6" s="25"/>
      <c r="M6" s="25"/>
      <c r="AA6" s="24" t="s">
        <v>64</v>
      </c>
      <c r="AB6" s="259">
        <v>1.73</v>
      </c>
      <c r="AD6" s="114" t="s">
        <v>78</v>
      </c>
      <c r="AE6" s="116">
        <v>50815.39191289599</v>
      </c>
      <c r="AG6" s="117">
        <v>238.56991508401873</v>
      </c>
    </row>
    <row r="7" spans="1:33" ht="13.5" thickBot="1" x14ac:dyDescent="0.25">
      <c r="A7" s="71" t="s">
        <v>33</v>
      </c>
      <c r="G7" s="25"/>
      <c r="M7" s="25"/>
      <c r="AA7" s="24" t="s">
        <v>65</v>
      </c>
      <c r="AB7" s="259">
        <v>1.25</v>
      </c>
      <c r="AD7" s="114" t="s">
        <v>100</v>
      </c>
      <c r="AE7" s="116">
        <v>29231.415547437995</v>
      </c>
      <c r="AG7" s="117">
        <v>137.23669271097651</v>
      </c>
    </row>
    <row r="8" spans="1:33" ht="13.5" thickBot="1" x14ac:dyDescent="0.25">
      <c r="A8" s="71" t="s">
        <v>35</v>
      </c>
      <c r="G8" s="25"/>
      <c r="M8" s="25"/>
      <c r="AA8" s="24" t="s">
        <v>67</v>
      </c>
      <c r="AB8" s="259">
        <v>1.48</v>
      </c>
      <c r="AD8" s="114" t="s">
        <v>98</v>
      </c>
      <c r="AE8" s="116">
        <v>29327.820942224993</v>
      </c>
      <c r="AG8" s="117">
        <v>137.68930019823941</v>
      </c>
    </row>
    <row r="9" spans="1:33" ht="13.5" thickBot="1" x14ac:dyDescent="0.25">
      <c r="A9" s="71"/>
      <c r="G9" s="25"/>
      <c r="M9" s="25"/>
      <c r="AA9" s="24" t="s">
        <v>61</v>
      </c>
      <c r="AB9" s="259">
        <v>1.27</v>
      </c>
      <c r="AD9" s="113" t="s">
        <v>69</v>
      </c>
      <c r="AE9" s="116">
        <v>100658.06422445796</v>
      </c>
      <c r="AG9" s="117">
        <v>472.57307147632849</v>
      </c>
    </row>
    <row r="10" spans="1:33" ht="13.5" thickBot="1" x14ac:dyDescent="0.25">
      <c r="A10" s="108" t="s">
        <v>56</v>
      </c>
      <c r="B10" s="197" t="str">
        <f>'App1-Option Costs'!B5</f>
        <v xml:space="preserve"> </v>
      </c>
      <c r="C10" s="107" t="s">
        <v>57</v>
      </c>
      <c r="M10" s="25"/>
      <c r="AA10" s="24" t="s">
        <v>62</v>
      </c>
      <c r="AB10" s="259">
        <v>3.85</v>
      </c>
      <c r="AD10" s="114" t="s">
        <v>70</v>
      </c>
      <c r="AE10" s="116">
        <v>95520.414926988975</v>
      </c>
      <c r="AG10" s="117">
        <v>448.45265223938486</v>
      </c>
    </row>
    <row r="11" spans="1:33" ht="13.5" thickBot="1" x14ac:dyDescent="0.25">
      <c r="A11" s="71"/>
      <c r="G11" s="25"/>
      <c r="M11" s="25"/>
      <c r="AA11" s="24" t="s">
        <v>63</v>
      </c>
      <c r="AB11" s="259">
        <v>2.2599999999999998</v>
      </c>
      <c r="AD11" s="114" t="s">
        <v>81</v>
      </c>
      <c r="AE11" s="116">
        <v>54826.506260044982</v>
      </c>
      <c r="AG11" s="117">
        <v>257.40143784058677</v>
      </c>
    </row>
    <row r="12" spans="1:33" ht="13.5" thickBot="1" x14ac:dyDescent="0.25">
      <c r="A12" s="71" t="s">
        <v>46</v>
      </c>
      <c r="B12" s="41"/>
      <c r="C12" s="31" t="s">
        <v>47</v>
      </c>
      <c r="G12" s="25"/>
      <c r="M12" s="25"/>
      <c r="AA12" s="24" t="s">
        <v>152</v>
      </c>
      <c r="AB12" s="259">
        <v>0.61</v>
      </c>
      <c r="AD12" s="114" t="s">
        <v>92</v>
      </c>
      <c r="AE12" s="116">
        <v>39513.213382473987</v>
      </c>
      <c r="AG12" s="117">
        <v>185.50804404917363</v>
      </c>
    </row>
    <row r="13" spans="1:33" ht="13.5" thickBot="1" x14ac:dyDescent="0.25">
      <c r="A13" s="71"/>
      <c r="B13" s="42"/>
      <c r="C13" s="31" t="s">
        <v>48</v>
      </c>
      <c r="G13" s="25"/>
      <c r="M13" s="25"/>
      <c r="AA13" s="24" t="s">
        <v>151</v>
      </c>
      <c r="AB13" s="259">
        <v>0.61</v>
      </c>
      <c r="AD13" s="114" t="s">
        <v>97</v>
      </c>
      <c r="AE13" s="116">
        <v>33343.268116105995</v>
      </c>
      <c r="AG13" s="117">
        <v>156.54116486434739</v>
      </c>
    </row>
    <row r="14" spans="1:33" ht="13.5" thickBot="1" x14ac:dyDescent="0.25">
      <c r="A14" s="226"/>
      <c r="B14" s="227"/>
      <c r="C14" s="227"/>
      <c r="D14" s="164"/>
      <c r="E14" s="87"/>
      <c r="F14" s="28"/>
      <c r="G14" s="29"/>
      <c r="H14" s="28"/>
      <c r="I14" s="28"/>
      <c r="J14" s="61"/>
      <c r="K14" s="62"/>
      <c r="L14" s="28"/>
      <c r="M14" s="29"/>
      <c r="N14" s="28"/>
      <c r="O14" s="28"/>
      <c r="P14" s="61"/>
      <c r="Q14" s="62"/>
      <c r="AA14" s="24" t="s">
        <v>66</v>
      </c>
      <c r="AB14" s="259">
        <v>2.46</v>
      </c>
      <c r="AD14" s="114" t="s">
        <v>84</v>
      </c>
      <c r="AE14" s="116">
        <v>45257.458422422991</v>
      </c>
      <c r="AG14" s="117">
        <v>212.47633062170419</v>
      </c>
    </row>
    <row r="15" spans="1:33" ht="13.5" thickBot="1" x14ac:dyDescent="0.25">
      <c r="A15" s="141"/>
      <c r="B15" s="227"/>
      <c r="C15" s="83"/>
      <c r="D15" s="84"/>
      <c r="E15" s="85"/>
      <c r="F15" s="28"/>
      <c r="G15" s="82"/>
      <c r="H15" s="227"/>
      <c r="I15" s="83"/>
      <c r="J15" s="84"/>
      <c r="K15" s="85"/>
      <c r="L15" s="227"/>
      <c r="M15" s="82"/>
      <c r="N15" s="227"/>
      <c r="O15" s="83"/>
      <c r="P15" s="84"/>
      <c r="Q15" s="85"/>
      <c r="AD15" s="114" t="s">
        <v>86</v>
      </c>
      <c r="AE15" s="116">
        <v>44176.418152788989</v>
      </c>
      <c r="AG15" s="117">
        <v>207.40102419149761</v>
      </c>
    </row>
    <row r="16" spans="1:33" s="25" customFormat="1" ht="13.5" thickBot="1" x14ac:dyDescent="0.25">
      <c r="A16" s="226"/>
      <c r="B16" s="85"/>
      <c r="C16" s="225"/>
      <c r="D16" s="225"/>
      <c r="E16" s="225"/>
      <c r="F16" s="29"/>
      <c r="G16" s="85"/>
      <c r="H16" s="85"/>
      <c r="I16" s="225"/>
      <c r="J16" s="225"/>
      <c r="K16" s="225"/>
      <c r="L16" s="227"/>
      <c r="M16" s="85"/>
      <c r="N16" s="85"/>
      <c r="O16" s="225"/>
      <c r="P16" s="225"/>
      <c r="Q16" s="225"/>
      <c r="AA16" s="24"/>
      <c r="AB16" s="24"/>
      <c r="AD16" s="114" t="s">
        <v>96</v>
      </c>
      <c r="AE16" s="116">
        <v>37930.648418610988</v>
      </c>
      <c r="AG16" s="117">
        <v>178.07816158972295</v>
      </c>
    </row>
    <row r="17" spans="1:33" ht="13.5" thickBot="1" x14ac:dyDescent="0.25">
      <c r="A17" s="158"/>
      <c r="B17" s="280"/>
      <c r="C17" s="280"/>
      <c r="D17" s="280"/>
      <c r="E17" s="280"/>
      <c r="F17" s="37"/>
      <c r="G17" s="87"/>
      <c r="H17" s="280"/>
      <c r="I17" s="280"/>
      <c r="J17" s="280"/>
      <c r="K17" s="280"/>
      <c r="L17" s="227"/>
      <c r="M17" s="87"/>
      <c r="N17" s="280"/>
      <c r="O17" s="280"/>
      <c r="P17" s="280"/>
      <c r="Q17" s="280"/>
      <c r="AA17" s="25"/>
      <c r="AB17" s="25"/>
      <c r="AD17" s="114" t="s">
        <v>91</v>
      </c>
      <c r="AE17" s="116">
        <v>44465.63433714999</v>
      </c>
      <c r="AG17" s="117">
        <v>208.75884665328633</v>
      </c>
    </row>
    <row r="18" spans="1:33" ht="13.5" thickBot="1" x14ac:dyDescent="0.25">
      <c r="A18" s="228"/>
      <c r="B18" s="226"/>
      <c r="C18" s="226"/>
      <c r="D18" s="226"/>
      <c r="E18" s="226"/>
      <c r="F18" s="37"/>
      <c r="G18" s="87"/>
      <c r="H18" s="226"/>
      <c r="I18" s="226"/>
      <c r="J18" s="226"/>
      <c r="K18" s="226"/>
      <c r="L18" s="227"/>
      <c r="M18" s="87"/>
      <c r="N18" s="226"/>
      <c r="O18" s="226"/>
      <c r="P18" s="226"/>
      <c r="Q18" s="226"/>
      <c r="AD18" s="114" t="s">
        <v>88</v>
      </c>
      <c r="AE18" s="116">
        <v>48460.500584053989</v>
      </c>
      <c r="AG18" s="117">
        <v>227.51408724907975</v>
      </c>
    </row>
    <row r="19" spans="1:33" s="32" customFormat="1" ht="26.25" customHeight="1" thickBot="1" x14ac:dyDescent="0.25">
      <c r="A19" s="160"/>
      <c r="B19" s="281"/>
      <c r="C19" s="308"/>
      <c r="D19" s="308"/>
      <c r="E19" s="308"/>
      <c r="F19" s="38"/>
      <c r="G19" s="89"/>
      <c r="H19" s="230"/>
      <c r="I19" s="230"/>
      <c r="J19" s="230"/>
      <c r="K19" s="230"/>
      <c r="L19" s="227"/>
      <c r="M19" s="89"/>
      <c r="N19" s="281"/>
      <c r="O19" s="281"/>
      <c r="P19" s="281"/>
      <c r="Q19" s="281"/>
      <c r="AA19" s="24"/>
      <c r="AB19" s="24"/>
      <c r="AD19" s="114" t="s">
        <v>80</v>
      </c>
      <c r="AE19" s="116">
        <v>59900.246363216989</v>
      </c>
      <c r="AG19" s="117">
        <v>281.22181391181687</v>
      </c>
    </row>
    <row r="20" spans="1:33" ht="32.25" customHeight="1" thickBot="1" x14ac:dyDescent="0.3">
      <c r="A20" s="162" t="s">
        <v>165</v>
      </c>
      <c r="B20" s="285"/>
      <c r="C20" s="286"/>
      <c r="D20" s="91"/>
      <c r="E20" s="91"/>
      <c r="F20" s="37"/>
      <c r="G20" s="87"/>
      <c r="H20" s="90"/>
      <c r="I20" s="91"/>
      <c r="J20" s="91"/>
      <c r="K20" s="91"/>
      <c r="L20" s="227"/>
      <c r="M20" s="87"/>
      <c r="N20" s="90"/>
      <c r="O20" s="91"/>
      <c r="P20" s="91"/>
      <c r="Q20" s="91"/>
      <c r="AA20" s="32"/>
      <c r="AB20" s="32"/>
      <c r="AD20" s="114" t="s">
        <v>104</v>
      </c>
      <c r="AE20" s="116">
        <v>74226.737952574971</v>
      </c>
      <c r="AG20" s="117">
        <v>348.48233780551629</v>
      </c>
    </row>
    <row r="21" spans="1:33" ht="13.5" thickBot="1" x14ac:dyDescent="0.25">
      <c r="A21" s="228"/>
      <c r="B21" s="92"/>
      <c r="C21" s="87"/>
      <c r="D21" s="87"/>
      <c r="E21" s="87"/>
      <c r="F21" s="37"/>
      <c r="G21" s="87"/>
      <c r="H21" s="92"/>
      <c r="I21" s="87"/>
      <c r="J21" s="87"/>
      <c r="K21" s="87"/>
      <c r="L21" s="227"/>
      <c r="M21" s="87"/>
      <c r="N21" s="92"/>
      <c r="O21" s="87"/>
      <c r="P21" s="87"/>
      <c r="Q21" s="87"/>
      <c r="AD21" s="115" t="s">
        <v>107</v>
      </c>
      <c r="AE21" s="116">
        <v>26469.238505787991</v>
      </c>
      <c r="AG21" s="117">
        <v>124.26872537928634</v>
      </c>
    </row>
    <row r="22" spans="1:33" ht="13.5" thickBot="1" x14ac:dyDescent="0.25">
      <c r="A22" s="158"/>
      <c r="B22" s="90"/>
      <c r="C22" s="91"/>
      <c r="D22" s="91"/>
      <c r="E22" s="91"/>
      <c r="F22" s="37"/>
      <c r="G22" s="87"/>
      <c r="H22" s="90"/>
      <c r="I22" s="91"/>
      <c r="J22" s="91"/>
      <c r="K22" s="91"/>
      <c r="L22" s="227"/>
      <c r="M22" s="87"/>
      <c r="N22" s="90"/>
      <c r="O22" s="91"/>
      <c r="P22" s="91"/>
      <c r="Q22" s="91"/>
      <c r="AD22" s="115" t="s">
        <v>108</v>
      </c>
      <c r="AE22" s="116">
        <v>24639.702418200995</v>
      </c>
      <c r="AG22" s="117">
        <v>115.67935407606102</v>
      </c>
    </row>
    <row r="23" spans="1:33" ht="13.5" thickBot="1" x14ac:dyDescent="0.25">
      <c r="A23" s="309"/>
      <c r="B23" s="309"/>
      <c r="C23" s="87"/>
      <c r="D23" s="87"/>
      <c r="E23" s="93"/>
      <c r="F23" s="28"/>
      <c r="G23" s="229"/>
      <c r="H23" s="229"/>
      <c r="I23" s="87"/>
      <c r="J23" s="87"/>
      <c r="K23" s="93"/>
      <c r="L23" s="227"/>
      <c r="M23" s="284"/>
      <c r="N23" s="284"/>
      <c r="O23" s="87"/>
      <c r="P23" s="87"/>
      <c r="Q23" s="93"/>
      <c r="AD23" s="115" t="s">
        <v>109</v>
      </c>
      <c r="AE23" s="116">
        <v>23662.649990134996</v>
      </c>
      <c r="AG23" s="117">
        <v>111.09225347481218</v>
      </c>
    </row>
    <row r="24" spans="1:33" ht="13.5" thickBot="1" x14ac:dyDescent="0.25">
      <c r="A24" s="284"/>
      <c r="B24" s="308"/>
      <c r="C24" s="69"/>
      <c r="D24" s="69"/>
      <c r="E24" s="69"/>
      <c r="F24" s="28"/>
      <c r="G24" s="229"/>
      <c r="H24" s="229"/>
      <c r="I24" s="69"/>
      <c r="J24" s="69"/>
      <c r="K24" s="94"/>
      <c r="L24" s="227"/>
      <c r="M24" s="284"/>
      <c r="N24" s="284"/>
      <c r="O24" s="69"/>
      <c r="P24" s="69"/>
      <c r="Q24" s="94"/>
      <c r="AD24" s="115" t="s">
        <v>110</v>
      </c>
      <c r="AE24" s="116">
        <v>22583.776133866995</v>
      </c>
      <c r="AG24" s="117">
        <v>106.02711799937556</v>
      </c>
    </row>
    <row r="25" spans="1:33" ht="13.5" thickBot="1" x14ac:dyDescent="0.25">
      <c r="A25" s="165"/>
      <c r="B25" s="227"/>
      <c r="C25" s="227"/>
      <c r="D25" s="227"/>
      <c r="E25" s="2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AD25" s="115" t="s">
        <v>111</v>
      </c>
      <c r="AE25" s="116">
        <v>22055.171272562995</v>
      </c>
      <c r="AG25" s="117">
        <v>103.54540503550702</v>
      </c>
    </row>
    <row r="26" spans="1:33" ht="13.5" thickBot="1" x14ac:dyDescent="0.25">
      <c r="A26" s="71" t="s">
        <v>41</v>
      </c>
      <c r="C26" s="221"/>
      <c r="D26" s="221"/>
      <c r="E26" s="221"/>
      <c r="AD26" s="115" t="s">
        <v>112</v>
      </c>
      <c r="AE26" s="116">
        <v>21049.955470738994</v>
      </c>
      <c r="AG26" s="117">
        <v>98.826082022248798</v>
      </c>
    </row>
    <row r="27" spans="1:33" ht="13.5" thickBot="1" x14ac:dyDescent="0.25">
      <c r="A27" s="71"/>
      <c r="C27" s="65"/>
      <c r="D27" s="163"/>
      <c r="E27" s="163"/>
      <c r="G27" s="65"/>
      <c r="H27" s="221"/>
      <c r="I27" s="221"/>
      <c r="J27" s="221"/>
      <c r="K27" s="221"/>
      <c r="L27" s="221"/>
      <c r="M27" s="65"/>
      <c r="N27" s="221"/>
      <c r="O27" s="221"/>
      <c r="P27" s="221"/>
      <c r="Q27" s="221"/>
      <c r="AD27" s="115" t="s">
        <v>113</v>
      </c>
      <c r="AE27" s="116">
        <v>20512.684955970995</v>
      </c>
      <c r="AG27" s="117">
        <v>96.303685239300449</v>
      </c>
    </row>
    <row r="28" spans="1:33" ht="13.5" thickBot="1" x14ac:dyDescent="0.25">
      <c r="C28" s="221"/>
      <c r="D28" s="221"/>
      <c r="E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AD28" s="115" t="s">
        <v>114</v>
      </c>
      <c r="AE28" s="116">
        <v>19061.188000750997</v>
      </c>
      <c r="AG28" s="117">
        <v>89.489145543431917</v>
      </c>
    </row>
    <row r="29" spans="1:33" ht="13.5" thickBot="1" x14ac:dyDescent="0.25">
      <c r="A29" s="71"/>
      <c r="D29" s="30" t="s">
        <v>36</v>
      </c>
      <c r="E29" s="31" t="s">
        <v>37</v>
      </c>
      <c r="G29" s="224"/>
      <c r="H29" s="221"/>
      <c r="I29" s="221"/>
      <c r="J29" s="157"/>
      <c r="K29" s="81"/>
      <c r="L29" s="221"/>
      <c r="M29" s="224"/>
      <c r="N29" s="221"/>
      <c r="O29" s="221"/>
      <c r="P29" s="157"/>
      <c r="Q29" s="81"/>
      <c r="AD29" s="114" t="s">
        <v>94</v>
      </c>
      <c r="AE29" s="116">
        <v>34619.285588679988</v>
      </c>
      <c r="AG29" s="117">
        <v>162.5318572238497</v>
      </c>
    </row>
    <row r="30" spans="1:33" ht="13.5" thickBot="1" x14ac:dyDescent="0.25">
      <c r="A30" s="72" t="s">
        <v>32</v>
      </c>
      <c r="C30" s="53" t="s">
        <v>51</v>
      </c>
      <c r="D30" s="54">
        <v>2.1999999999999999E-2</v>
      </c>
      <c r="E30" s="55">
        <f>1+1*D30</f>
        <v>1.022</v>
      </c>
      <c r="G30" s="166"/>
      <c r="H30" s="221"/>
      <c r="I30" s="66"/>
      <c r="J30" s="167"/>
      <c r="K30" s="65"/>
      <c r="L30" s="221"/>
      <c r="M30" s="166"/>
      <c r="N30" s="221"/>
      <c r="O30" s="66"/>
      <c r="P30" s="167"/>
      <c r="Q30" s="65"/>
      <c r="AD30" s="114" t="s">
        <v>85</v>
      </c>
      <c r="AE30" s="116">
        <v>39603.119537162995</v>
      </c>
      <c r="AG30" s="117">
        <v>185.93013867212673</v>
      </c>
    </row>
    <row r="31" spans="1:33" ht="13.5" thickBot="1" x14ac:dyDescent="0.25">
      <c r="A31" s="73"/>
      <c r="B31" s="56"/>
      <c r="C31" s="243" t="s">
        <v>181</v>
      </c>
      <c r="D31" s="243" t="s">
        <v>171</v>
      </c>
      <c r="E31" s="243" t="s">
        <v>172</v>
      </c>
      <c r="F31" s="243" t="s">
        <v>173</v>
      </c>
      <c r="G31" s="243" t="s">
        <v>174</v>
      </c>
      <c r="H31" s="65"/>
      <c r="I31" s="222"/>
      <c r="J31" s="222"/>
      <c r="K31" s="222"/>
      <c r="L31" s="221"/>
      <c r="M31" s="224"/>
      <c r="N31" s="65"/>
      <c r="O31" s="222"/>
      <c r="P31" s="222"/>
      <c r="Q31" s="222"/>
      <c r="AD31" s="114" t="s">
        <v>95</v>
      </c>
      <c r="AE31" s="116">
        <v>36253.844473326993</v>
      </c>
      <c r="AG31" s="117">
        <v>170.20584259777931</v>
      </c>
    </row>
    <row r="32" spans="1:33" ht="13.5" thickBot="1" x14ac:dyDescent="0.25">
      <c r="A32" s="77" t="s">
        <v>0</v>
      </c>
      <c r="B32" s="302" t="s">
        <v>118</v>
      </c>
      <c r="C32" s="303"/>
      <c r="D32" s="303"/>
      <c r="E32" s="304"/>
      <c r="F32" s="245"/>
      <c r="G32" s="246"/>
      <c r="H32" s="231"/>
      <c r="I32" s="231"/>
      <c r="J32" s="231"/>
      <c r="K32" s="231"/>
      <c r="L32" s="221"/>
      <c r="M32" s="169"/>
      <c r="N32" s="269"/>
      <c r="O32" s="269"/>
      <c r="P32" s="269"/>
      <c r="Q32" s="269"/>
      <c r="AD32" s="114" t="s">
        <v>93</v>
      </c>
      <c r="AE32" s="116">
        <v>30998.12564741099</v>
      </c>
      <c r="AG32" s="117">
        <v>145.5311063258732</v>
      </c>
    </row>
    <row r="33" spans="1:33" ht="26.25" thickBot="1" x14ac:dyDescent="0.25">
      <c r="A33" s="80" t="s">
        <v>123</v>
      </c>
      <c r="B33" s="305"/>
      <c r="C33" s="306"/>
      <c r="D33" s="306"/>
      <c r="E33" s="306"/>
      <c r="F33" s="306"/>
      <c r="G33" s="307"/>
      <c r="H33" s="231"/>
      <c r="I33" s="163"/>
      <c r="J33" s="163"/>
      <c r="K33" s="163"/>
      <c r="L33" s="221"/>
      <c r="M33" s="223"/>
      <c r="N33" s="269"/>
      <c r="O33" s="270"/>
      <c r="P33" s="270"/>
      <c r="Q33" s="270"/>
      <c r="AD33" s="114" t="s">
        <v>74</v>
      </c>
      <c r="AE33" s="116">
        <v>70446.346628904968</v>
      </c>
      <c r="AG33" s="117">
        <v>330.73402173194819</v>
      </c>
    </row>
    <row r="34" spans="1:33" ht="13.5" thickBot="1" x14ac:dyDescent="0.25">
      <c r="A34" s="79" t="s">
        <v>10</v>
      </c>
      <c r="B34" s="233"/>
      <c r="C34" s="234"/>
      <c r="D34" s="234"/>
      <c r="E34" s="234"/>
      <c r="F34" s="234"/>
      <c r="G34" s="235"/>
      <c r="H34" s="232"/>
      <c r="I34" s="163"/>
      <c r="J34" s="163"/>
      <c r="K34" s="163"/>
      <c r="L34" s="221"/>
      <c r="M34" s="171"/>
      <c r="N34" s="271"/>
      <c r="O34" s="272"/>
      <c r="P34" s="272"/>
      <c r="Q34" s="272"/>
      <c r="AD34" s="114" t="s">
        <v>77</v>
      </c>
      <c r="AE34" s="116">
        <v>69334.976572146974</v>
      </c>
      <c r="AG34" s="117">
        <v>325.51632193496232</v>
      </c>
    </row>
    <row r="35" spans="1:33" ht="26.25" thickBot="1" x14ac:dyDescent="0.25">
      <c r="A35" s="80" t="s">
        <v>117</v>
      </c>
      <c r="B35" s="57"/>
      <c r="C35" s="247">
        <f>B35+VLOOKUP(B32,$AD$2:$AG$48,2,FALSE)</f>
        <v>0</v>
      </c>
      <c r="D35" s="248">
        <f>C35*$E$30</f>
        <v>0</v>
      </c>
      <c r="E35" s="248">
        <f>D35*$E$30</f>
        <v>0</v>
      </c>
      <c r="F35" s="248">
        <f>E35*E30</f>
        <v>0</v>
      </c>
      <c r="G35" s="249">
        <f>F35*E30</f>
        <v>0</v>
      </c>
      <c r="H35" s="172"/>
      <c r="I35" s="173"/>
      <c r="J35" s="173"/>
      <c r="K35" s="174"/>
      <c r="L35" s="221"/>
      <c r="M35" s="161"/>
      <c r="N35" s="172"/>
      <c r="O35" s="173"/>
      <c r="P35" s="173"/>
      <c r="Q35" s="174"/>
      <c r="AD35" s="114" t="s">
        <v>75</v>
      </c>
      <c r="AE35" s="116">
        <v>73666.720097463985</v>
      </c>
      <c r="AG35" s="117">
        <v>345.85314599748352</v>
      </c>
    </row>
    <row r="36" spans="1:33" ht="13.5" thickBot="1" x14ac:dyDescent="0.25">
      <c r="A36" s="78" t="s">
        <v>52</v>
      </c>
      <c r="B36" s="199">
        <v>213</v>
      </c>
      <c r="C36" s="40"/>
      <c r="D36" s="121"/>
      <c r="E36" s="40"/>
      <c r="F36" s="40"/>
      <c r="G36" s="239"/>
      <c r="H36" s="175"/>
      <c r="I36" s="87"/>
      <c r="J36" s="87"/>
      <c r="K36" s="87"/>
      <c r="L36" s="221"/>
      <c r="M36" s="223"/>
      <c r="N36" s="175"/>
      <c r="O36" s="87"/>
      <c r="P36" s="87"/>
      <c r="Q36" s="87"/>
      <c r="AD36" s="114" t="s">
        <v>106</v>
      </c>
      <c r="AE36" s="116">
        <v>24227.000671977992</v>
      </c>
      <c r="AG36" s="117">
        <v>113.74178719238493</v>
      </c>
    </row>
    <row r="37" spans="1:33" ht="13.5" thickBot="1" x14ac:dyDescent="0.25">
      <c r="A37" s="77" t="s">
        <v>1</v>
      </c>
      <c r="B37" s="57">
        <f>B35/B36</f>
        <v>0</v>
      </c>
      <c r="C37" s="39">
        <f>C35/B36</f>
        <v>0</v>
      </c>
      <c r="D37" s="39">
        <f>D35/B36</f>
        <v>0</v>
      </c>
      <c r="E37" s="39">
        <f>E35/B36</f>
        <v>0</v>
      </c>
      <c r="F37" s="39">
        <f>F35/B36</f>
        <v>0</v>
      </c>
      <c r="G37" s="240">
        <f>G35/B36</f>
        <v>0</v>
      </c>
      <c r="H37" s="172"/>
      <c r="I37" s="91"/>
      <c r="J37" s="91"/>
      <c r="K37" s="91"/>
      <c r="L37" s="221"/>
      <c r="M37" s="169"/>
      <c r="N37" s="172"/>
      <c r="O37" s="91"/>
      <c r="P37" s="91"/>
      <c r="Q37" s="91"/>
      <c r="AD37" s="114" t="s">
        <v>90</v>
      </c>
      <c r="AE37" s="116">
        <v>39414.641574320987</v>
      </c>
      <c r="AG37" s="117">
        <v>185.04526560714078</v>
      </c>
    </row>
    <row r="38" spans="1:33" ht="13.5" thickBot="1" x14ac:dyDescent="0.25">
      <c r="A38" s="278" t="s">
        <v>53</v>
      </c>
      <c r="B38" s="279"/>
      <c r="C38" s="58"/>
      <c r="D38" s="58"/>
      <c r="E38" s="59"/>
      <c r="F38" s="59"/>
      <c r="G38" s="241"/>
      <c r="H38" s="244"/>
      <c r="I38" s="81"/>
      <c r="J38" s="81"/>
      <c r="K38" s="176"/>
      <c r="L38" s="221"/>
      <c r="M38" s="283"/>
      <c r="N38" s="283"/>
      <c r="O38" s="81"/>
      <c r="P38" s="81"/>
      <c r="Q38" s="176"/>
      <c r="AD38" s="114" t="s">
        <v>82</v>
      </c>
      <c r="AE38" s="116">
        <v>54308.733465570986</v>
      </c>
      <c r="AG38" s="117">
        <v>254.970579650568</v>
      </c>
    </row>
    <row r="39" spans="1:33" ht="13.5" thickBot="1" x14ac:dyDescent="0.25">
      <c r="A39" s="291" t="s">
        <v>2</v>
      </c>
      <c r="B39" s="292"/>
      <c r="C39" s="60">
        <f>C37*C38</f>
        <v>0</v>
      </c>
      <c r="D39" s="60">
        <f>D37*D38</f>
        <v>0</v>
      </c>
      <c r="E39" s="60">
        <f>E37*E38</f>
        <v>0</v>
      </c>
      <c r="F39" s="60">
        <f t="shared" ref="F39:G39" si="0">F37*F38</f>
        <v>0</v>
      </c>
      <c r="G39" s="60">
        <f t="shared" si="0"/>
        <v>0</v>
      </c>
      <c r="H39" s="163"/>
      <c r="I39" s="67"/>
      <c r="J39" s="67"/>
      <c r="K39" s="67"/>
      <c r="L39" s="221"/>
      <c r="M39" s="293"/>
      <c r="N39" s="272"/>
      <c r="O39" s="67"/>
      <c r="P39" s="67"/>
      <c r="Q39" s="67"/>
      <c r="AD39" s="114" t="s">
        <v>73</v>
      </c>
      <c r="AE39" s="116">
        <v>82817.650155447976</v>
      </c>
      <c r="AG39" s="117">
        <v>388.81525894576515</v>
      </c>
    </row>
    <row r="40" spans="1:33" ht="13.5" thickBot="1" x14ac:dyDescent="0.25"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AD40" s="114" t="s">
        <v>99</v>
      </c>
      <c r="AE40" s="116">
        <v>31542.978608959991</v>
      </c>
      <c r="AG40" s="117">
        <v>148.08910145051638</v>
      </c>
    </row>
    <row r="41" spans="1:33" ht="13.5" thickBot="1" x14ac:dyDescent="0.25">
      <c r="A41" s="71"/>
      <c r="D41" s="30" t="s">
        <v>36</v>
      </c>
      <c r="E41" s="31" t="s">
        <v>37</v>
      </c>
      <c r="G41" s="224"/>
      <c r="H41" s="221"/>
      <c r="I41" s="221"/>
      <c r="J41" s="157"/>
      <c r="K41" s="81"/>
      <c r="L41" s="221"/>
      <c r="M41" s="224"/>
      <c r="N41" s="221"/>
      <c r="O41" s="221"/>
      <c r="P41" s="157"/>
      <c r="Q41" s="81"/>
      <c r="AD41" s="114" t="s">
        <v>101</v>
      </c>
      <c r="AE41" s="116">
        <v>24314.740413300995</v>
      </c>
      <c r="AG41" s="117">
        <v>114.15371086056805</v>
      </c>
    </row>
    <row r="42" spans="1:33" ht="13.5" thickBot="1" x14ac:dyDescent="0.25">
      <c r="A42" s="72" t="s">
        <v>32</v>
      </c>
      <c r="C42" s="53" t="s">
        <v>51</v>
      </c>
      <c r="D42" s="54">
        <v>2.1999999999999999E-2</v>
      </c>
      <c r="E42" s="55">
        <f>1+1*D42</f>
        <v>1.022</v>
      </c>
      <c r="G42" s="166"/>
      <c r="H42" s="221"/>
      <c r="I42" s="66"/>
      <c r="J42" s="167"/>
      <c r="K42" s="65"/>
      <c r="L42" s="221"/>
      <c r="M42" s="166"/>
      <c r="N42" s="221"/>
      <c r="O42" s="66"/>
      <c r="P42" s="167"/>
      <c r="Q42" s="65"/>
      <c r="AD42" s="114" t="s">
        <v>71</v>
      </c>
      <c r="AE42" s="116">
        <v>93700.627699548975</v>
      </c>
      <c r="AG42" s="117">
        <v>439.90905023262428</v>
      </c>
    </row>
    <row r="43" spans="1:33" ht="13.5" thickBot="1" x14ac:dyDescent="0.25">
      <c r="A43" s="73"/>
      <c r="B43" s="56"/>
      <c r="C43" s="243" t="s">
        <v>181</v>
      </c>
      <c r="D43" s="243" t="s">
        <v>171</v>
      </c>
      <c r="E43" s="243" t="s">
        <v>172</v>
      </c>
      <c r="F43" s="243" t="s">
        <v>173</v>
      </c>
      <c r="G43" s="243" t="s">
        <v>174</v>
      </c>
      <c r="H43" s="65"/>
      <c r="I43" s="222"/>
      <c r="J43" s="222"/>
      <c r="K43" s="222"/>
      <c r="L43" s="221"/>
      <c r="M43" s="224"/>
      <c r="N43" s="65"/>
      <c r="O43" s="222"/>
      <c r="P43" s="222"/>
      <c r="Q43" s="222"/>
      <c r="AD43" s="114" t="s">
        <v>79</v>
      </c>
      <c r="AE43" s="116">
        <v>55948.708383632991</v>
      </c>
      <c r="AG43" s="117">
        <v>262.66999241142247</v>
      </c>
    </row>
    <row r="44" spans="1:33" ht="13.5" thickBot="1" x14ac:dyDescent="0.25">
      <c r="A44" s="77" t="s">
        <v>0</v>
      </c>
      <c r="B44" s="302" t="s">
        <v>118</v>
      </c>
      <c r="C44" s="303"/>
      <c r="D44" s="303"/>
      <c r="E44" s="304"/>
      <c r="F44" s="245"/>
      <c r="G44" s="246"/>
      <c r="H44" s="231"/>
      <c r="I44" s="231"/>
      <c r="J44" s="231"/>
      <c r="K44" s="231"/>
      <c r="L44" s="221"/>
      <c r="M44" s="169"/>
      <c r="N44" s="269"/>
      <c r="O44" s="269"/>
      <c r="P44" s="269"/>
      <c r="Q44" s="269"/>
      <c r="AD44" s="114" t="s">
        <v>89</v>
      </c>
      <c r="AE44" s="116">
        <v>43562.239963527987</v>
      </c>
      <c r="AG44" s="117">
        <v>204.51755851421589</v>
      </c>
    </row>
    <row r="45" spans="1:33" ht="26.25" thickBot="1" x14ac:dyDescent="0.25">
      <c r="A45" s="80" t="s">
        <v>123</v>
      </c>
      <c r="B45" s="305"/>
      <c r="C45" s="306"/>
      <c r="D45" s="306"/>
      <c r="E45" s="306"/>
      <c r="F45" s="306"/>
      <c r="G45" s="307"/>
      <c r="H45" s="231"/>
      <c r="I45" s="163"/>
      <c r="J45" s="163"/>
      <c r="K45" s="163"/>
      <c r="L45" s="221"/>
      <c r="M45" s="223"/>
      <c r="N45" s="269"/>
      <c r="O45" s="270"/>
      <c r="P45" s="270"/>
      <c r="Q45" s="270"/>
      <c r="AD45" s="114" t="s">
        <v>83</v>
      </c>
      <c r="AE45" s="116">
        <v>39513.213382473987</v>
      </c>
      <c r="AG45" s="117">
        <v>185.50804404917363</v>
      </c>
    </row>
    <row r="46" spans="1:33" ht="13.5" thickBot="1" x14ac:dyDescent="0.25">
      <c r="A46" s="79" t="s">
        <v>10</v>
      </c>
      <c r="B46" s="233"/>
      <c r="C46" s="234"/>
      <c r="D46" s="234"/>
      <c r="E46" s="234"/>
      <c r="F46" s="234"/>
      <c r="G46" s="235"/>
      <c r="H46" s="232"/>
      <c r="I46" s="163"/>
      <c r="J46" s="163"/>
      <c r="K46" s="163"/>
      <c r="L46" s="221"/>
      <c r="M46" s="171"/>
      <c r="N46" s="271"/>
      <c r="O46" s="272"/>
      <c r="P46" s="272"/>
      <c r="Q46" s="272"/>
      <c r="AD46" s="114" t="s">
        <v>72</v>
      </c>
      <c r="AE46" s="116">
        <v>88633.38683647498</v>
      </c>
      <c r="AG46" s="117">
        <v>416.11918702570415</v>
      </c>
    </row>
    <row r="47" spans="1:33" ht="26.25" thickBot="1" x14ac:dyDescent="0.25">
      <c r="A47" s="80" t="s">
        <v>117</v>
      </c>
      <c r="B47" s="57"/>
      <c r="C47" s="247">
        <f>B47+VLOOKUP(B44,$AD$2:$AG$48,2,FALSE)</f>
        <v>0</v>
      </c>
      <c r="D47" s="248">
        <f>C47*$E$30</f>
        <v>0</v>
      </c>
      <c r="E47" s="248">
        <f>D47*E42</f>
        <v>0</v>
      </c>
      <c r="F47" s="248">
        <f>E47*E42</f>
        <v>0</v>
      </c>
      <c r="G47" s="249">
        <f>F47*E42</f>
        <v>0</v>
      </c>
      <c r="H47" s="172"/>
      <c r="I47" s="173"/>
      <c r="J47" s="173"/>
      <c r="K47" s="174"/>
      <c r="L47" s="221"/>
      <c r="M47" s="161"/>
      <c r="N47" s="172"/>
      <c r="O47" s="173"/>
      <c r="P47" s="173"/>
      <c r="Q47" s="174"/>
      <c r="AD47" s="114" t="s">
        <v>103</v>
      </c>
      <c r="AE47" s="116">
        <v>26035.955832587992</v>
      </c>
      <c r="AG47" s="117">
        <v>122.23453442529573</v>
      </c>
    </row>
    <row r="48" spans="1:33" ht="13.5" thickBot="1" x14ac:dyDescent="0.25">
      <c r="A48" s="78" t="s">
        <v>52</v>
      </c>
      <c r="B48" s="199">
        <v>213</v>
      </c>
      <c r="C48" s="40"/>
      <c r="D48" s="121"/>
      <c r="E48" s="40"/>
      <c r="F48" s="40"/>
      <c r="G48" s="239"/>
      <c r="H48" s="175"/>
      <c r="I48" s="87"/>
      <c r="J48" s="87"/>
      <c r="K48" s="87"/>
      <c r="L48" s="221"/>
      <c r="M48" s="223"/>
      <c r="N48" s="175"/>
      <c r="O48" s="87"/>
      <c r="P48" s="87"/>
      <c r="Q48" s="87"/>
      <c r="AD48" s="114" t="s">
        <v>76</v>
      </c>
      <c r="AE48" s="116">
        <v>71375.737962918967</v>
      </c>
      <c r="AG48" s="117">
        <v>335.09736132825805</v>
      </c>
    </row>
    <row r="49" spans="1:17" ht="13.5" thickBot="1" x14ac:dyDescent="0.25">
      <c r="A49" s="77" t="s">
        <v>1</v>
      </c>
      <c r="B49" s="57">
        <f>B47/B48</f>
        <v>0</v>
      </c>
      <c r="C49" s="39">
        <f>C47/B48</f>
        <v>0</v>
      </c>
      <c r="D49" s="39">
        <f>D47/B48</f>
        <v>0</v>
      </c>
      <c r="E49" s="39">
        <f>E47/B48</f>
        <v>0</v>
      </c>
      <c r="F49" s="39">
        <f>F47/B48</f>
        <v>0</v>
      </c>
      <c r="G49" s="240">
        <f>G47/B48</f>
        <v>0</v>
      </c>
      <c r="H49" s="172"/>
      <c r="I49" s="91"/>
      <c r="J49" s="91"/>
      <c r="K49" s="91"/>
      <c r="L49" s="221"/>
      <c r="M49" s="169"/>
      <c r="N49" s="172"/>
      <c r="O49" s="91"/>
      <c r="P49" s="91"/>
      <c r="Q49" s="91"/>
    </row>
    <row r="50" spans="1:17" ht="13.5" thickBot="1" x14ac:dyDescent="0.25">
      <c r="A50" s="278" t="s">
        <v>53</v>
      </c>
      <c r="B50" s="279"/>
      <c r="C50" s="58"/>
      <c r="D50" s="58"/>
      <c r="E50" s="59"/>
      <c r="F50" s="59"/>
      <c r="G50" s="241"/>
      <c r="H50" s="244"/>
      <c r="I50" s="81"/>
      <c r="J50" s="81"/>
      <c r="K50" s="176"/>
      <c r="L50" s="221"/>
      <c r="M50" s="283"/>
      <c r="N50" s="283"/>
      <c r="O50" s="81"/>
      <c r="P50" s="81"/>
      <c r="Q50" s="176"/>
    </row>
    <row r="51" spans="1:17" ht="13.5" thickBot="1" x14ac:dyDescent="0.25">
      <c r="A51" s="291" t="s">
        <v>2</v>
      </c>
      <c r="B51" s="292"/>
      <c r="C51" s="60">
        <f>C49*C50</f>
        <v>0</v>
      </c>
      <c r="D51" s="60">
        <f>D49*D50</f>
        <v>0</v>
      </c>
      <c r="E51" s="60">
        <f>E49*E50</f>
        <v>0</v>
      </c>
      <c r="F51" s="60">
        <f t="shared" ref="F51:G51" si="1">F49*F50</f>
        <v>0</v>
      </c>
      <c r="G51" s="60">
        <f t="shared" si="1"/>
        <v>0</v>
      </c>
      <c r="H51" s="163"/>
      <c r="I51" s="67"/>
      <c r="J51" s="67"/>
      <c r="K51" s="67"/>
      <c r="L51" s="221"/>
      <c r="M51" s="293"/>
      <c r="N51" s="272"/>
      <c r="O51" s="67"/>
      <c r="P51" s="67"/>
      <c r="Q51" s="67"/>
    </row>
    <row r="52" spans="1:17" x14ac:dyDescent="0.2"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</row>
    <row r="53" spans="1:17" x14ac:dyDescent="0.2">
      <c r="A53" s="71"/>
      <c r="D53" s="30" t="s">
        <v>36</v>
      </c>
      <c r="E53" s="31" t="s">
        <v>37</v>
      </c>
      <c r="G53" s="224"/>
      <c r="H53" s="221"/>
      <c r="I53" s="221"/>
      <c r="J53" s="157"/>
      <c r="K53" s="81"/>
      <c r="L53" s="221"/>
      <c r="M53" s="224"/>
      <c r="N53" s="221"/>
      <c r="O53" s="221"/>
      <c r="P53" s="157"/>
      <c r="Q53" s="81"/>
    </row>
    <row r="54" spans="1:17" ht="13.5" thickBot="1" x14ac:dyDescent="0.25">
      <c r="A54" s="72" t="s">
        <v>32</v>
      </c>
      <c r="C54" s="53" t="s">
        <v>51</v>
      </c>
      <c r="D54" s="54">
        <v>2.1999999999999999E-2</v>
      </c>
      <c r="E54" s="55">
        <f>1+1*D54</f>
        <v>1.022</v>
      </c>
      <c r="G54" s="166"/>
      <c r="H54" s="221"/>
      <c r="I54" s="66"/>
      <c r="J54" s="167"/>
      <c r="K54" s="65"/>
      <c r="L54" s="221"/>
      <c r="M54" s="166"/>
      <c r="N54" s="221"/>
      <c r="O54" s="66"/>
      <c r="P54" s="167"/>
      <c r="Q54" s="65"/>
    </row>
    <row r="55" spans="1:17" ht="13.5" thickBot="1" x14ac:dyDescent="0.25">
      <c r="A55" s="73"/>
      <c r="B55" s="56"/>
      <c r="C55" s="243" t="s">
        <v>181</v>
      </c>
      <c r="D55" s="243" t="s">
        <v>171</v>
      </c>
      <c r="E55" s="243" t="s">
        <v>172</v>
      </c>
      <c r="F55" s="243" t="s">
        <v>173</v>
      </c>
      <c r="G55" s="243" t="s">
        <v>174</v>
      </c>
      <c r="H55" s="65"/>
      <c r="I55" s="222"/>
      <c r="J55" s="222"/>
      <c r="K55" s="222"/>
      <c r="L55" s="221"/>
      <c r="M55" s="224"/>
      <c r="N55" s="65"/>
      <c r="O55" s="222"/>
      <c r="P55" s="222"/>
      <c r="Q55" s="222"/>
    </row>
    <row r="56" spans="1:17" ht="13.5" thickBot="1" x14ac:dyDescent="0.25">
      <c r="A56" s="77" t="s">
        <v>0</v>
      </c>
      <c r="B56" s="302" t="s">
        <v>118</v>
      </c>
      <c r="C56" s="303"/>
      <c r="D56" s="303"/>
      <c r="E56" s="304"/>
      <c r="F56" s="245"/>
      <c r="G56" s="246"/>
      <c r="H56" s="231"/>
      <c r="I56" s="231"/>
      <c r="J56" s="231"/>
      <c r="K56" s="231"/>
      <c r="L56" s="221"/>
      <c r="M56" s="169"/>
      <c r="N56" s="269"/>
      <c r="O56" s="269"/>
      <c r="P56" s="269"/>
      <c r="Q56" s="269"/>
    </row>
    <row r="57" spans="1:17" ht="26.25" thickBot="1" x14ac:dyDescent="0.25">
      <c r="A57" s="80" t="s">
        <v>123</v>
      </c>
      <c r="B57" s="305"/>
      <c r="C57" s="306"/>
      <c r="D57" s="306"/>
      <c r="E57" s="306"/>
      <c r="F57" s="306"/>
      <c r="G57" s="307"/>
      <c r="H57" s="231"/>
      <c r="I57" s="163"/>
      <c r="J57" s="163"/>
      <c r="K57" s="163"/>
      <c r="L57" s="221"/>
      <c r="M57" s="223"/>
      <c r="N57" s="269"/>
      <c r="O57" s="270"/>
      <c r="P57" s="270"/>
      <c r="Q57" s="270"/>
    </row>
    <row r="58" spans="1:17" ht="13.5" thickBot="1" x14ac:dyDescent="0.25">
      <c r="A58" s="79" t="s">
        <v>10</v>
      </c>
      <c r="B58" s="233"/>
      <c r="C58" s="234"/>
      <c r="D58" s="234"/>
      <c r="E58" s="234"/>
      <c r="F58" s="234"/>
      <c r="G58" s="235"/>
      <c r="H58" s="232"/>
      <c r="I58" s="163"/>
      <c r="J58" s="163"/>
      <c r="K58" s="163"/>
      <c r="L58" s="221"/>
      <c r="M58" s="171"/>
      <c r="N58" s="271"/>
      <c r="O58" s="272"/>
      <c r="P58" s="272"/>
      <c r="Q58" s="272"/>
    </row>
    <row r="59" spans="1:17" ht="26.25" thickBot="1" x14ac:dyDescent="0.25">
      <c r="A59" s="80" t="s">
        <v>117</v>
      </c>
      <c r="B59" s="57"/>
      <c r="C59" s="247">
        <f>B59+VLOOKUP(B56,$AD$2:$AG$48,2,FALSE)</f>
        <v>0</v>
      </c>
      <c r="D59" s="248">
        <f>C59*$E$30</f>
        <v>0</v>
      </c>
      <c r="E59" s="248">
        <f>D59*E54</f>
        <v>0</v>
      </c>
      <c r="F59" s="248">
        <f>E59*E54</f>
        <v>0</v>
      </c>
      <c r="G59" s="249">
        <f>F59*E54</f>
        <v>0</v>
      </c>
      <c r="H59" s="172"/>
      <c r="I59" s="173"/>
      <c r="J59" s="173"/>
      <c r="K59" s="174"/>
      <c r="L59" s="221"/>
      <c r="M59" s="161"/>
      <c r="N59" s="172"/>
      <c r="O59" s="173"/>
      <c r="P59" s="173"/>
      <c r="Q59" s="174"/>
    </row>
    <row r="60" spans="1:17" ht="13.5" thickBot="1" x14ac:dyDescent="0.25">
      <c r="A60" s="78" t="s">
        <v>52</v>
      </c>
      <c r="B60" s="199">
        <v>213</v>
      </c>
      <c r="C60" s="40"/>
      <c r="D60" s="121"/>
      <c r="E60" s="40"/>
      <c r="F60" s="40"/>
      <c r="G60" s="239"/>
      <c r="H60" s="175"/>
      <c r="I60" s="87"/>
      <c r="J60" s="87"/>
      <c r="K60" s="87"/>
      <c r="L60" s="221"/>
      <c r="M60" s="223"/>
      <c r="N60" s="175"/>
      <c r="O60" s="87"/>
      <c r="P60" s="87"/>
      <c r="Q60" s="87"/>
    </row>
    <row r="61" spans="1:17" ht="13.5" thickBot="1" x14ac:dyDescent="0.25">
      <c r="A61" s="77" t="s">
        <v>1</v>
      </c>
      <c r="B61" s="57">
        <f>B59/B60</f>
        <v>0</v>
      </c>
      <c r="C61" s="39">
        <f>C59/B60</f>
        <v>0</v>
      </c>
      <c r="D61" s="39">
        <f>D59/B60</f>
        <v>0</v>
      </c>
      <c r="E61" s="39">
        <f>E59/B60</f>
        <v>0</v>
      </c>
      <c r="F61" s="39">
        <f>F59/B60</f>
        <v>0</v>
      </c>
      <c r="G61" s="240">
        <f>G59/B60</f>
        <v>0</v>
      </c>
      <c r="H61" s="172"/>
      <c r="I61" s="91"/>
      <c r="J61" s="91"/>
      <c r="K61" s="91"/>
      <c r="L61" s="221"/>
      <c r="M61" s="169"/>
      <c r="N61" s="172"/>
      <c r="O61" s="91"/>
      <c r="P61" s="91"/>
      <c r="Q61" s="91"/>
    </row>
    <row r="62" spans="1:17" ht="13.5" thickBot="1" x14ac:dyDescent="0.25">
      <c r="A62" s="278" t="s">
        <v>53</v>
      </c>
      <c r="B62" s="279"/>
      <c r="C62" s="58"/>
      <c r="D62" s="58"/>
      <c r="E62" s="59"/>
      <c r="F62" s="59"/>
      <c r="G62" s="241"/>
      <c r="H62" s="244"/>
      <c r="I62" s="81"/>
      <c r="J62" s="81"/>
      <c r="K62" s="176"/>
      <c r="L62" s="221"/>
      <c r="M62" s="283"/>
      <c r="N62" s="283"/>
      <c r="O62" s="81"/>
      <c r="P62" s="81"/>
      <c r="Q62" s="176"/>
    </row>
    <row r="63" spans="1:17" ht="13.5" thickBot="1" x14ac:dyDescent="0.25">
      <c r="A63" s="291" t="s">
        <v>2</v>
      </c>
      <c r="B63" s="292"/>
      <c r="C63" s="60">
        <f>C61*C62</f>
        <v>0</v>
      </c>
      <c r="D63" s="60">
        <f>D61*D62</f>
        <v>0</v>
      </c>
      <c r="E63" s="60">
        <f>E61*E62</f>
        <v>0</v>
      </c>
      <c r="F63" s="60">
        <f t="shared" ref="F63:G63" si="2">F61*F62</f>
        <v>0</v>
      </c>
      <c r="G63" s="60">
        <f t="shared" si="2"/>
        <v>0</v>
      </c>
      <c r="H63" s="163"/>
      <c r="I63" s="67"/>
      <c r="J63" s="67"/>
      <c r="K63" s="67"/>
      <c r="L63" s="221"/>
      <c r="M63" s="293"/>
      <c r="N63" s="272"/>
      <c r="O63" s="67"/>
      <c r="P63" s="67"/>
      <c r="Q63" s="67"/>
    </row>
    <row r="64" spans="1:17" x14ac:dyDescent="0.2"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</row>
    <row r="65" spans="1:17" x14ac:dyDescent="0.2">
      <c r="A65" s="71"/>
      <c r="D65" s="30" t="s">
        <v>36</v>
      </c>
      <c r="E65" s="31" t="s">
        <v>37</v>
      </c>
      <c r="G65" s="224"/>
      <c r="H65" s="221"/>
      <c r="I65" s="221"/>
      <c r="J65" s="157"/>
      <c r="K65" s="81"/>
      <c r="L65" s="221"/>
      <c r="M65" s="224"/>
      <c r="N65" s="221"/>
      <c r="O65" s="221"/>
      <c r="P65" s="157"/>
      <c r="Q65" s="81"/>
    </row>
    <row r="66" spans="1:17" ht="13.5" thickBot="1" x14ac:dyDescent="0.25">
      <c r="A66" s="72" t="s">
        <v>32</v>
      </c>
      <c r="C66" s="53" t="s">
        <v>51</v>
      </c>
      <c r="D66" s="54">
        <v>2.1999999999999999E-2</v>
      </c>
      <c r="E66" s="55">
        <f>1+1*D66</f>
        <v>1.022</v>
      </c>
      <c r="G66" s="166"/>
      <c r="H66" s="221"/>
      <c r="I66" s="66"/>
      <c r="J66" s="167"/>
      <c r="K66" s="65"/>
      <c r="L66" s="221"/>
      <c r="M66" s="166"/>
      <c r="N66" s="221"/>
      <c r="O66" s="66"/>
      <c r="P66" s="167"/>
      <c r="Q66" s="65"/>
    </row>
    <row r="67" spans="1:17" ht="13.5" thickBot="1" x14ac:dyDescent="0.25">
      <c r="A67" s="73"/>
      <c r="B67" s="56"/>
      <c r="C67" s="243" t="s">
        <v>181</v>
      </c>
      <c r="D67" s="243" t="s">
        <v>171</v>
      </c>
      <c r="E67" s="243" t="s">
        <v>172</v>
      </c>
      <c r="F67" s="243" t="s">
        <v>173</v>
      </c>
      <c r="G67" s="243" t="s">
        <v>174</v>
      </c>
      <c r="H67" s="65"/>
      <c r="I67" s="222"/>
      <c r="J67" s="222"/>
      <c r="K67" s="222"/>
      <c r="L67" s="221"/>
      <c r="M67" s="224"/>
      <c r="N67" s="65"/>
      <c r="O67" s="222"/>
      <c r="P67" s="222"/>
      <c r="Q67" s="222"/>
    </row>
    <row r="68" spans="1:17" ht="13.5" thickBot="1" x14ac:dyDescent="0.25">
      <c r="A68" s="77" t="s">
        <v>0</v>
      </c>
      <c r="B68" s="302" t="s">
        <v>118</v>
      </c>
      <c r="C68" s="303"/>
      <c r="D68" s="303"/>
      <c r="E68" s="304"/>
      <c r="F68" s="245"/>
      <c r="G68" s="246"/>
      <c r="H68" s="231"/>
      <c r="I68" s="231"/>
      <c r="J68" s="231"/>
      <c r="K68" s="231"/>
      <c r="L68" s="221"/>
      <c r="M68" s="169"/>
      <c r="N68" s="269"/>
      <c r="O68" s="269"/>
      <c r="P68" s="269"/>
      <c r="Q68" s="269"/>
    </row>
    <row r="69" spans="1:17" ht="26.25" thickBot="1" x14ac:dyDescent="0.25">
      <c r="A69" s="80" t="s">
        <v>123</v>
      </c>
      <c r="B69" s="305"/>
      <c r="C69" s="306"/>
      <c r="D69" s="306"/>
      <c r="E69" s="306"/>
      <c r="F69" s="306"/>
      <c r="G69" s="307"/>
      <c r="H69" s="231"/>
      <c r="I69" s="231"/>
      <c r="J69" s="231"/>
      <c r="K69" s="231"/>
      <c r="L69" s="221"/>
      <c r="M69" s="223"/>
      <c r="N69" s="269"/>
      <c r="O69" s="270"/>
      <c r="P69" s="270"/>
      <c r="Q69" s="270"/>
    </row>
    <row r="70" spans="1:17" ht="13.5" thickBot="1" x14ac:dyDescent="0.25">
      <c r="A70" s="79" t="s">
        <v>10</v>
      </c>
      <c r="B70" s="233"/>
      <c r="C70" s="234"/>
      <c r="D70" s="234"/>
      <c r="E70" s="234"/>
      <c r="F70" s="234"/>
      <c r="G70" s="235"/>
      <c r="H70" s="231"/>
      <c r="I70" s="231"/>
      <c r="J70" s="231"/>
      <c r="K70" s="231"/>
      <c r="L70" s="221"/>
      <c r="M70" s="171"/>
      <c r="N70" s="271"/>
      <c r="O70" s="272"/>
      <c r="P70" s="272"/>
      <c r="Q70" s="272"/>
    </row>
    <row r="71" spans="1:17" ht="26.25" thickBot="1" x14ac:dyDescent="0.25">
      <c r="A71" s="80" t="s">
        <v>117</v>
      </c>
      <c r="B71" s="57"/>
      <c r="C71" s="247">
        <f>B71+VLOOKUP(B68,$AD$2:$AG$48,2,FALSE)</f>
        <v>0</v>
      </c>
      <c r="D71" s="248">
        <f>C71*$E$30</f>
        <v>0</v>
      </c>
      <c r="E71" s="248">
        <f>D71*E66</f>
        <v>0</v>
      </c>
      <c r="F71" s="248">
        <f>E71*E66</f>
        <v>0</v>
      </c>
      <c r="G71" s="249">
        <f>F71*E66</f>
        <v>0</v>
      </c>
      <c r="H71" s="172"/>
      <c r="I71" s="173"/>
      <c r="J71" s="173"/>
      <c r="K71" s="174"/>
      <c r="L71" s="221"/>
      <c r="M71" s="161"/>
      <c r="N71" s="172"/>
      <c r="O71" s="173"/>
      <c r="P71" s="173"/>
      <c r="Q71" s="174"/>
    </row>
    <row r="72" spans="1:17" ht="13.5" thickBot="1" x14ac:dyDescent="0.25">
      <c r="A72" s="78" t="s">
        <v>52</v>
      </c>
      <c r="B72" s="199">
        <v>213</v>
      </c>
      <c r="C72" s="40"/>
      <c r="D72" s="121"/>
      <c r="E72" s="40"/>
      <c r="F72" s="40"/>
      <c r="G72" s="239"/>
      <c r="H72" s="175"/>
      <c r="I72" s="87"/>
      <c r="J72" s="87"/>
      <c r="K72" s="87"/>
      <c r="L72" s="221"/>
      <c r="M72" s="223"/>
      <c r="N72" s="175"/>
      <c r="O72" s="87"/>
      <c r="P72" s="87"/>
      <c r="Q72" s="87"/>
    </row>
    <row r="73" spans="1:17" ht="13.5" thickBot="1" x14ac:dyDescent="0.25">
      <c r="A73" s="77" t="s">
        <v>1</v>
      </c>
      <c r="B73" s="57">
        <f>B71/B72</f>
        <v>0</v>
      </c>
      <c r="C73" s="39">
        <f>C71/B72</f>
        <v>0</v>
      </c>
      <c r="D73" s="39">
        <f>D71/B72</f>
        <v>0</v>
      </c>
      <c r="E73" s="39">
        <f>E71/B72</f>
        <v>0</v>
      </c>
      <c r="F73" s="39">
        <f>F71/B72</f>
        <v>0</v>
      </c>
      <c r="G73" s="240">
        <f>G71/B72</f>
        <v>0</v>
      </c>
      <c r="H73" s="172"/>
      <c r="I73" s="91"/>
      <c r="J73" s="91"/>
      <c r="K73" s="91"/>
      <c r="L73" s="221"/>
      <c r="M73" s="169"/>
      <c r="N73" s="172"/>
      <c r="O73" s="91"/>
      <c r="P73" s="91"/>
      <c r="Q73" s="91"/>
    </row>
    <row r="74" spans="1:17" ht="13.5" thickBot="1" x14ac:dyDescent="0.25">
      <c r="A74" s="278" t="s">
        <v>53</v>
      </c>
      <c r="B74" s="279"/>
      <c r="C74" s="58"/>
      <c r="D74" s="58"/>
      <c r="E74" s="59"/>
      <c r="F74" s="59"/>
      <c r="G74" s="241"/>
      <c r="H74" s="244"/>
      <c r="I74" s="81"/>
      <c r="J74" s="81"/>
      <c r="K74" s="176"/>
      <c r="L74" s="221"/>
      <c r="M74" s="283"/>
      <c r="N74" s="283"/>
      <c r="O74" s="81"/>
      <c r="P74" s="81"/>
      <c r="Q74" s="176"/>
    </row>
    <row r="75" spans="1:17" ht="13.5" thickBot="1" x14ac:dyDescent="0.25">
      <c r="A75" s="291" t="s">
        <v>2</v>
      </c>
      <c r="B75" s="292"/>
      <c r="C75" s="60">
        <f>C73*C74</f>
        <v>0</v>
      </c>
      <c r="D75" s="60">
        <f>D73*D74</f>
        <v>0</v>
      </c>
      <c r="E75" s="60">
        <f>E73*E74</f>
        <v>0</v>
      </c>
      <c r="F75" s="60">
        <f t="shared" ref="F75:G75" si="3">F73*F74</f>
        <v>0</v>
      </c>
      <c r="G75" s="60">
        <f t="shared" si="3"/>
        <v>0</v>
      </c>
      <c r="H75" s="163"/>
      <c r="I75" s="67"/>
      <c r="J75" s="67"/>
      <c r="K75" s="67"/>
      <c r="L75" s="221"/>
      <c r="M75" s="293"/>
      <c r="N75" s="272"/>
      <c r="O75" s="67"/>
      <c r="P75" s="67"/>
      <c r="Q75" s="67"/>
    </row>
    <row r="76" spans="1:17" x14ac:dyDescent="0.2"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</row>
    <row r="77" spans="1:17" x14ac:dyDescent="0.2">
      <c r="A77" s="71"/>
      <c r="D77" s="30" t="s">
        <v>36</v>
      </c>
      <c r="E77" s="31" t="s">
        <v>37</v>
      </c>
      <c r="G77" s="224"/>
      <c r="H77" s="221"/>
      <c r="I77" s="221"/>
      <c r="J77" s="157"/>
      <c r="K77" s="81"/>
      <c r="L77" s="221"/>
      <c r="M77" s="224"/>
      <c r="N77" s="221"/>
      <c r="O77" s="221"/>
      <c r="P77" s="157"/>
      <c r="Q77" s="81"/>
    </row>
    <row r="78" spans="1:17" ht="13.5" thickBot="1" x14ac:dyDescent="0.25">
      <c r="A78" s="72" t="s">
        <v>32</v>
      </c>
      <c r="C78" s="53" t="s">
        <v>51</v>
      </c>
      <c r="D78" s="54">
        <v>2.1999999999999999E-2</v>
      </c>
      <c r="E78" s="55">
        <f>1+1*D78</f>
        <v>1.022</v>
      </c>
      <c r="G78" s="166"/>
      <c r="H78" s="221"/>
      <c r="I78" s="66"/>
      <c r="J78" s="167"/>
      <c r="K78" s="65"/>
      <c r="L78" s="221"/>
      <c r="M78" s="166"/>
      <c r="N78" s="221"/>
      <c r="O78" s="66"/>
      <c r="P78" s="167"/>
      <c r="Q78" s="65"/>
    </row>
    <row r="79" spans="1:17" ht="13.5" thickBot="1" x14ac:dyDescent="0.25">
      <c r="A79" s="73"/>
      <c r="B79" s="56"/>
      <c r="C79" s="243" t="s">
        <v>181</v>
      </c>
      <c r="D79" s="243" t="s">
        <v>171</v>
      </c>
      <c r="E79" s="243" t="s">
        <v>172</v>
      </c>
      <c r="F79" s="243" t="s">
        <v>173</v>
      </c>
      <c r="G79" s="243" t="s">
        <v>174</v>
      </c>
      <c r="H79" s="65"/>
      <c r="I79" s="222"/>
      <c r="J79" s="222"/>
      <c r="K79" s="222"/>
      <c r="L79" s="221"/>
      <c r="M79" s="224"/>
      <c r="N79" s="65"/>
      <c r="O79" s="222"/>
      <c r="P79" s="222"/>
      <c r="Q79" s="222"/>
    </row>
    <row r="80" spans="1:17" ht="13.5" thickBot="1" x14ac:dyDescent="0.25">
      <c r="A80" s="77" t="s">
        <v>0</v>
      </c>
      <c r="B80" s="302" t="s">
        <v>118</v>
      </c>
      <c r="C80" s="303"/>
      <c r="D80" s="303"/>
      <c r="E80" s="304"/>
      <c r="F80" s="245"/>
      <c r="G80" s="246"/>
      <c r="H80" s="231"/>
      <c r="I80" s="231"/>
      <c r="J80" s="231"/>
      <c r="K80" s="231"/>
      <c r="L80" s="221"/>
      <c r="M80" s="169"/>
      <c r="N80" s="269"/>
      <c r="O80" s="269"/>
      <c r="P80" s="269"/>
      <c r="Q80" s="269"/>
    </row>
    <row r="81" spans="1:17" ht="26.25" thickBot="1" x14ac:dyDescent="0.25">
      <c r="A81" s="80" t="s">
        <v>123</v>
      </c>
      <c r="B81" s="305"/>
      <c r="C81" s="306"/>
      <c r="D81" s="306"/>
      <c r="E81" s="306"/>
      <c r="F81" s="306"/>
      <c r="G81" s="307"/>
      <c r="H81" s="231"/>
      <c r="I81" s="231"/>
      <c r="J81" s="231"/>
      <c r="K81" s="231"/>
      <c r="L81" s="221"/>
      <c r="M81" s="223"/>
      <c r="N81" s="269"/>
      <c r="O81" s="270"/>
      <c r="P81" s="270"/>
      <c r="Q81" s="270"/>
    </row>
    <row r="82" spans="1:17" ht="13.5" thickBot="1" x14ac:dyDescent="0.25">
      <c r="A82" s="79" t="s">
        <v>10</v>
      </c>
      <c r="B82" s="233"/>
      <c r="C82" s="234"/>
      <c r="D82" s="234"/>
      <c r="E82" s="234"/>
      <c r="F82" s="234"/>
      <c r="G82" s="235"/>
      <c r="H82" s="231"/>
      <c r="I82" s="231"/>
      <c r="J82" s="231"/>
      <c r="K82" s="231"/>
      <c r="L82" s="221"/>
      <c r="M82" s="171"/>
      <c r="N82" s="271"/>
      <c r="O82" s="272"/>
      <c r="P82" s="272"/>
      <c r="Q82" s="272"/>
    </row>
    <row r="83" spans="1:17" ht="26.25" thickBot="1" x14ac:dyDescent="0.25">
      <c r="A83" s="80" t="s">
        <v>117</v>
      </c>
      <c r="B83" s="57"/>
      <c r="C83" s="247">
        <f>B83+VLOOKUP(B80,$AD$2:$AG$48,2,FALSE)</f>
        <v>0</v>
      </c>
      <c r="D83" s="248">
        <f>C83*$E$30</f>
        <v>0</v>
      </c>
      <c r="E83" s="248">
        <f>D83*E78</f>
        <v>0</v>
      </c>
      <c r="F83" s="248">
        <f>E83*E78</f>
        <v>0</v>
      </c>
      <c r="G83" s="249">
        <f>F83*E78</f>
        <v>0</v>
      </c>
      <c r="H83" s="172"/>
      <c r="I83" s="173"/>
      <c r="J83" s="173"/>
      <c r="K83" s="174"/>
      <c r="L83" s="221"/>
      <c r="M83" s="161"/>
      <c r="N83" s="172"/>
      <c r="O83" s="173"/>
      <c r="P83" s="173"/>
      <c r="Q83" s="174"/>
    </row>
    <row r="84" spans="1:17" ht="13.5" thickBot="1" x14ac:dyDescent="0.25">
      <c r="A84" s="78" t="s">
        <v>52</v>
      </c>
      <c r="B84" s="199">
        <v>213</v>
      </c>
      <c r="C84" s="40"/>
      <c r="D84" s="121"/>
      <c r="E84" s="40"/>
      <c r="F84" s="40"/>
      <c r="G84" s="239"/>
      <c r="H84" s="175"/>
      <c r="I84" s="87"/>
      <c r="J84" s="87"/>
      <c r="K84" s="87"/>
      <c r="L84" s="221"/>
      <c r="M84" s="223"/>
      <c r="N84" s="175"/>
      <c r="O84" s="87"/>
      <c r="P84" s="87"/>
      <c r="Q84" s="87"/>
    </row>
    <row r="85" spans="1:17" ht="13.5" thickBot="1" x14ac:dyDescent="0.25">
      <c r="A85" s="77" t="s">
        <v>1</v>
      </c>
      <c r="B85" s="57">
        <f>B83/B84</f>
        <v>0</v>
      </c>
      <c r="C85" s="39">
        <f>C83/B84</f>
        <v>0</v>
      </c>
      <c r="D85" s="39">
        <f>D83/B84</f>
        <v>0</v>
      </c>
      <c r="E85" s="39">
        <f>E83/B84</f>
        <v>0</v>
      </c>
      <c r="F85" s="39">
        <f>F83/B84</f>
        <v>0</v>
      </c>
      <c r="G85" s="240">
        <f>G83/B84</f>
        <v>0</v>
      </c>
      <c r="H85" s="172"/>
      <c r="I85" s="91"/>
      <c r="J85" s="91"/>
      <c r="K85" s="91"/>
      <c r="L85" s="221"/>
      <c r="M85" s="169"/>
      <c r="N85" s="172"/>
      <c r="O85" s="91"/>
      <c r="P85" s="91"/>
      <c r="Q85" s="91"/>
    </row>
    <row r="86" spans="1:17" ht="13.5" thickBot="1" x14ac:dyDescent="0.25">
      <c r="A86" s="278" t="s">
        <v>53</v>
      </c>
      <c r="B86" s="279"/>
      <c r="C86" s="58"/>
      <c r="D86" s="58"/>
      <c r="E86" s="59"/>
      <c r="F86" s="59"/>
      <c r="G86" s="241"/>
      <c r="H86" s="244"/>
      <c r="I86" s="81"/>
      <c r="J86" s="81"/>
      <c r="K86" s="176"/>
      <c r="L86" s="221"/>
      <c r="M86" s="283"/>
      <c r="N86" s="283"/>
      <c r="O86" s="81"/>
      <c r="P86" s="81"/>
      <c r="Q86" s="176"/>
    </row>
    <row r="87" spans="1:17" ht="13.5" thickBot="1" x14ac:dyDescent="0.25">
      <c r="A87" s="291" t="s">
        <v>2</v>
      </c>
      <c r="B87" s="292"/>
      <c r="C87" s="60">
        <f>C85*C86</f>
        <v>0</v>
      </c>
      <c r="D87" s="60">
        <f>D85*D86</f>
        <v>0</v>
      </c>
      <c r="E87" s="60">
        <f>E85*E86</f>
        <v>0</v>
      </c>
      <c r="F87" s="60">
        <f t="shared" ref="F87:G87" si="4">F85*F86</f>
        <v>0</v>
      </c>
      <c r="G87" s="60">
        <f t="shared" si="4"/>
        <v>0</v>
      </c>
      <c r="H87" s="163"/>
      <c r="I87" s="67"/>
      <c r="J87" s="67"/>
      <c r="K87" s="67"/>
      <c r="L87" s="221"/>
      <c r="M87" s="293"/>
      <c r="N87" s="272"/>
      <c r="O87" s="67"/>
      <c r="P87" s="67"/>
      <c r="Q87" s="67"/>
    </row>
    <row r="88" spans="1:17" x14ac:dyDescent="0.2"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</row>
    <row r="89" spans="1:17" x14ac:dyDescent="0.2">
      <c r="A89" s="71"/>
      <c r="D89" s="30" t="s">
        <v>36</v>
      </c>
      <c r="E89" s="31" t="s">
        <v>37</v>
      </c>
      <c r="G89" s="224"/>
      <c r="H89" s="221"/>
      <c r="I89" s="221"/>
      <c r="J89" s="157"/>
      <c r="K89" s="81"/>
      <c r="L89" s="221"/>
      <c r="M89" s="224"/>
      <c r="N89" s="221"/>
      <c r="O89" s="221"/>
      <c r="P89" s="157"/>
      <c r="Q89" s="81"/>
    </row>
    <row r="90" spans="1:17" ht="13.5" thickBot="1" x14ac:dyDescent="0.25">
      <c r="A90" s="72" t="s">
        <v>32</v>
      </c>
      <c r="C90" s="53" t="s">
        <v>51</v>
      </c>
      <c r="D90" s="54">
        <v>2.1999999999999999E-2</v>
      </c>
      <c r="E90" s="55">
        <f>1+1*D90</f>
        <v>1.022</v>
      </c>
      <c r="G90" s="166"/>
      <c r="H90" s="221"/>
      <c r="I90" s="66"/>
      <c r="J90" s="167"/>
      <c r="K90" s="65"/>
      <c r="L90" s="221"/>
      <c r="M90" s="166"/>
      <c r="N90" s="221"/>
      <c r="O90" s="66"/>
      <c r="P90" s="167"/>
      <c r="Q90" s="65"/>
    </row>
    <row r="91" spans="1:17" ht="13.5" thickBot="1" x14ac:dyDescent="0.25">
      <c r="A91" s="73"/>
      <c r="B91" s="56"/>
      <c r="C91" s="243" t="s">
        <v>181</v>
      </c>
      <c r="D91" s="243" t="s">
        <v>171</v>
      </c>
      <c r="E91" s="243" t="s">
        <v>172</v>
      </c>
      <c r="F91" s="243" t="s">
        <v>173</v>
      </c>
      <c r="G91" s="243" t="s">
        <v>174</v>
      </c>
      <c r="H91" s="65"/>
      <c r="I91" s="222"/>
      <c r="J91" s="222"/>
      <c r="K91" s="222"/>
      <c r="L91" s="221"/>
      <c r="M91" s="224"/>
      <c r="N91" s="65"/>
      <c r="O91" s="222"/>
      <c r="P91" s="222"/>
      <c r="Q91" s="222"/>
    </row>
    <row r="92" spans="1:17" ht="13.5" thickBot="1" x14ac:dyDescent="0.25">
      <c r="A92" s="77" t="s">
        <v>0</v>
      </c>
      <c r="B92" s="302" t="s">
        <v>118</v>
      </c>
      <c r="C92" s="303"/>
      <c r="D92" s="303"/>
      <c r="E92" s="304"/>
      <c r="F92" s="245"/>
      <c r="G92" s="246"/>
      <c r="H92" s="231"/>
      <c r="I92" s="231"/>
      <c r="J92" s="231"/>
      <c r="K92" s="231"/>
      <c r="L92" s="221"/>
      <c r="M92" s="169"/>
      <c r="N92" s="269"/>
      <c r="O92" s="269"/>
      <c r="P92" s="269"/>
      <c r="Q92" s="269"/>
    </row>
    <row r="93" spans="1:17" ht="26.25" thickBot="1" x14ac:dyDescent="0.25">
      <c r="A93" s="80" t="s">
        <v>123</v>
      </c>
      <c r="B93" s="305"/>
      <c r="C93" s="306"/>
      <c r="D93" s="306"/>
      <c r="E93" s="306"/>
      <c r="F93" s="306"/>
      <c r="G93" s="307"/>
      <c r="H93" s="231"/>
      <c r="I93" s="163"/>
      <c r="J93" s="163"/>
      <c r="K93" s="163"/>
      <c r="L93" s="221"/>
      <c r="M93" s="223"/>
      <c r="N93" s="269"/>
      <c r="O93" s="270"/>
      <c r="P93" s="270"/>
      <c r="Q93" s="270"/>
    </row>
    <row r="94" spans="1:17" ht="13.5" thickBot="1" x14ac:dyDescent="0.25">
      <c r="A94" s="79" t="s">
        <v>10</v>
      </c>
      <c r="B94" s="233"/>
      <c r="C94" s="234"/>
      <c r="D94" s="234"/>
      <c r="E94" s="234"/>
      <c r="F94" s="234"/>
      <c r="G94" s="235"/>
      <c r="H94" s="232"/>
      <c r="I94" s="163"/>
      <c r="J94" s="163"/>
      <c r="K94" s="163"/>
      <c r="L94" s="221"/>
      <c r="M94" s="171"/>
      <c r="N94" s="271"/>
      <c r="O94" s="272"/>
      <c r="P94" s="272"/>
      <c r="Q94" s="272"/>
    </row>
    <row r="95" spans="1:17" ht="26.25" thickBot="1" x14ac:dyDescent="0.25">
      <c r="A95" s="80" t="s">
        <v>117</v>
      </c>
      <c r="B95" s="57"/>
      <c r="C95" s="247">
        <f>B95+VLOOKUP(B92,$AD$2:$AG$48,2,FALSE)</f>
        <v>0</v>
      </c>
      <c r="D95" s="248">
        <f>C95*$E$30</f>
        <v>0</v>
      </c>
      <c r="E95" s="248">
        <f>D95*E90</f>
        <v>0</v>
      </c>
      <c r="F95" s="248">
        <f>E95*E90</f>
        <v>0</v>
      </c>
      <c r="G95" s="249">
        <f>F95*E90</f>
        <v>0</v>
      </c>
      <c r="H95" s="172"/>
      <c r="I95" s="173"/>
      <c r="J95" s="173"/>
      <c r="K95" s="174"/>
      <c r="L95" s="221"/>
      <c r="M95" s="161"/>
      <c r="N95" s="172"/>
      <c r="O95" s="173"/>
      <c r="P95" s="173"/>
      <c r="Q95" s="174"/>
    </row>
    <row r="96" spans="1:17" ht="13.5" thickBot="1" x14ac:dyDescent="0.25">
      <c r="A96" s="78" t="s">
        <v>52</v>
      </c>
      <c r="B96" s="199">
        <v>213</v>
      </c>
      <c r="C96" s="40"/>
      <c r="D96" s="121"/>
      <c r="E96" s="40"/>
      <c r="F96" s="40"/>
      <c r="G96" s="239"/>
      <c r="H96" s="175"/>
      <c r="I96" s="87"/>
      <c r="J96" s="87"/>
      <c r="K96" s="87"/>
      <c r="L96" s="221"/>
      <c r="M96" s="223"/>
      <c r="N96" s="175"/>
      <c r="O96" s="87"/>
      <c r="P96" s="87"/>
      <c r="Q96" s="87"/>
    </row>
    <row r="97" spans="1:17" ht="13.5" thickBot="1" x14ac:dyDescent="0.25">
      <c r="A97" s="77" t="s">
        <v>1</v>
      </c>
      <c r="B97" s="57">
        <f>B95/B96</f>
        <v>0</v>
      </c>
      <c r="C97" s="39">
        <f>C95/B96</f>
        <v>0</v>
      </c>
      <c r="D97" s="39">
        <f>D95/B96</f>
        <v>0</v>
      </c>
      <c r="E97" s="39">
        <f>E95/B96</f>
        <v>0</v>
      </c>
      <c r="F97" s="39">
        <f>F95/B96</f>
        <v>0</v>
      </c>
      <c r="G97" s="240">
        <f>G95/B96</f>
        <v>0</v>
      </c>
      <c r="H97" s="172"/>
      <c r="I97" s="91"/>
      <c r="J97" s="91"/>
      <c r="K97" s="91"/>
      <c r="L97" s="221"/>
      <c r="M97" s="169"/>
      <c r="N97" s="172"/>
      <c r="O97" s="91"/>
      <c r="P97" s="91"/>
      <c r="Q97" s="91"/>
    </row>
    <row r="98" spans="1:17" ht="13.5" thickBot="1" x14ac:dyDescent="0.25">
      <c r="A98" s="278" t="s">
        <v>53</v>
      </c>
      <c r="B98" s="279"/>
      <c r="C98" s="58"/>
      <c r="D98" s="58"/>
      <c r="E98" s="59"/>
      <c r="F98" s="59"/>
      <c r="G98" s="241"/>
      <c r="H98" s="244"/>
      <c r="I98" s="81"/>
      <c r="J98" s="81"/>
      <c r="K98" s="176"/>
      <c r="L98" s="221"/>
      <c r="M98" s="283"/>
      <c r="N98" s="283"/>
      <c r="O98" s="81"/>
      <c r="P98" s="81"/>
      <c r="Q98" s="176"/>
    </row>
    <row r="99" spans="1:17" ht="13.5" thickBot="1" x14ac:dyDescent="0.25">
      <c r="A99" s="291" t="s">
        <v>2</v>
      </c>
      <c r="B99" s="292"/>
      <c r="C99" s="60">
        <f>C97*C98</f>
        <v>0</v>
      </c>
      <c r="D99" s="60">
        <f>D97*D98</f>
        <v>0</v>
      </c>
      <c r="E99" s="60">
        <f>E97*E98</f>
        <v>0</v>
      </c>
      <c r="F99" s="60">
        <f t="shared" ref="F99:G99" si="5">F97*F98</f>
        <v>0</v>
      </c>
      <c r="G99" s="60">
        <f t="shared" si="5"/>
        <v>0</v>
      </c>
      <c r="H99" s="163"/>
      <c r="I99" s="67"/>
      <c r="J99" s="67"/>
      <c r="K99" s="67"/>
      <c r="L99" s="221"/>
      <c r="M99" s="293"/>
      <c r="N99" s="272"/>
      <c r="O99" s="67"/>
      <c r="P99" s="67"/>
      <c r="Q99" s="67"/>
    </row>
    <row r="100" spans="1:17" x14ac:dyDescent="0.2">
      <c r="A100" s="71"/>
      <c r="D100" s="30"/>
      <c r="E100" s="31"/>
      <c r="G100" s="65"/>
      <c r="H100" s="221"/>
      <c r="I100" s="221"/>
      <c r="J100" s="157"/>
      <c r="K100" s="81"/>
      <c r="L100" s="221"/>
      <c r="M100" s="65"/>
      <c r="N100" s="221"/>
      <c r="O100" s="221"/>
      <c r="P100" s="157"/>
      <c r="Q100" s="81"/>
    </row>
    <row r="101" spans="1:17" x14ac:dyDescent="0.2">
      <c r="A101" s="71"/>
      <c r="D101" s="30" t="s">
        <v>36</v>
      </c>
      <c r="E101" s="31" t="s">
        <v>37</v>
      </c>
      <c r="G101" s="224"/>
      <c r="H101" s="221"/>
      <c r="I101" s="221"/>
      <c r="J101" s="157"/>
      <c r="K101" s="81"/>
      <c r="L101" s="221"/>
      <c r="M101" s="224"/>
      <c r="N101" s="221"/>
      <c r="O101" s="221"/>
      <c r="P101" s="157"/>
      <c r="Q101" s="81"/>
    </row>
    <row r="102" spans="1:17" ht="13.5" thickBot="1" x14ac:dyDescent="0.25">
      <c r="A102" s="72" t="s">
        <v>32</v>
      </c>
      <c r="C102" s="53" t="s">
        <v>51</v>
      </c>
      <c r="D102" s="54">
        <v>2.1999999999999999E-2</v>
      </c>
      <c r="E102" s="55">
        <f>1+1*D102</f>
        <v>1.022</v>
      </c>
      <c r="G102" s="166"/>
      <c r="H102" s="221"/>
      <c r="I102" s="66"/>
      <c r="J102" s="167"/>
      <c r="K102" s="65"/>
      <c r="L102" s="221"/>
      <c r="M102" s="166"/>
      <c r="N102" s="221"/>
      <c r="O102" s="66"/>
      <c r="P102" s="167"/>
      <c r="Q102" s="65"/>
    </row>
    <row r="103" spans="1:17" ht="13.5" thickBot="1" x14ac:dyDescent="0.25">
      <c r="A103" s="73"/>
      <c r="B103" s="56"/>
      <c r="C103" s="243" t="s">
        <v>181</v>
      </c>
      <c r="D103" s="243" t="s">
        <v>171</v>
      </c>
      <c r="E103" s="243" t="s">
        <v>172</v>
      </c>
      <c r="F103" s="243" t="s">
        <v>173</v>
      </c>
      <c r="G103" s="243" t="s">
        <v>174</v>
      </c>
      <c r="H103" s="65"/>
      <c r="I103" s="222"/>
      <c r="J103" s="222"/>
      <c r="K103" s="222"/>
      <c r="L103" s="221"/>
      <c r="M103" s="224"/>
      <c r="N103" s="65"/>
      <c r="O103" s="222"/>
      <c r="P103" s="222"/>
      <c r="Q103" s="222"/>
    </row>
    <row r="104" spans="1:17" ht="13.5" thickBot="1" x14ac:dyDescent="0.25">
      <c r="A104" s="77" t="s">
        <v>0</v>
      </c>
      <c r="B104" s="302" t="s">
        <v>118</v>
      </c>
      <c r="C104" s="303"/>
      <c r="D104" s="303"/>
      <c r="E104" s="304"/>
      <c r="F104" s="245"/>
      <c r="G104" s="246"/>
      <c r="H104" s="231"/>
      <c r="I104" s="231"/>
      <c r="J104" s="231"/>
      <c r="K104" s="231"/>
      <c r="L104" s="221"/>
      <c r="M104" s="169"/>
      <c r="N104" s="269"/>
      <c r="O104" s="269"/>
      <c r="P104" s="269"/>
      <c r="Q104" s="269"/>
    </row>
    <row r="105" spans="1:17" ht="26.25" thickBot="1" x14ac:dyDescent="0.25">
      <c r="A105" s="80" t="s">
        <v>123</v>
      </c>
      <c r="B105" s="305"/>
      <c r="C105" s="306"/>
      <c r="D105" s="306"/>
      <c r="E105" s="306"/>
      <c r="F105" s="306"/>
      <c r="G105" s="307"/>
      <c r="H105" s="231"/>
      <c r="I105" s="163"/>
      <c r="J105" s="163"/>
      <c r="K105" s="163"/>
      <c r="L105" s="221"/>
      <c r="M105" s="223"/>
      <c r="N105" s="269"/>
      <c r="O105" s="270"/>
      <c r="P105" s="270"/>
      <c r="Q105" s="270"/>
    </row>
    <row r="106" spans="1:17" ht="13.5" thickBot="1" x14ac:dyDescent="0.25">
      <c r="A106" s="79" t="s">
        <v>10</v>
      </c>
      <c r="B106" s="233"/>
      <c r="C106" s="234"/>
      <c r="D106" s="234"/>
      <c r="E106" s="234"/>
      <c r="F106" s="234"/>
      <c r="G106" s="235"/>
      <c r="H106" s="232"/>
      <c r="I106" s="163"/>
      <c r="J106" s="163"/>
      <c r="K106" s="163"/>
      <c r="L106" s="221"/>
      <c r="M106" s="171"/>
      <c r="N106" s="271"/>
      <c r="O106" s="272"/>
      <c r="P106" s="272"/>
      <c r="Q106" s="272"/>
    </row>
    <row r="107" spans="1:17" ht="26.25" thickBot="1" x14ac:dyDescent="0.25">
      <c r="A107" s="80" t="s">
        <v>117</v>
      </c>
      <c r="B107" s="57"/>
      <c r="C107" s="247">
        <f>B107+VLOOKUP(B104,$AD$2:$AG$48,2,FALSE)</f>
        <v>0</v>
      </c>
      <c r="D107" s="248">
        <f>C107*$E$30</f>
        <v>0</v>
      </c>
      <c r="E107" s="248">
        <f>D107*E102</f>
        <v>0</v>
      </c>
      <c r="F107" s="248">
        <f>E107*E102</f>
        <v>0</v>
      </c>
      <c r="G107" s="249">
        <f>F107*E102</f>
        <v>0</v>
      </c>
      <c r="H107" s="172"/>
      <c r="I107" s="173"/>
      <c r="J107" s="173"/>
      <c r="K107" s="174"/>
      <c r="L107" s="221"/>
      <c r="M107" s="161"/>
      <c r="N107" s="172"/>
      <c r="O107" s="173"/>
      <c r="P107" s="173"/>
      <c r="Q107" s="174"/>
    </row>
    <row r="108" spans="1:17" ht="13.5" thickBot="1" x14ac:dyDescent="0.25">
      <c r="A108" s="78" t="s">
        <v>52</v>
      </c>
      <c r="B108" s="199">
        <v>213</v>
      </c>
      <c r="C108" s="40"/>
      <c r="D108" s="121"/>
      <c r="E108" s="40"/>
      <c r="F108" s="40"/>
      <c r="G108" s="239"/>
      <c r="H108" s="175"/>
      <c r="I108" s="87"/>
      <c r="J108" s="87"/>
      <c r="K108" s="87"/>
      <c r="L108" s="221"/>
      <c r="M108" s="223"/>
      <c r="N108" s="175"/>
      <c r="O108" s="87"/>
      <c r="P108" s="87"/>
      <c r="Q108" s="87"/>
    </row>
    <row r="109" spans="1:17" ht="13.5" thickBot="1" x14ac:dyDescent="0.25">
      <c r="A109" s="77" t="s">
        <v>1</v>
      </c>
      <c r="B109" s="57">
        <f>B107/B108</f>
        <v>0</v>
      </c>
      <c r="C109" s="39">
        <f>C107/B108</f>
        <v>0</v>
      </c>
      <c r="D109" s="39">
        <f>D107/B108</f>
        <v>0</v>
      </c>
      <c r="E109" s="39">
        <f>E107/B108</f>
        <v>0</v>
      </c>
      <c r="F109" s="39">
        <f>F107/B108</f>
        <v>0</v>
      </c>
      <c r="G109" s="240">
        <f>G107/B108</f>
        <v>0</v>
      </c>
      <c r="H109" s="172"/>
      <c r="I109" s="91"/>
      <c r="J109" s="91"/>
      <c r="K109" s="91"/>
      <c r="L109" s="221"/>
      <c r="M109" s="169"/>
      <c r="N109" s="172"/>
      <c r="O109" s="91"/>
      <c r="P109" s="91"/>
      <c r="Q109" s="91"/>
    </row>
    <row r="110" spans="1:17" ht="13.5" thickBot="1" x14ac:dyDescent="0.25">
      <c r="A110" s="278" t="s">
        <v>53</v>
      </c>
      <c r="B110" s="279"/>
      <c r="C110" s="58"/>
      <c r="D110" s="58"/>
      <c r="E110" s="59"/>
      <c r="F110" s="59"/>
      <c r="G110" s="241"/>
      <c r="H110" s="244"/>
      <c r="I110" s="81"/>
      <c r="J110" s="81"/>
      <c r="K110" s="176"/>
      <c r="L110" s="221"/>
      <c r="M110" s="283"/>
      <c r="N110" s="283"/>
      <c r="O110" s="81"/>
      <c r="P110" s="81"/>
      <c r="Q110" s="176"/>
    </row>
    <row r="111" spans="1:17" ht="13.5" thickBot="1" x14ac:dyDescent="0.25">
      <c r="A111" s="291" t="s">
        <v>2</v>
      </c>
      <c r="B111" s="292"/>
      <c r="C111" s="60">
        <f>C109*C110</f>
        <v>0</v>
      </c>
      <c r="D111" s="60">
        <f>D109*D110</f>
        <v>0</v>
      </c>
      <c r="E111" s="60">
        <f>E109*E110</f>
        <v>0</v>
      </c>
      <c r="F111" s="60">
        <f t="shared" ref="F111:G111" si="6">F109*F110</f>
        <v>0</v>
      </c>
      <c r="G111" s="60">
        <f t="shared" si="6"/>
        <v>0</v>
      </c>
      <c r="H111" s="163"/>
      <c r="I111" s="67"/>
      <c r="J111" s="67"/>
      <c r="K111" s="67"/>
      <c r="L111" s="221"/>
      <c r="M111" s="293"/>
      <c r="N111" s="272"/>
      <c r="O111" s="67"/>
      <c r="P111" s="67"/>
      <c r="Q111" s="67"/>
    </row>
    <row r="112" spans="1:17" x14ac:dyDescent="0.2"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</row>
    <row r="113" spans="1:17" x14ac:dyDescent="0.2">
      <c r="A113" s="71"/>
      <c r="D113" s="30" t="s">
        <v>36</v>
      </c>
      <c r="E113" s="31" t="s">
        <v>37</v>
      </c>
      <c r="G113" s="224"/>
      <c r="H113" s="221"/>
      <c r="I113" s="221"/>
      <c r="J113" s="157"/>
      <c r="K113" s="81"/>
      <c r="L113" s="221"/>
      <c r="M113" s="224"/>
      <c r="N113" s="221"/>
      <c r="O113" s="221"/>
      <c r="P113" s="157"/>
      <c r="Q113" s="81"/>
    </row>
    <row r="114" spans="1:17" ht="13.5" thickBot="1" x14ac:dyDescent="0.25">
      <c r="A114" s="72" t="s">
        <v>32</v>
      </c>
      <c r="C114" s="53" t="s">
        <v>51</v>
      </c>
      <c r="D114" s="54">
        <v>2.1999999999999999E-2</v>
      </c>
      <c r="E114" s="55">
        <f>1+1*D114</f>
        <v>1.022</v>
      </c>
      <c r="G114" s="166"/>
      <c r="H114" s="221"/>
      <c r="I114" s="66"/>
      <c r="J114" s="167"/>
      <c r="K114" s="65"/>
      <c r="L114" s="221"/>
      <c r="M114" s="166"/>
      <c r="N114" s="221"/>
      <c r="O114" s="66"/>
      <c r="P114" s="167"/>
      <c r="Q114" s="65"/>
    </row>
    <row r="115" spans="1:17" ht="13.5" thickBot="1" x14ac:dyDescent="0.25">
      <c r="A115" s="73"/>
      <c r="B115" s="56"/>
      <c r="C115" s="243" t="s">
        <v>181</v>
      </c>
      <c r="D115" s="243" t="s">
        <v>171</v>
      </c>
      <c r="E115" s="243" t="s">
        <v>172</v>
      </c>
      <c r="F115" s="243" t="s">
        <v>173</v>
      </c>
      <c r="G115" s="243" t="s">
        <v>174</v>
      </c>
      <c r="H115" s="65"/>
      <c r="I115" s="222"/>
      <c r="J115" s="222"/>
      <c r="K115" s="222"/>
      <c r="L115" s="221"/>
      <c r="M115" s="224"/>
      <c r="N115" s="65"/>
      <c r="O115" s="222"/>
      <c r="P115" s="222"/>
      <c r="Q115" s="222"/>
    </row>
    <row r="116" spans="1:17" ht="13.5" thickBot="1" x14ac:dyDescent="0.25">
      <c r="A116" s="77" t="s">
        <v>0</v>
      </c>
      <c r="B116" s="302" t="s">
        <v>118</v>
      </c>
      <c r="C116" s="303"/>
      <c r="D116" s="303"/>
      <c r="E116" s="304"/>
      <c r="F116" s="245"/>
      <c r="G116" s="246"/>
      <c r="H116" s="231"/>
      <c r="I116" s="231"/>
      <c r="J116" s="231"/>
      <c r="K116" s="231"/>
      <c r="L116" s="221"/>
      <c r="M116" s="169"/>
      <c r="N116" s="269"/>
      <c r="O116" s="269"/>
      <c r="P116" s="269"/>
      <c r="Q116" s="269"/>
    </row>
    <row r="117" spans="1:17" ht="26.25" thickBot="1" x14ac:dyDescent="0.25">
      <c r="A117" s="80" t="s">
        <v>123</v>
      </c>
      <c r="B117" s="305"/>
      <c r="C117" s="306"/>
      <c r="D117" s="306"/>
      <c r="E117" s="306"/>
      <c r="F117" s="306"/>
      <c r="G117" s="307"/>
      <c r="H117" s="231"/>
      <c r="I117" s="163"/>
      <c r="J117" s="163"/>
      <c r="K117" s="163"/>
      <c r="L117" s="221"/>
      <c r="M117" s="223"/>
      <c r="N117" s="269"/>
      <c r="O117" s="270"/>
      <c r="P117" s="270"/>
      <c r="Q117" s="270"/>
    </row>
    <row r="118" spans="1:17" ht="13.5" thickBot="1" x14ac:dyDescent="0.25">
      <c r="A118" s="79" t="s">
        <v>10</v>
      </c>
      <c r="B118" s="233"/>
      <c r="C118" s="234"/>
      <c r="D118" s="234"/>
      <c r="E118" s="234"/>
      <c r="F118" s="234"/>
      <c r="G118" s="235"/>
      <c r="H118" s="232"/>
      <c r="I118" s="163"/>
      <c r="J118" s="163"/>
      <c r="K118" s="163"/>
      <c r="L118" s="221"/>
      <c r="M118" s="171"/>
      <c r="N118" s="271"/>
      <c r="O118" s="272"/>
      <c r="P118" s="272"/>
      <c r="Q118" s="272"/>
    </row>
    <row r="119" spans="1:17" ht="26.25" thickBot="1" x14ac:dyDescent="0.25">
      <c r="A119" s="80" t="s">
        <v>117</v>
      </c>
      <c r="B119" s="57"/>
      <c r="C119" s="247">
        <f>B119+VLOOKUP(B116,$AD$2:$AG$48,2,FALSE)</f>
        <v>0</v>
      </c>
      <c r="D119" s="248">
        <f>C119*$E$30</f>
        <v>0</v>
      </c>
      <c r="E119" s="248">
        <f>D119*E114</f>
        <v>0</v>
      </c>
      <c r="F119" s="248">
        <f>E119*E114</f>
        <v>0</v>
      </c>
      <c r="G119" s="249">
        <f>F119*E114</f>
        <v>0</v>
      </c>
      <c r="H119" s="172"/>
      <c r="I119" s="173"/>
      <c r="J119" s="173"/>
      <c r="K119" s="174"/>
      <c r="L119" s="221"/>
      <c r="M119" s="161"/>
      <c r="N119" s="172"/>
      <c r="O119" s="173"/>
      <c r="P119" s="173"/>
      <c r="Q119" s="174"/>
    </row>
    <row r="120" spans="1:17" ht="13.5" thickBot="1" x14ac:dyDescent="0.25">
      <c r="A120" s="78" t="s">
        <v>52</v>
      </c>
      <c r="B120" s="199">
        <v>213</v>
      </c>
      <c r="C120" s="40"/>
      <c r="D120" s="121"/>
      <c r="E120" s="40"/>
      <c r="F120" s="40"/>
      <c r="G120" s="239"/>
      <c r="H120" s="175"/>
      <c r="I120" s="87"/>
      <c r="J120" s="87"/>
      <c r="K120" s="87"/>
      <c r="L120" s="221"/>
      <c r="M120" s="223"/>
      <c r="N120" s="175"/>
      <c r="O120" s="87"/>
      <c r="P120" s="87"/>
      <c r="Q120" s="87"/>
    </row>
    <row r="121" spans="1:17" ht="13.5" thickBot="1" x14ac:dyDescent="0.25">
      <c r="A121" s="77" t="s">
        <v>1</v>
      </c>
      <c r="B121" s="57">
        <f>B119/B120</f>
        <v>0</v>
      </c>
      <c r="C121" s="39">
        <f>C119/B120</f>
        <v>0</v>
      </c>
      <c r="D121" s="39">
        <f>D119/B120</f>
        <v>0</v>
      </c>
      <c r="E121" s="39">
        <f>E119/B120</f>
        <v>0</v>
      </c>
      <c r="F121" s="39">
        <f>F119/B120</f>
        <v>0</v>
      </c>
      <c r="G121" s="240">
        <f>G119/B120</f>
        <v>0</v>
      </c>
      <c r="H121" s="172"/>
      <c r="I121" s="91"/>
      <c r="J121" s="91"/>
      <c r="K121" s="91"/>
      <c r="L121" s="221"/>
      <c r="M121" s="169"/>
      <c r="N121" s="172"/>
      <c r="O121" s="91"/>
      <c r="P121" s="91"/>
      <c r="Q121" s="91"/>
    </row>
    <row r="122" spans="1:17" ht="13.5" thickBot="1" x14ac:dyDescent="0.25">
      <c r="A122" s="278" t="s">
        <v>53</v>
      </c>
      <c r="B122" s="279"/>
      <c r="C122" s="58"/>
      <c r="D122" s="58"/>
      <c r="E122" s="59"/>
      <c r="F122" s="59"/>
      <c r="G122" s="241"/>
      <c r="H122" s="244"/>
      <c r="I122" s="81"/>
      <c r="J122" s="81"/>
      <c r="K122" s="176"/>
      <c r="L122" s="221"/>
      <c r="M122" s="283"/>
      <c r="N122" s="283"/>
      <c r="O122" s="81"/>
      <c r="P122" s="81"/>
      <c r="Q122" s="176"/>
    </row>
    <row r="123" spans="1:17" ht="13.5" thickBot="1" x14ac:dyDescent="0.25">
      <c r="A123" s="291" t="s">
        <v>2</v>
      </c>
      <c r="B123" s="292"/>
      <c r="C123" s="60">
        <f>C121*C122</f>
        <v>0</v>
      </c>
      <c r="D123" s="60">
        <f>D121*D122</f>
        <v>0</v>
      </c>
      <c r="E123" s="60">
        <f>E121*E122</f>
        <v>0</v>
      </c>
      <c r="F123" s="60">
        <f t="shared" ref="F123:G123" si="7">F121*F122</f>
        <v>0</v>
      </c>
      <c r="G123" s="60">
        <f t="shared" si="7"/>
        <v>0</v>
      </c>
      <c r="H123" s="163"/>
      <c r="I123" s="67"/>
      <c r="J123" s="67"/>
      <c r="K123" s="67"/>
      <c r="L123" s="221"/>
      <c r="M123" s="293"/>
      <c r="N123" s="272"/>
      <c r="O123" s="67"/>
      <c r="P123" s="67"/>
      <c r="Q123" s="67"/>
    </row>
    <row r="124" spans="1:17" x14ac:dyDescent="0.2"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</row>
    <row r="125" spans="1:17" x14ac:dyDescent="0.2">
      <c r="A125" s="71"/>
      <c r="D125" s="30" t="s">
        <v>36</v>
      </c>
      <c r="E125" s="31" t="s">
        <v>37</v>
      </c>
      <c r="G125" s="224"/>
      <c r="H125" s="221"/>
      <c r="I125" s="221"/>
      <c r="J125" s="157"/>
      <c r="K125" s="81"/>
      <c r="L125" s="221"/>
      <c r="M125" s="224"/>
      <c r="N125" s="221"/>
      <c r="O125" s="221"/>
      <c r="P125" s="157"/>
      <c r="Q125" s="81"/>
    </row>
    <row r="126" spans="1:17" ht="13.5" thickBot="1" x14ac:dyDescent="0.25">
      <c r="A126" s="72" t="s">
        <v>32</v>
      </c>
      <c r="C126" s="53" t="s">
        <v>51</v>
      </c>
      <c r="D126" s="54">
        <v>2.1999999999999999E-2</v>
      </c>
      <c r="E126" s="55">
        <f>1+1*D126</f>
        <v>1.022</v>
      </c>
      <c r="G126" s="166"/>
      <c r="H126" s="221"/>
      <c r="I126" s="66"/>
      <c r="J126" s="167"/>
      <c r="K126" s="65"/>
      <c r="L126" s="221"/>
      <c r="M126" s="166"/>
      <c r="N126" s="221"/>
      <c r="O126" s="66"/>
      <c r="P126" s="167"/>
      <c r="Q126" s="65"/>
    </row>
    <row r="127" spans="1:17" ht="13.5" thickBot="1" x14ac:dyDescent="0.25">
      <c r="A127" s="73"/>
      <c r="B127" s="56"/>
      <c r="C127" s="243" t="s">
        <v>181</v>
      </c>
      <c r="D127" s="243" t="s">
        <v>171</v>
      </c>
      <c r="E127" s="243" t="s">
        <v>172</v>
      </c>
      <c r="F127" s="243" t="s">
        <v>173</v>
      </c>
      <c r="G127" s="243" t="s">
        <v>174</v>
      </c>
      <c r="H127" s="65"/>
      <c r="I127" s="222"/>
      <c r="J127" s="222"/>
      <c r="K127" s="222"/>
      <c r="L127" s="221"/>
      <c r="M127" s="224"/>
      <c r="N127" s="65"/>
      <c r="O127" s="222"/>
      <c r="P127" s="222"/>
      <c r="Q127" s="222"/>
    </row>
    <row r="128" spans="1:17" ht="13.5" thickBot="1" x14ac:dyDescent="0.25">
      <c r="A128" s="77" t="s">
        <v>0</v>
      </c>
      <c r="B128" s="302" t="s">
        <v>118</v>
      </c>
      <c r="C128" s="303"/>
      <c r="D128" s="303"/>
      <c r="E128" s="304"/>
      <c r="F128" s="245"/>
      <c r="G128" s="246"/>
      <c r="H128" s="231"/>
      <c r="I128" s="231"/>
      <c r="J128" s="231"/>
      <c r="K128" s="231"/>
      <c r="L128" s="221"/>
      <c r="M128" s="169"/>
      <c r="N128" s="269"/>
      <c r="O128" s="269"/>
      <c r="P128" s="269"/>
      <c r="Q128" s="269"/>
    </row>
    <row r="129" spans="1:17" ht="26.25" thickBot="1" x14ac:dyDescent="0.25">
      <c r="A129" s="80" t="s">
        <v>123</v>
      </c>
      <c r="B129" s="305"/>
      <c r="C129" s="306"/>
      <c r="D129" s="306"/>
      <c r="E129" s="306"/>
      <c r="F129" s="306"/>
      <c r="G129" s="307"/>
      <c r="H129" s="231"/>
      <c r="I129" s="163"/>
      <c r="J129" s="163"/>
      <c r="K129" s="163"/>
      <c r="L129" s="221"/>
      <c r="M129" s="223"/>
      <c r="N129" s="269"/>
      <c r="O129" s="270"/>
      <c r="P129" s="270"/>
      <c r="Q129" s="270"/>
    </row>
    <row r="130" spans="1:17" ht="13.5" thickBot="1" x14ac:dyDescent="0.25">
      <c r="A130" s="79" t="s">
        <v>10</v>
      </c>
      <c r="B130" s="233"/>
      <c r="C130" s="234"/>
      <c r="D130" s="234"/>
      <c r="E130" s="234"/>
      <c r="F130" s="234"/>
      <c r="G130" s="235"/>
      <c r="H130" s="232"/>
      <c r="I130" s="163"/>
      <c r="J130" s="163"/>
      <c r="K130" s="163"/>
      <c r="L130" s="221"/>
      <c r="M130" s="171"/>
      <c r="N130" s="271"/>
      <c r="O130" s="272"/>
      <c r="P130" s="272"/>
      <c r="Q130" s="272"/>
    </row>
    <row r="131" spans="1:17" ht="26.25" thickBot="1" x14ac:dyDescent="0.25">
      <c r="A131" s="80" t="s">
        <v>117</v>
      </c>
      <c r="B131" s="57"/>
      <c r="C131" s="247">
        <f>B131+VLOOKUP(B128,$AD$2:$AG$48,2,FALSE)</f>
        <v>0</v>
      </c>
      <c r="D131" s="248">
        <f>C131*$E$30</f>
        <v>0</v>
      </c>
      <c r="E131" s="248">
        <f>D131*E126</f>
        <v>0</v>
      </c>
      <c r="F131" s="248">
        <f>E131*E126</f>
        <v>0</v>
      </c>
      <c r="G131" s="249">
        <f>F131*E126</f>
        <v>0</v>
      </c>
      <c r="H131" s="172"/>
      <c r="I131" s="173"/>
      <c r="J131" s="173"/>
      <c r="K131" s="174"/>
      <c r="L131" s="221"/>
      <c r="M131" s="161"/>
      <c r="N131" s="172"/>
      <c r="O131" s="173"/>
      <c r="P131" s="173"/>
      <c r="Q131" s="174"/>
    </row>
    <row r="132" spans="1:17" ht="13.5" thickBot="1" x14ac:dyDescent="0.25">
      <c r="A132" s="78" t="s">
        <v>52</v>
      </c>
      <c r="B132" s="199">
        <v>213</v>
      </c>
      <c r="C132" s="40"/>
      <c r="D132" s="121"/>
      <c r="E132" s="40"/>
      <c r="F132" s="40"/>
      <c r="G132" s="239"/>
      <c r="H132" s="175"/>
      <c r="I132" s="87"/>
      <c r="J132" s="87"/>
      <c r="K132" s="87"/>
      <c r="L132" s="221"/>
      <c r="M132" s="223"/>
      <c r="N132" s="175"/>
      <c r="O132" s="87"/>
      <c r="P132" s="87"/>
      <c r="Q132" s="87"/>
    </row>
    <row r="133" spans="1:17" ht="13.5" thickBot="1" x14ac:dyDescent="0.25">
      <c r="A133" s="77" t="s">
        <v>1</v>
      </c>
      <c r="B133" s="57">
        <f>B131/B132</f>
        <v>0</v>
      </c>
      <c r="C133" s="39">
        <f>C131/B132</f>
        <v>0</v>
      </c>
      <c r="D133" s="39">
        <f>D131/B132</f>
        <v>0</v>
      </c>
      <c r="E133" s="39">
        <f>E131/B132</f>
        <v>0</v>
      </c>
      <c r="F133" s="39">
        <f>F131/B132</f>
        <v>0</v>
      </c>
      <c r="G133" s="240">
        <f>G131/B132</f>
        <v>0</v>
      </c>
      <c r="H133" s="172"/>
      <c r="I133" s="91"/>
      <c r="J133" s="91"/>
      <c r="K133" s="91"/>
      <c r="L133" s="221"/>
      <c r="M133" s="169"/>
      <c r="N133" s="172"/>
      <c r="O133" s="91"/>
      <c r="P133" s="91"/>
      <c r="Q133" s="91"/>
    </row>
    <row r="134" spans="1:17" ht="13.5" thickBot="1" x14ac:dyDescent="0.25">
      <c r="A134" s="278" t="s">
        <v>53</v>
      </c>
      <c r="B134" s="279"/>
      <c r="C134" s="58"/>
      <c r="D134" s="58"/>
      <c r="E134" s="59"/>
      <c r="F134" s="59"/>
      <c r="G134" s="241"/>
      <c r="H134" s="244"/>
      <c r="I134" s="81"/>
      <c r="J134" s="81"/>
      <c r="K134" s="176"/>
      <c r="L134" s="221"/>
      <c r="M134" s="283"/>
      <c r="N134" s="283"/>
      <c r="O134" s="81"/>
      <c r="P134" s="81"/>
      <c r="Q134" s="176"/>
    </row>
    <row r="135" spans="1:17" ht="13.5" thickBot="1" x14ac:dyDescent="0.25">
      <c r="A135" s="291" t="s">
        <v>2</v>
      </c>
      <c r="B135" s="292"/>
      <c r="C135" s="60">
        <f>C133*C134</f>
        <v>0</v>
      </c>
      <c r="D135" s="60">
        <f>D133*D134</f>
        <v>0</v>
      </c>
      <c r="E135" s="60">
        <f>E133*E134</f>
        <v>0</v>
      </c>
      <c r="F135" s="60">
        <f t="shared" ref="F135:G135" si="8">F133*F134</f>
        <v>0</v>
      </c>
      <c r="G135" s="60">
        <f t="shared" si="8"/>
        <v>0</v>
      </c>
      <c r="H135" s="163"/>
      <c r="I135" s="67"/>
      <c r="J135" s="67"/>
      <c r="K135" s="67"/>
      <c r="L135" s="221"/>
      <c r="M135" s="293"/>
      <c r="N135" s="272"/>
      <c r="O135" s="67"/>
      <c r="P135" s="67"/>
      <c r="Q135" s="67"/>
    </row>
    <row r="136" spans="1:17" x14ac:dyDescent="0.2"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221"/>
    </row>
    <row r="137" spans="1:17" x14ac:dyDescent="0.2">
      <c r="A137" s="71"/>
      <c r="D137" s="30" t="s">
        <v>36</v>
      </c>
      <c r="E137" s="31" t="s">
        <v>37</v>
      </c>
      <c r="G137" s="224"/>
      <c r="H137" s="221"/>
      <c r="I137" s="221"/>
      <c r="J137" s="157"/>
      <c r="K137" s="81"/>
      <c r="L137" s="221"/>
      <c r="M137" s="224"/>
      <c r="N137" s="221"/>
      <c r="O137" s="221"/>
      <c r="P137" s="157"/>
      <c r="Q137" s="81"/>
    </row>
    <row r="138" spans="1:17" ht="13.5" thickBot="1" x14ac:dyDescent="0.25">
      <c r="A138" s="72" t="s">
        <v>32</v>
      </c>
      <c r="C138" s="53" t="s">
        <v>51</v>
      </c>
      <c r="D138" s="54">
        <v>2.1999999999999999E-2</v>
      </c>
      <c r="E138" s="55">
        <f>1+1*D138</f>
        <v>1.022</v>
      </c>
      <c r="G138" s="166"/>
      <c r="H138" s="221"/>
      <c r="I138" s="66"/>
      <c r="J138" s="167"/>
      <c r="K138" s="65"/>
      <c r="L138" s="221"/>
      <c r="M138" s="166"/>
      <c r="N138" s="221"/>
      <c r="O138" s="66"/>
      <c r="P138" s="167"/>
      <c r="Q138" s="65"/>
    </row>
    <row r="139" spans="1:17" ht="13.5" thickBot="1" x14ac:dyDescent="0.25">
      <c r="A139" s="73"/>
      <c r="B139" s="56"/>
      <c r="C139" s="243" t="s">
        <v>181</v>
      </c>
      <c r="D139" s="243" t="s">
        <v>171</v>
      </c>
      <c r="E139" s="243" t="s">
        <v>172</v>
      </c>
      <c r="F139" s="243" t="s">
        <v>173</v>
      </c>
      <c r="G139" s="243" t="s">
        <v>174</v>
      </c>
      <c r="H139" s="65"/>
      <c r="I139" s="222"/>
      <c r="J139" s="222"/>
      <c r="K139" s="222"/>
      <c r="L139" s="221"/>
      <c r="M139" s="224"/>
      <c r="N139" s="65"/>
      <c r="O139" s="222"/>
      <c r="P139" s="222"/>
      <c r="Q139" s="222"/>
    </row>
    <row r="140" spans="1:17" ht="13.5" thickBot="1" x14ac:dyDescent="0.25">
      <c r="A140" s="77" t="s">
        <v>0</v>
      </c>
      <c r="B140" s="302" t="s">
        <v>118</v>
      </c>
      <c r="C140" s="303"/>
      <c r="D140" s="303"/>
      <c r="E140" s="304"/>
      <c r="F140" s="245"/>
      <c r="G140" s="246"/>
      <c r="H140" s="231"/>
      <c r="I140" s="231"/>
      <c r="J140" s="231"/>
      <c r="K140" s="231"/>
      <c r="L140" s="221"/>
      <c r="M140" s="169"/>
      <c r="N140" s="269"/>
      <c r="O140" s="269"/>
      <c r="P140" s="269"/>
      <c r="Q140" s="269"/>
    </row>
    <row r="141" spans="1:17" ht="26.25" thickBot="1" x14ac:dyDescent="0.25">
      <c r="A141" s="80" t="s">
        <v>123</v>
      </c>
      <c r="B141" s="305"/>
      <c r="C141" s="306"/>
      <c r="D141" s="306"/>
      <c r="E141" s="306"/>
      <c r="F141" s="306"/>
      <c r="G141" s="307"/>
      <c r="H141" s="231"/>
      <c r="I141" s="163"/>
      <c r="J141" s="163"/>
      <c r="K141" s="163"/>
      <c r="L141" s="221"/>
      <c r="M141" s="223"/>
      <c r="N141" s="269"/>
      <c r="O141" s="270"/>
      <c r="P141" s="270"/>
      <c r="Q141" s="270"/>
    </row>
    <row r="142" spans="1:17" ht="13.5" thickBot="1" x14ac:dyDescent="0.25">
      <c r="A142" s="79" t="s">
        <v>10</v>
      </c>
      <c r="B142" s="233"/>
      <c r="C142" s="234"/>
      <c r="D142" s="234"/>
      <c r="E142" s="234"/>
      <c r="F142" s="234"/>
      <c r="G142" s="235"/>
      <c r="H142" s="232"/>
      <c r="I142" s="163"/>
      <c r="J142" s="163"/>
      <c r="K142" s="163"/>
      <c r="L142" s="221"/>
      <c r="M142" s="171"/>
      <c r="N142" s="271"/>
      <c r="O142" s="272"/>
      <c r="P142" s="272"/>
      <c r="Q142" s="272"/>
    </row>
    <row r="143" spans="1:17" ht="26.25" thickBot="1" x14ac:dyDescent="0.25">
      <c r="A143" s="80" t="s">
        <v>117</v>
      </c>
      <c r="B143" s="57"/>
      <c r="C143" s="247">
        <f>B143+VLOOKUP(B140,$AD$2:$AG$48,2,FALSE)</f>
        <v>0</v>
      </c>
      <c r="D143" s="248">
        <f>C143*$E$30</f>
        <v>0</v>
      </c>
      <c r="E143" s="248">
        <f>D143*E138</f>
        <v>0</v>
      </c>
      <c r="F143" s="248">
        <f>E143*E138</f>
        <v>0</v>
      </c>
      <c r="G143" s="249">
        <f>F143*E138</f>
        <v>0</v>
      </c>
      <c r="H143" s="172"/>
      <c r="I143" s="173"/>
      <c r="J143" s="173"/>
      <c r="K143" s="174"/>
      <c r="L143" s="221"/>
      <c r="M143" s="161"/>
      <c r="N143" s="172"/>
      <c r="O143" s="173"/>
      <c r="P143" s="173"/>
      <c r="Q143" s="174"/>
    </row>
    <row r="144" spans="1:17" ht="13.5" thickBot="1" x14ac:dyDescent="0.25">
      <c r="A144" s="78" t="s">
        <v>52</v>
      </c>
      <c r="B144" s="199">
        <v>213</v>
      </c>
      <c r="C144" s="40"/>
      <c r="D144" s="121"/>
      <c r="E144" s="40"/>
      <c r="F144" s="40"/>
      <c r="G144" s="239"/>
      <c r="H144" s="175"/>
      <c r="I144" s="87"/>
      <c r="J144" s="87"/>
      <c r="K144" s="87"/>
      <c r="L144" s="221"/>
      <c r="M144" s="223"/>
      <c r="N144" s="175"/>
      <c r="O144" s="87"/>
      <c r="P144" s="87"/>
      <c r="Q144" s="87"/>
    </row>
    <row r="145" spans="1:17" ht="13.5" thickBot="1" x14ac:dyDescent="0.25">
      <c r="A145" s="77" t="s">
        <v>1</v>
      </c>
      <c r="B145" s="57">
        <f>B143/B144</f>
        <v>0</v>
      </c>
      <c r="C145" s="39">
        <f>C143/B144</f>
        <v>0</v>
      </c>
      <c r="D145" s="39">
        <f>D143/B144</f>
        <v>0</v>
      </c>
      <c r="E145" s="39">
        <f>E143/B144</f>
        <v>0</v>
      </c>
      <c r="F145" s="39">
        <f>F143/B144</f>
        <v>0</v>
      </c>
      <c r="G145" s="240">
        <f>G143/B144</f>
        <v>0</v>
      </c>
      <c r="H145" s="172"/>
      <c r="I145" s="91"/>
      <c r="J145" s="91"/>
      <c r="K145" s="91"/>
      <c r="L145" s="221"/>
      <c r="M145" s="169"/>
      <c r="N145" s="172"/>
      <c r="O145" s="91"/>
      <c r="P145" s="91"/>
      <c r="Q145" s="91"/>
    </row>
    <row r="146" spans="1:17" ht="13.5" thickBot="1" x14ac:dyDescent="0.25">
      <c r="A146" s="278" t="s">
        <v>53</v>
      </c>
      <c r="B146" s="279"/>
      <c r="C146" s="58"/>
      <c r="D146" s="58"/>
      <c r="E146" s="59"/>
      <c r="F146" s="59"/>
      <c r="G146" s="241"/>
      <c r="H146" s="244"/>
      <c r="I146" s="81"/>
      <c r="J146" s="81"/>
      <c r="K146" s="176"/>
      <c r="L146" s="221"/>
      <c r="M146" s="283"/>
      <c r="N146" s="283"/>
      <c r="O146" s="81"/>
      <c r="P146" s="81"/>
      <c r="Q146" s="176"/>
    </row>
    <row r="147" spans="1:17" ht="13.5" thickBot="1" x14ac:dyDescent="0.25">
      <c r="A147" s="291" t="s">
        <v>2</v>
      </c>
      <c r="B147" s="292"/>
      <c r="C147" s="60">
        <f>C145*C146</f>
        <v>0</v>
      </c>
      <c r="D147" s="60">
        <f>D145*D146</f>
        <v>0</v>
      </c>
      <c r="E147" s="60">
        <f>E145*E146</f>
        <v>0</v>
      </c>
      <c r="F147" s="60">
        <f t="shared" ref="F147:G147" si="9">F145*F146</f>
        <v>0</v>
      </c>
      <c r="G147" s="60">
        <f t="shared" si="9"/>
        <v>0</v>
      </c>
      <c r="H147" s="163"/>
      <c r="I147" s="67"/>
      <c r="J147" s="67"/>
      <c r="K147" s="67"/>
      <c r="L147" s="221"/>
      <c r="M147" s="293"/>
      <c r="N147" s="272"/>
      <c r="O147" s="67"/>
      <c r="P147" s="67"/>
      <c r="Q147" s="67"/>
    </row>
    <row r="148" spans="1:17" x14ac:dyDescent="0.2">
      <c r="G148" s="221"/>
      <c r="H148" s="221"/>
      <c r="I148" s="221"/>
      <c r="J148" s="221"/>
      <c r="K148" s="221"/>
      <c r="L148" s="221"/>
      <c r="M148" s="221"/>
      <c r="N148" s="221"/>
      <c r="O148" s="221"/>
      <c r="P148" s="221"/>
      <c r="Q148" s="221"/>
    </row>
    <row r="149" spans="1:17" ht="13.5" thickBot="1" x14ac:dyDescent="0.25">
      <c r="G149" s="221"/>
      <c r="H149" s="221"/>
      <c r="I149" s="221"/>
      <c r="J149" s="221"/>
      <c r="K149" s="221"/>
      <c r="L149" s="221"/>
      <c r="M149" s="221"/>
      <c r="N149" s="221"/>
      <c r="O149" s="221"/>
      <c r="P149" s="221"/>
      <c r="Q149" s="221"/>
    </row>
    <row r="150" spans="1:17" ht="13.5" thickBot="1" x14ac:dyDescent="0.25">
      <c r="A150" s="75"/>
      <c r="B150" s="34"/>
      <c r="C150" s="243" t="s">
        <v>181</v>
      </c>
      <c r="D150" s="243" t="s">
        <v>171</v>
      </c>
      <c r="E150" s="243" t="s">
        <v>172</v>
      </c>
      <c r="F150" s="243" t="s">
        <v>173</v>
      </c>
      <c r="G150" s="243" t="s">
        <v>174</v>
      </c>
      <c r="H150" s="177"/>
      <c r="I150" s="221"/>
      <c r="J150" s="221"/>
      <c r="K150" s="177"/>
      <c r="L150" s="221"/>
      <c r="M150" s="221"/>
      <c r="N150" s="177"/>
      <c r="O150" s="221"/>
      <c r="P150" s="221"/>
      <c r="Q150" s="177"/>
    </row>
    <row r="151" spans="1:17" ht="13.5" customHeight="1" thickBot="1" x14ac:dyDescent="0.25">
      <c r="A151" s="76" t="s">
        <v>18</v>
      </c>
      <c r="B151" s="36"/>
      <c r="C151" s="242">
        <f>C39+C51+C63+C75+C87+C99+C111+C123+C135+C147</f>
        <v>0</v>
      </c>
      <c r="D151" s="242">
        <f>D39+D51+D63+D75+D87+D99+D111+D123+D135+D147</f>
        <v>0</v>
      </c>
      <c r="E151" s="242">
        <f>E39+E51+E63+E75+E87+E99+E111+E123+E135+E147</f>
        <v>0</v>
      </c>
      <c r="F151" s="242">
        <f>F39+F51+F63+F75+F87+F99+F111+F123+F135+F147</f>
        <v>0</v>
      </c>
      <c r="G151" s="251">
        <f>G39+G51+G63+G75+G87+G99+G111+G123+G135+G147</f>
        <v>0</v>
      </c>
      <c r="H151" s="221"/>
      <c r="I151" s="178"/>
      <c r="J151" s="178"/>
      <c r="K151" s="185"/>
      <c r="L151" s="221"/>
      <c r="M151" s="65"/>
      <c r="N151" s="221"/>
      <c r="O151" s="178"/>
      <c r="P151" s="178"/>
      <c r="Q151" s="185"/>
    </row>
    <row r="152" spans="1:17" x14ac:dyDescent="0.2">
      <c r="G152" s="221"/>
      <c r="H152" s="221"/>
      <c r="I152" s="221"/>
      <c r="J152" s="221"/>
      <c r="K152" s="221"/>
      <c r="L152" s="221"/>
      <c r="M152" s="221"/>
      <c r="N152" s="221"/>
      <c r="O152" s="221"/>
      <c r="P152" s="221"/>
      <c r="Q152" s="221"/>
    </row>
  </sheetData>
  <sheetProtection algorithmName="SHA-512" hashValue="tUwWaK6SOzbEcvRsIDxKz8rWzZaStiRZ1unjPqXFOYBRFRPKpdbM9pDsMjVIDsa4ZW/jVaOW2LMioScWVQyy/g==" saltValue="pZF9r9lJrnN6U4VJzk4txQ==" spinCount="100000" sheet="1" objects="1" scenarios="1" formatCells="0" formatColumns="0" formatRows="0" insertColumns="0" insertRows="0"/>
  <mergeCells count="103">
    <mergeCell ref="A147:B147"/>
    <mergeCell ref="M147:N147"/>
    <mergeCell ref="B140:E140"/>
    <mergeCell ref="N140:Q140"/>
    <mergeCell ref="B141:G141"/>
    <mergeCell ref="N141:Q141"/>
    <mergeCell ref="N142:Q142"/>
    <mergeCell ref="A146:B146"/>
    <mergeCell ref="M146:N146"/>
    <mergeCell ref="B129:G129"/>
    <mergeCell ref="N129:Q129"/>
    <mergeCell ref="N130:Q130"/>
    <mergeCell ref="A134:B134"/>
    <mergeCell ref="M134:N134"/>
    <mergeCell ref="A135:B135"/>
    <mergeCell ref="M135:N135"/>
    <mergeCell ref="N118:Q118"/>
    <mergeCell ref="A122:B122"/>
    <mergeCell ref="M122:N122"/>
    <mergeCell ref="A123:B123"/>
    <mergeCell ref="M123:N123"/>
    <mergeCell ref="B128:E128"/>
    <mergeCell ref="N128:Q128"/>
    <mergeCell ref="A111:B111"/>
    <mergeCell ref="M111:N111"/>
    <mergeCell ref="B116:E116"/>
    <mergeCell ref="N116:Q116"/>
    <mergeCell ref="B117:G117"/>
    <mergeCell ref="N117:Q117"/>
    <mergeCell ref="B104:E104"/>
    <mergeCell ref="N104:Q104"/>
    <mergeCell ref="B105:G105"/>
    <mergeCell ref="N105:Q105"/>
    <mergeCell ref="N106:Q106"/>
    <mergeCell ref="A110:B110"/>
    <mergeCell ref="M110:N110"/>
    <mergeCell ref="B93:G93"/>
    <mergeCell ref="N93:Q93"/>
    <mergeCell ref="N94:Q94"/>
    <mergeCell ref="A98:B98"/>
    <mergeCell ref="M98:N98"/>
    <mergeCell ref="A99:B99"/>
    <mergeCell ref="M99:N99"/>
    <mergeCell ref="N82:Q82"/>
    <mergeCell ref="A86:B86"/>
    <mergeCell ref="M86:N86"/>
    <mergeCell ref="A87:B87"/>
    <mergeCell ref="M87:N87"/>
    <mergeCell ref="B92:E92"/>
    <mergeCell ref="N92:Q92"/>
    <mergeCell ref="A75:B75"/>
    <mergeCell ref="M75:N75"/>
    <mergeCell ref="B80:E80"/>
    <mergeCell ref="N80:Q80"/>
    <mergeCell ref="B81:G81"/>
    <mergeCell ref="N81:Q81"/>
    <mergeCell ref="B68:E68"/>
    <mergeCell ref="N68:Q68"/>
    <mergeCell ref="B69:G69"/>
    <mergeCell ref="N69:Q69"/>
    <mergeCell ref="N70:Q70"/>
    <mergeCell ref="A74:B74"/>
    <mergeCell ref="M74:N74"/>
    <mergeCell ref="B57:G57"/>
    <mergeCell ref="N57:Q57"/>
    <mergeCell ref="N58:Q58"/>
    <mergeCell ref="A62:B62"/>
    <mergeCell ref="M62:N62"/>
    <mergeCell ref="A63:B63"/>
    <mergeCell ref="M63:N63"/>
    <mergeCell ref="N46:Q46"/>
    <mergeCell ref="A50:B50"/>
    <mergeCell ref="M50:N50"/>
    <mergeCell ref="A51:B51"/>
    <mergeCell ref="M51:N51"/>
    <mergeCell ref="B56:E56"/>
    <mergeCell ref="N56:Q56"/>
    <mergeCell ref="A39:B39"/>
    <mergeCell ref="M39:N39"/>
    <mergeCell ref="B44:E44"/>
    <mergeCell ref="N44:Q44"/>
    <mergeCell ref="B45:G45"/>
    <mergeCell ref="N45:Q45"/>
    <mergeCell ref="B32:E32"/>
    <mergeCell ref="N32:Q32"/>
    <mergeCell ref="B33:G33"/>
    <mergeCell ref="N33:Q33"/>
    <mergeCell ref="N34:Q34"/>
    <mergeCell ref="A38:B38"/>
    <mergeCell ref="M38:N38"/>
    <mergeCell ref="B19:E19"/>
    <mergeCell ref="N19:Q19"/>
    <mergeCell ref="B20:C20"/>
    <mergeCell ref="A23:B23"/>
    <mergeCell ref="M23:N23"/>
    <mergeCell ref="A24:B24"/>
    <mergeCell ref="M24:N24"/>
    <mergeCell ref="A1:E1"/>
    <mergeCell ref="G1:K1"/>
    <mergeCell ref="M1:Q1"/>
    <mergeCell ref="B17:E17"/>
    <mergeCell ref="H17:K17"/>
    <mergeCell ref="N17:Q17"/>
  </mergeCells>
  <dataValidations count="3">
    <dataValidation type="list" allowBlank="1" showInputMessage="1" showErrorMessage="1" sqref="D27:E27">
      <formula1>$AA$2:$AA$13</formula1>
    </dataValidation>
    <dataValidation type="list" allowBlank="1" showInputMessage="1" showErrorMessage="1" sqref="N128:Q128 N116:Q116 N104:Q104 N92:Q92 N80:Q80 N68:Q68 N56:Q56 N44:Q44 N32:Q32 H32:K32 B128:E128 H140:K140 H128:K128 H116:K116 H104:K104 H92:K92 H80:K80 H68:K68 H56:K56 H44:K44 B32:E32 N140:Q140 B44:E44 B56:E56 B68:E68 B80:E80 B92:E92 B116:E116 B104:E104 B140:E140">
      <formula1>$AD$2:$AD$47</formula1>
    </dataValidation>
    <dataValidation type="list" allowBlank="1" showInputMessage="1" showErrorMessage="1" sqref="B20:C20">
      <formula1>$AA$2:$AA$14</formula1>
    </dataValidation>
  </dataValidations>
  <pageMargins left="0.75" right="0.75" top="1" bottom="1" header="0.5" footer="0.5"/>
  <pageSetup paperSize="9" scale="50" fitToHeight="100" orientation="portrait" r:id="rId1"/>
  <headerFooter alignWithMargins="0"/>
  <rowBreaks count="1" manualBreakCount="1">
    <brk id="88" max="16383" man="1"/>
  </rowBreaks>
  <colBreaks count="2" manualBreakCount="2">
    <brk id="6" max="1048575" man="1"/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56"/>
  <sheetViews>
    <sheetView topLeftCell="A16" zoomScaleNormal="100" workbookViewId="0">
      <selection activeCell="C43" activeCellId="2" sqref="C30:G30 C37:G37 C43:G43"/>
    </sheetView>
  </sheetViews>
  <sheetFormatPr defaultRowHeight="12.75" x14ac:dyDescent="0.2"/>
  <cols>
    <col min="1" max="1" width="21.5703125" style="24" customWidth="1"/>
    <col min="2" max="2" width="53.85546875" style="24" customWidth="1"/>
    <col min="3" max="3" width="11.42578125" style="24" bestFit="1" customWidth="1"/>
    <col min="4" max="5" width="9.7109375" style="24" bestFit="1" customWidth="1"/>
    <col min="6" max="6" width="10.28515625" style="24" customWidth="1"/>
    <col min="7" max="7" width="9.85546875" style="24" customWidth="1"/>
    <col min="8" max="8" width="54" style="24" customWidth="1"/>
    <col min="9" max="12" width="9.140625" style="24"/>
    <col min="13" max="13" width="23.140625" style="24" customWidth="1"/>
    <col min="14" max="14" width="54" style="24" customWidth="1"/>
    <col min="15" max="25" width="9.140625" style="24"/>
    <col min="26" max="26" width="9.140625" style="24" customWidth="1"/>
    <col min="27" max="27" width="9.140625" style="28" customWidth="1"/>
    <col min="28" max="28" width="11.28515625" style="28" customWidth="1"/>
    <col min="29" max="29" width="9.5703125" style="123" customWidth="1"/>
    <col min="30" max="30" width="35.7109375" style="28" customWidth="1"/>
    <col min="31" max="34" width="9.140625" style="28" customWidth="1"/>
    <col min="35" max="35" width="9.140625" style="24" customWidth="1"/>
    <col min="36" max="16384" width="9.140625" style="24"/>
  </cols>
  <sheetData>
    <row r="1" spans="1:34" ht="77.25" thickBot="1" x14ac:dyDescent="0.25">
      <c r="A1" s="273" t="s">
        <v>125</v>
      </c>
      <c r="B1" s="273"/>
      <c r="C1" s="273"/>
      <c r="D1" s="273"/>
      <c r="AA1" s="122" t="s">
        <v>155</v>
      </c>
      <c r="AB1" s="28">
        <v>0</v>
      </c>
      <c r="AC1" s="260">
        <v>0</v>
      </c>
      <c r="AD1" s="124" t="s">
        <v>68</v>
      </c>
      <c r="AE1" s="125" t="s">
        <v>115</v>
      </c>
      <c r="AF1" s="125" t="s">
        <v>115</v>
      </c>
      <c r="AG1" s="126" t="s">
        <v>116</v>
      </c>
      <c r="AH1" s="126"/>
    </row>
    <row r="2" spans="1:34" ht="13.5" thickBot="1" x14ac:dyDescent="0.25">
      <c r="A2" s="70"/>
      <c r="B2" s="31"/>
      <c r="C2" s="70"/>
      <c r="D2" s="70"/>
      <c r="AA2" s="24" t="s">
        <v>60</v>
      </c>
      <c r="AB2" s="259">
        <v>1.22</v>
      </c>
      <c r="AC2" s="260">
        <f t="shared" ref="AC2:AC14" si="0">AB2</f>
        <v>1.22</v>
      </c>
      <c r="AD2" s="124" t="s">
        <v>118</v>
      </c>
      <c r="AE2" s="127">
        <v>0</v>
      </c>
      <c r="AF2" s="127"/>
      <c r="AG2" s="126">
        <v>0</v>
      </c>
      <c r="AH2" s="126"/>
    </row>
    <row r="3" spans="1:34" ht="13.5" thickBot="1" x14ac:dyDescent="0.25">
      <c r="AA3" s="24" t="s">
        <v>59</v>
      </c>
      <c r="AB3" s="259">
        <v>2.71</v>
      </c>
      <c r="AC3" s="260">
        <f t="shared" si="0"/>
        <v>2.71</v>
      </c>
      <c r="AD3" s="128" t="s">
        <v>102</v>
      </c>
      <c r="AE3" s="129">
        <v>24227.000671977992</v>
      </c>
      <c r="AF3" s="129"/>
      <c r="AG3" s="130">
        <v>113.74178719238493</v>
      </c>
      <c r="AH3" s="130"/>
    </row>
    <row r="4" spans="1:34" ht="13.5" thickBot="1" x14ac:dyDescent="0.25">
      <c r="A4" s="25" t="s">
        <v>46</v>
      </c>
      <c r="B4" s="41"/>
      <c r="C4" s="31" t="s">
        <v>47</v>
      </c>
      <c r="AA4" s="24" t="s">
        <v>153</v>
      </c>
      <c r="AB4" s="259">
        <v>1.1599999999999999</v>
      </c>
      <c r="AC4" s="260">
        <f t="shared" si="0"/>
        <v>1.1599999999999999</v>
      </c>
      <c r="AD4" s="128" t="s">
        <v>105</v>
      </c>
      <c r="AE4" s="129">
        <v>53771.46295080299</v>
      </c>
      <c r="AF4" s="129"/>
      <c r="AG4" s="130">
        <v>252.44818286761966</v>
      </c>
      <c r="AH4" s="130"/>
    </row>
    <row r="5" spans="1:34" ht="13.5" thickBot="1" x14ac:dyDescent="0.25">
      <c r="A5" s="25"/>
      <c r="B5" s="42"/>
      <c r="C5" s="31" t="s">
        <v>48</v>
      </c>
      <c r="G5" s="25"/>
      <c r="H5" s="26"/>
      <c r="I5" s="31"/>
      <c r="AA5" s="24" t="s">
        <v>58</v>
      </c>
      <c r="AB5" s="259">
        <v>2.0699999999999998</v>
      </c>
      <c r="AC5" s="260">
        <f t="shared" si="0"/>
        <v>2.0699999999999998</v>
      </c>
      <c r="AD5" s="128" t="s">
        <v>87</v>
      </c>
      <c r="AE5" s="129">
        <v>41836.691717508991</v>
      </c>
      <c r="AF5" s="129"/>
      <c r="AG5" s="130">
        <v>196.4163930399483</v>
      </c>
      <c r="AH5" s="130"/>
    </row>
    <row r="6" spans="1:34" ht="13.5" thickBot="1" x14ac:dyDescent="0.25">
      <c r="A6" s="27"/>
      <c r="B6" s="27"/>
      <c r="C6" s="27"/>
      <c r="D6" s="27"/>
      <c r="E6" s="27"/>
      <c r="F6" s="27"/>
      <c r="G6" s="65"/>
      <c r="H6" s="27"/>
      <c r="I6" s="81"/>
      <c r="J6" s="27"/>
      <c r="K6" s="27"/>
      <c r="L6" s="27"/>
      <c r="M6" s="27"/>
      <c r="N6" s="27"/>
      <c r="O6" s="27"/>
      <c r="P6" s="27"/>
      <c r="Q6" s="27"/>
      <c r="AA6" s="24" t="s">
        <v>64</v>
      </c>
      <c r="AB6" s="259">
        <v>1.73</v>
      </c>
      <c r="AC6" s="260">
        <f t="shared" si="0"/>
        <v>1.73</v>
      </c>
      <c r="AD6" s="128" t="s">
        <v>78</v>
      </c>
      <c r="AE6" s="129">
        <v>50815.39191289599</v>
      </c>
      <c r="AF6" s="129"/>
      <c r="AG6" s="130">
        <v>238.56991508401873</v>
      </c>
      <c r="AH6" s="130"/>
    </row>
    <row r="7" spans="1:34" ht="13.5" thickBot="1" x14ac:dyDescent="0.25">
      <c r="A7" s="68"/>
      <c r="B7" s="97"/>
      <c r="C7" s="68"/>
      <c r="D7" s="68"/>
      <c r="E7" s="68"/>
      <c r="F7" s="68"/>
      <c r="G7" s="68"/>
      <c r="H7" s="97"/>
      <c r="I7" s="68"/>
      <c r="J7" s="68"/>
      <c r="K7" s="68"/>
      <c r="L7" s="68"/>
      <c r="M7" s="68"/>
      <c r="N7" s="97"/>
      <c r="O7" s="68"/>
      <c r="P7" s="68"/>
      <c r="Q7" s="68"/>
      <c r="AA7" s="24" t="s">
        <v>65</v>
      </c>
      <c r="AB7" s="259">
        <v>1.25</v>
      </c>
      <c r="AC7" s="260">
        <f t="shared" si="0"/>
        <v>1.25</v>
      </c>
      <c r="AD7" s="128" t="s">
        <v>100</v>
      </c>
      <c r="AE7" s="129">
        <v>29231.415547437995</v>
      </c>
      <c r="AF7" s="129"/>
      <c r="AG7" s="130">
        <v>137.23669271097651</v>
      </c>
      <c r="AH7" s="130"/>
    </row>
    <row r="8" spans="1:34" ht="13.5" thickBot="1" x14ac:dyDescent="0.25">
      <c r="A8" s="108" t="s">
        <v>56</v>
      </c>
      <c r="B8" s="203" t="str">
        <f>'App1-Option Costs'!B5</f>
        <v xml:space="preserve"> </v>
      </c>
      <c r="C8" s="107" t="s">
        <v>57</v>
      </c>
      <c r="D8" s="153"/>
      <c r="E8" s="153"/>
      <c r="F8" s="68"/>
      <c r="G8" s="85"/>
      <c r="H8" s="98"/>
      <c r="I8" s="99"/>
      <c r="J8" s="99"/>
      <c r="K8" s="99"/>
      <c r="L8" s="68"/>
      <c r="M8" s="85"/>
      <c r="N8" s="98"/>
      <c r="O8" s="99"/>
      <c r="P8" s="99"/>
      <c r="Q8" s="99"/>
      <c r="AA8" s="24" t="s">
        <v>67</v>
      </c>
      <c r="AB8" s="259">
        <v>1.48</v>
      </c>
      <c r="AC8" s="260">
        <f t="shared" si="0"/>
        <v>1.48</v>
      </c>
      <c r="AD8" s="128" t="s">
        <v>98</v>
      </c>
      <c r="AE8" s="129">
        <v>29327.820942224993</v>
      </c>
      <c r="AF8" s="129"/>
      <c r="AG8" s="130">
        <v>137.68930019823941</v>
      </c>
      <c r="AH8" s="130"/>
    </row>
    <row r="9" spans="1:34" ht="13.5" thickBot="1" x14ac:dyDescent="0.25">
      <c r="A9" s="85"/>
      <c r="B9" s="152"/>
      <c r="C9" s="153"/>
      <c r="D9" s="153"/>
      <c r="E9" s="153"/>
      <c r="F9" s="68"/>
      <c r="G9" s="85"/>
      <c r="H9" s="98"/>
      <c r="I9" s="99"/>
      <c r="J9" s="99"/>
      <c r="K9" s="99"/>
      <c r="L9" s="68"/>
      <c r="M9" s="85"/>
      <c r="N9" s="98"/>
      <c r="O9" s="99"/>
      <c r="P9" s="99"/>
      <c r="Q9" s="99"/>
      <c r="AA9" s="24" t="s">
        <v>61</v>
      </c>
      <c r="AB9" s="259">
        <v>1.27</v>
      </c>
      <c r="AC9" s="260">
        <f t="shared" si="0"/>
        <v>1.27</v>
      </c>
      <c r="AD9" s="131" t="s">
        <v>69</v>
      </c>
      <c r="AE9" s="129">
        <v>100658.06422445796</v>
      </c>
      <c r="AF9" s="129"/>
      <c r="AG9" s="130">
        <v>472.57307147632849</v>
      </c>
      <c r="AH9" s="130"/>
    </row>
    <row r="10" spans="1:34" ht="13.5" thickBot="1" x14ac:dyDescent="0.25">
      <c r="A10" s="85"/>
      <c r="B10" s="154"/>
      <c r="C10" s="155"/>
      <c r="D10" s="155"/>
      <c r="E10" s="155"/>
      <c r="F10" s="68"/>
      <c r="G10" s="85"/>
      <c r="H10" s="100"/>
      <c r="I10" s="101"/>
      <c r="J10" s="101"/>
      <c r="K10" s="101"/>
      <c r="L10" s="68"/>
      <c r="M10" s="85"/>
      <c r="N10" s="100"/>
      <c r="O10" s="101"/>
      <c r="P10" s="101"/>
      <c r="Q10" s="101"/>
      <c r="AA10" s="24" t="s">
        <v>62</v>
      </c>
      <c r="AB10" s="259">
        <v>3.85</v>
      </c>
      <c r="AC10" s="260">
        <f t="shared" si="0"/>
        <v>3.85</v>
      </c>
      <c r="AD10" s="128" t="s">
        <v>70</v>
      </c>
      <c r="AE10" s="129">
        <v>95520.414926988975</v>
      </c>
      <c r="AF10" s="129"/>
      <c r="AG10" s="130">
        <v>448.45265223938486</v>
      </c>
      <c r="AH10" s="130"/>
    </row>
    <row r="11" spans="1:34" ht="13.5" thickBot="1" x14ac:dyDescent="0.25">
      <c r="A11" s="85"/>
      <c r="B11" s="152"/>
      <c r="C11" s="103"/>
      <c r="D11" s="103"/>
      <c r="E11" s="103"/>
      <c r="F11" s="68"/>
      <c r="G11" s="85"/>
      <c r="H11" s="98"/>
      <c r="I11" s="103"/>
      <c r="J11" s="103"/>
      <c r="K11" s="103"/>
      <c r="L11" s="68"/>
      <c r="M11" s="85"/>
      <c r="N11" s="98"/>
      <c r="O11" s="103"/>
      <c r="P11" s="103"/>
      <c r="Q11" s="103"/>
      <c r="AA11" s="24" t="s">
        <v>63</v>
      </c>
      <c r="AB11" s="259">
        <v>2.2599999999999998</v>
      </c>
      <c r="AC11" s="260">
        <f t="shared" si="0"/>
        <v>2.2599999999999998</v>
      </c>
      <c r="AD11" s="128" t="s">
        <v>81</v>
      </c>
      <c r="AE11" s="129">
        <v>54826.506260044982</v>
      </c>
      <c r="AF11" s="129"/>
      <c r="AG11" s="130">
        <v>257.40143784058677</v>
      </c>
      <c r="AH11" s="130"/>
    </row>
    <row r="12" spans="1:34" ht="13.5" thickBot="1" x14ac:dyDescent="0.25">
      <c r="AA12" s="24" t="s">
        <v>152</v>
      </c>
      <c r="AB12" s="259">
        <v>0.61</v>
      </c>
      <c r="AC12" s="260">
        <f t="shared" si="0"/>
        <v>0.61</v>
      </c>
      <c r="AD12" s="128" t="s">
        <v>92</v>
      </c>
      <c r="AE12" s="129">
        <v>39513.213382473987</v>
      </c>
      <c r="AF12" s="129"/>
      <c r="AG12" s="130">
        <v>185.50804404917363</v>
      </c>
      <c r="AH12" s="130"/>
    </row>
    <row r="13" spans="1:34" ht="13.5" thickBot="1" x14ac:dyDescent="0.25">
      <c r="A13" s="64"/>
      <c r="G13" s="81"/>
      <c r="H13" s="27"/>
      <c r="I13" s="27"/>
      <c r="J13" s="27"/>
      <c r="K13" s="27"/>
      <c r="L13" s="27"/>
      <c r="M13" s="81"/>
      <c r="N13" s="27"/>
      <c r="O13" s="27"/>
      <c r="P13" s="27"/>
      <c r="Q13" s="27"/>
      <c r="AA13" s="24" t="s">
        <v>151</v>
      </c>
      <c r="AB13" s="259">
        <v>0.61</v>
      </c>
      <c r="AC13" s="260">
        <f t="shared" si="0"/>
        <v>0.61</v>
      </c>
      <c r="AD13" s="128" t="s">
        <v>97</v>
      </c>
      <c r="AE13" s="129">
        <v>33343.268116105995</v>
      </c>
      <c r="AF13" s="129"/>
      <c r="AG13" s="130">
        <v>156.54116486434739</v>
      </c>
      <c r="AH13" s="130"/>
    </row>
    <row r="14" spans="1:34" ht="13.5" thickBot="1" x14ac:dyDescent="0.25"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AA14" s="24" t="s">
        <v>66</v>
      </c>
      <c r="AB14" s="259">
        <v>2.46</v>
      </c>
      <c r="AC14" s="260">
        <f t="shared" si="0"/>
        <v>2.46</v>
      </c>
      <c r="AD14" s="128" t="s">
        <v>84</v>
      </c>
      <c r="AE14" s="129">
        <v>45257.458422422991</v>
      </c>
      <c r="AF14" s="129"/>
      <c r="AG14" s="130">
        <v>212.47633062170419</v>
      </c>
      <c r="AH14" s="130"/>
    </row>
    <row r="15" spans="1:34" ht="13.5" thickBot="1" x14ac:dyDescent="0.25">
      <c r="A15" s="25" t="s">
        <v>156</v>
      </c>
      <c r="G15" s="65"/>
      <c r="H15" s="27"/>
      <c r="I15" s="27"/>
      <c r="J15" s="27"/>
      <c r="K15" s="27"/>
      <c r="L15" s="27"/>
      <c r="M15" s="65"/>
      <c r="N15" s="27"/>
      <c r="O15" s="27"/>
      <c r="P15" s="27"/>
      <c r="Q15" s="27"/>
      <c r="AD15" s="128" t="s">
        <v>86</v>
      </c>
      <c r="AE15" s="129">
        <v>44176.418152788989</v>
      </c>
      <c r="AF15" s="129"/>
      <c r="AG15" s="130">
        <v>207.40102419149761</v>
      </c>
      <c r="AH15" s="130"/>
    </row>
    <row r="16" spans="1:34" ht="13.5" thickBot="1" x14ac:dyDescent="0.25">
      <c r="A16" s="33"/>
      <c r="B16" s="34"/>
      <c r="C16" s="243" t="s">
        <v>181</v>
      </c>
      <c r="D16" s="243" t="s">
        <v>171</v>
      </c>
      <c r="E16" s="243" t="s">
        <v>172</v>
      </c>
      <c r="F16" s="243" t="s">
        <v>173</v>
      </c>
      <c r="G16" s="243" t="s">
        <v>174</v>
      </c>
      <c r="H16" s="177"/>
      <c r="I16" s="27"/>
      <c r="J16" s="27"/>
      <c r="K16" s="27"/>
      <c r="L16" s="27"/>
      <c r="M16" s="27"/>
      <c r="N16" s="177"/>
      <c r="O16" s="27"/>
      <c r="P16" s="27"/>
      <c r="Q16" s="27"/>
      <c r="AD16" s="128" t="s">
        <v>96</v>
      </c>
      <c r="AE16" s="129">
        <v>37930.648418610988</v>
      </c>
      <c r="AF16" s="129"/>
      <c r="AG16" s="130">
        <v>178.07816158972295</v>
      </c>
      <c r="AH16" s="130"/>
    </row>
    <row r="17" spans="1:34" ht="26.25" thickBot="1" x14ac:dyDescent="0.25">
      <c r="A17" s="95" t="s">
        <v>17</v>
      </c>
      <c r="B17" s="96" t="s">
        <v>157</v>
      </c>
      <c r="C17" s="136">
        <f>'App2a-Staff Costs Main Branch'!C151</f>
        <v>0</v>
      </c>
      <c r="D17" s="136">
        <f>'App2a-Staff Costs Main Branch'!D151</f>
        <v>0</v>
      </c>
      <c r="E17" s="136">
        <f>'App2a-Staff Costs Main Branch'!E151</f>
        <v>0</v>
      </c>
      <c r="F17" s="136">
        <f>'App2a-Staff Costs Main Branch'!H151</f>
        <v>0</v>
      </c>
      <c r="G17" s="136">
        <f>'App2a-Staff Costs Main Branch'!I151</f>
        <v>0</v>
      </c>
      <c r="H17" s="186"/>
      <c r="I17" s="99"/>
      <c r="J17" s="99"/>
      <c r="K17" s="99"/>
      <c r="L17" s="27"/>
      <c r="M17" s="65"/>
      <c r="N17" s="186"/>
      <c r="O17" s="99"/>
      <c r="P17" s="99"/>
      <c r="Q17" s="99"/>
      <c r="AA17" s="29"/>
      <c r="AB17" s="29"/>
      <c r="AC17" s="132"/>
      <c r="AD17" s="128" t="s">
        <v>91</v>
      </c>
      <c r="AE17" s="129">
        <v>44465.63433714999</v>
      </c>
      <c r="AF17" s="129"/>
      <c r="AG17" s="130">
        <v>208.75884665328633</v>
      </c>
      <c r="AH17" s="130"/>
    </row>
    <row r="18" spans="1:34" ht="13.5" thickBot="1" x14ac:dyDescent="0.25">
      <c r="A18" s="95" t="s">
        <v>158</v>
      </c>
      <c r="B18" s="96" t="s">
        <v>155</v>
      </c>
      <c r="C18" s="136"/>
      <c r="D18" s="136"/>
      <c r="E18" s="136"/>
      <c r="F18" s="136"/>
      <c r="G18" s="136"/>
      <c r="H18" s="186"/>
      <c r="I18" s="99"/>
      <c r="J18" s="99"/>
      <c r="K18" s="99"/>
      <c r="L18" s="27"/>
      <c r="M18" s="65"/>
      <c r="N18" s="186"/>
      <c r="O18" s="99"/>
      <c r="P18" s="99"/>
      <c r="Q18" s="99"/>
      <c r="AA18" s="29"/>
      <c r="AB18" s="29"/>
      <c r="AC18" s="132"/>
      <c r="AD18" s="128" t="s">
        <v>88</v>
      </c>
      <c r="AE18" s="129">
        <v>48460.500584053989</v>
      </c>
      <c r="AF18" s="129"/>
      <c r="AG18" s="130">
        <v>227.51408724907975</v>
      </c>
      <c r="AH18" s="130"/>
    </row>
    <row r="19" spans="1:34" ht="13.5" thickBot="1" x14ac:dyDescent="0.25">
      <c r="A19" s="56" t="s">
        <v>9</v>
      </c>
      <c r="B19" s="200"/>
      <c r="C19" s="137">
        <f>VLOOKUP($B18,$AA$1:$AC$14,3,FALSE)</f>
        <v>0</v>
      </c>
      <c r="D19" s="137">
        <f t="shared" ref="D19:G19" si="1">VLOOKUP($B18,$AA$1:$AC$14,3,FALSE)</f>
        <v>0</v>
      </c>
      <c r="E19" s="137">
        <f t="shared" si="1"/>
        <v>0</v>
      </c>
      <c r="F19" s="137">
        <f t="shared" si="1"/>
        <v>0</v>
      </c>
      <c r="G19" s="137">
        <f t="shared" si="1"/>
        <v>0</v>
      </c>
      <c r="H19" s="187"/>
      <c r="I19" s="188"/>
      <c r="J19" s="188"/>
      <c r="K19" s="188"/>
      <c r="L19" s="27"/>
      <c r="M19" s="65"/>
      <c r="N19" s="187"/>
      <c r="O19" s="188"/>
      <c r="P19" s="188"/>
      <c r="Q19" s="188"/>
      <c r="AD19" s="128" t="s">
        <v>80</v>
      </c>
      <c r="AE19" s="129">
        <v>59900.246363216989</v>
      </c>
      <c r="AF19" s="129"/>
      <c r="AG19" s="130">
        <v>281.22181391181687</v>
      </c>
      <c r="AH19" s="130"/>
    </row>
    <row r="20" spans="1:34" ht="13.5" thickBot="1" x14ac:dyDescent="0.25">
      <c r="A20" s="56" t="s">
        <v>8</v>
      </c>
      <c r="B20" s="201"/>
      <c r="C20" s="102">
        <f>C17*C19</f>
        <v>0</v>
      </c>
      <c r="D20" s="102">
        <f>D17*D19</f>
        <v>0</v>
      </c>
      <c r="E20" s="102">
        <f>E17*E19</f>
        <v>0</v>
      </c>
      <c r="F20" s="102">
        <f>F17*F19</f>
        <v>0</v>
      </c>
      <c r="G20" s="102">
        <f>G17*G19</f>
        <v>0</v>
      </c>
      <c r="H20" s="186"/>
      <c r="I20" s="103"/>
      <c r="J20" s="103"/>
      <c r="K20" s="103"/>
      <c r="L20" s="27"/>
      <c r="M20" s="65"/>
      <c r="N20" s="186"/>
      <c r="O20" s="103"/>
      <c r="P20" s="103"/>
      <c r="Q20" s="103"/>
      <c r="AD20" s="128" t="s">
        <v>104</v>
      </c>
      <c r="AE20" s="129">
        <v>74226.737952574971</v>
      </c>
      <c r="AF20" s="129"/>
      <c r="AG20" s="130">
        <v>348.48233780551629</v>
      </c>
      <c r="AH20" s="130"/>
    </row>
    <row r="21" spans="1:34" ht="13.5" thickBot="1" x14ac:dyDescent="0.25"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AA21" s="133"/>
      <c r="AB21" s="133"/>
      <c r="AC21" s="134"/>
      <c r="AD21" s="135" t="s">
        <v>107</v>
      </c>
      <c r="AE21" s="129">
        <v>26469.238505787991</v>
      </c>
      <c r="AF21" s="129"/>
      <c r="AG21" s="130">
        <v>124.26872537928634</v>
      </c>
      <c r="AH21" s="130"/>
    </row>
    <row r="22" spans="1:34" ht="13.5" thickBot="1" x14ac:dyDescent="0.2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AD22" s="135" t="s">
        <v>108</v>
      </c>
      <c r="AE22" s="129">
        <v>24639.702418200995</v>
      </c>
      <c r="AF22" s="129"/>
      <c r="AG22" s="130">
        <v>115.67935407606102</v>
      </c>
      <c r="AH22" s="130"/>
    </row>
    <row r="23" spans="1:34" ht="13.5" thickBot="1" x14ac:dyDescent="0.25">
      <c r="A23" s="33"/>
      <c r="B23" s="34"/>
      <c r="C23" s="243" t="s">
        <v>181</v>
      </c>
      <c r="D23" s="243" t="s">
        <v>171</v>
      </c>
      <c r="E23" s="243" t="s">
        <v>172</v>
      </c>
      <c r="F23" s="243" t="s">
        <v>173</v>
      </c>
      <c r="G23" s="243" t="s">
        <v>174</v>
      </c>
      <c r="H23" s="177"/>
      <c r="I23" s="27"/>
      <c r="J23" s="27"/>
      <c r="K23" s="27"/>
      <c r="L23" s="27"/>
      <c r="M23" s="27"/>
      <c r="N23" s="177"/>
      <c r="O23" s="27"/>
      <c r="P23" s="27"/>
      <c r="Q23" s="27"/>
      <c r="AD23" s="135" t="s">
        <v>109</v>
      </c>
      <c r="AE23" s="129">
        <v>23662.649990134996</v>
      </c>
      <c r="AF23" s="129"/>
      <c r="AG23" s="130">
        <v>111.09225347481218</v>
      </c>
      <c r="AH23" s="130"/>
    </row>
    <row r="24" spans="1:34" ht="26.25" thickBot="1" x14ac:dyDescent="0.25">
      <c r="A24" s="95" t="s">
        <v>17</v>
      </c>
      <c r="B24" s="96" t="s">
        <v>159</v>
      </c>
      <c r="C24" s="136">
        <f>'App2b-Staff Costs 2nd Branch'!C151</f>
        <v>0</v>
      </c>
      <c r="D24" s="136">
        <f>'App2b-Staff Costs 2nd Branch'!D151</f>
        <v>0</v>
      </c>
      <c r="E24" s="136">
        <f>'App2b-Staff Costs 2nd Branch'!E151</f>
        <v>0</v>
      </c>
      <c r="F24" s="136">
        <f>'App2b-Staff Costs 2nd Branch'!F151</f>
        <v>0</v>
      </c>
      <c r="G24" s="136">
        <f>'App2b-Staff Costs 2nd Branch'!G151</f>
        <v>0</v>
      </c>
      <c r="H24" s="186"/>
      <c r="I24" s="99"/>
      <c r="J24" s="99"/>
      <c r="K24" s="99"/>
      <c r="L24" s="27"/>
      <c r="M24" s="65"/>
      <c r="N24" s="186"/>
      <c r="O24" s="99"/>
      <c r="P24" s="99"/>
      <c r="Q24" s="99"/>
      <c r="AD24" s="135" t="s">
        <v>110</v>
      </c>
      <c r="AE24" s="129">
        <v>22583.776133866995</v>
      </c>
      <c r="AF24" s="129"/>
      <c r="AG24" s="130">
        <v>106.02711799937556</v>
      </c>
      <c r="AH24" s="130"/>
    </row>
    <row r="25" spans="1:34" ht="13.5" thickBot="1" x14ac:dyDescent="0.25">
      <c r="A25" s="95" t="s">
        <v>160</v>
      </c>
      <c r="B25" s="96" t="s">
        <v>155</v>
      </c>
      <c r="C25" s="136"/>
      <c r="D25" s="136"/>
      <c r="E25" s="136"/>
      <c r="F25" s="136"/>
      <c r="G25" s="136"/>
      <c r="H25" s="186"/>
      <c r="I25" s="99"/>
      <c r="J25" s="99"/>
      <c r="K25" s="99"/>
      <c r="L25" s="27"/>
      <c r="M25" s="65"/>
      <c r="N25" s="186"/>
      <c r="O25" s="99"/>
      <c r="P25" s="99"/>
      <c r="Q25" s="99"/>
      <c r="AD25" s="135" t="s">
        <v>111</v>
      </c>
      <c r="AE25" s="129">
        <v>22055.171272562995</v>
      </c>
      <c r="AF25" s="129"/>
      <c r="AG25" s="130">
        <v>103.54540503550702</v>
      </c>
      <c r="AH25" s="130"/>
    </row>
    <row r="26" spans="1:34" ht="13.5" thickBot="1" x14ac:dyDescent="0.25">
      <c r="A26" s="56" t="s">
        <v>9</v>
      </c>
      <c r="B26" s="200"/>
      <c r="C26" s="137">
        <f t="shared" ref="C26:G26" si="2">VLOOKUP($B25,$AA$1:$AC$14,3,FALSE)</f>
        <v>0</v>
      </c>
      <c r="D26" s="137">
        <f t="shared" si="2"/>
        <v>0</v>
      </c>
      <c r="E26" s="137">
        <f t="shared" si="2"/>
        <v>0</v>
      </c>
      <c r="F26" s="137">
        <f t="shared" si="2"/>
        <v>0</v>
      </c>
      <c r="G26" s="137">
        <f t="shared" si="2"/>
        <v>0</v>
      </c>
      <c r="H26" s="187"/>
      <c r="I26" s="188"/>
      <c r="J26" s="188"/>
      <c r="K26" s="188"/>
      <c r="L26" s="27"/>
      <c r="M26" s="65"/>
      <c r="N26" s="187"/>
      <c r="O26" s="188"/>
      <c r="P26" s="188"/>
      <c r="Q26" s="188"/>
      <c r="AD26" s="135" t="s">
        <v>112</v>
      </c>
      <c r="AE26" s="129">
        <v>21049.955470738994</v>
      </c>
      <c r="AF26" s="129"/>
      <c r="AG26" s="130">
        <v>98.826082022248798</v>
      </c>
      <c r="AH26" s="130"/>
    </row>
    <row r="27" spans="1:34" ht="13.5" thickBot="1" x14ac:dyDescent="0.25">
      <c r="A27" s="56" t="s">
        <v>8</v>
      </c>
      <c r="B27" s="201"/>
      <c r="C27" s="102">
        <f>C24*C26</f>
        <v>0</v>
      </c>
      <c r="D27" s="102">
        <f>D24*D26</f>
        <v>0</v>
      </c>
      <c r="E27" s="102">
        <f>E24*E26</f>
        <v>0</v>
      </c>
      <c r="F27" s="102">
        <f>F24*F26</f>
        <v>0</v>
      </c>
      <c r="G27" s="102">
        <f>G24*G26</f>
        <v>0</v>
      </c>
      <c r="H27" s="186"/>
      <c r="I27" s="103"/>
      <c r="J27" s="103"/>
      <c r="K27" s="103"/>
      <c r="L27" s="27"/>
      <c r="M27" s="65"/>
      <c r="N27" s="186"/>
      <c r="O27" s="103"/>
      <c r="P27" s="103"/>
      <c r="Q27" s="103"/>
      <c r="AD27" s="135" t="s">
        <v>113</v>
      </c>
      <c r="AE27" s="129">
        <v>20512.684955970995</v>
      </c>
      <c r="AF27" s="129"/>
      <c r="AG27" s="130">
        <v>96.303685239300449</v>
      </c>
      <c r="AH27" s="130"/>
    </row>
    <row r="28" spans="1:34" ht="13.5" thickBot="1" x14ac:dyDescent="0.25"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AD28" s="135" t="s">
        <v>114</v>
      </c>
      <c r="AE28" s="129">
        <v>19061.188000750997</v>
      </c>
      <c r="AF28" s="129"/>
      <c r="AG28" s="130">
        <v>89.489145543431917</v>
      </c>
      <c r="AH28" s="130"/>
    </row>
    <row r="29" spans="1:34" ht="13.5" thickBot="1" x14ac:dyDescent="0.25"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AD29" s="128" t="s">
        <v>94</v>
      </c>
      <c r="AE29" s="129">
        <v>34619.285588679988</v>
      </c>
      <c r="AF29" s="129"/>
      <c r="AG29" s="130">
        <v>162.5318572238497</v>
      </c>
      <c r="AH29" s="130"/>
    </row>
    <row r="30" spans="1:34" ht="13.5" thickBot="1" x14ac:dyDescent="0.25">
      <c r="A30" s="33"/>
      <c r="B30" s="34"/>
      <c r="C30" s="243" t="s">
        <v>181</v>
      </c>
      <c r="D30" s="243" t="s">
        <v>171</v>
      </c>
      <c r="E30" s="243" t="s">
        <v>172</v>
      </c>
      <c r="F30" s="243" t="s">
        <v>173</v>
      </c>
      <c r="G30" s="243" t="s">
        <v>174</v>
      </c>
      <c r="H30" s="177"/>
      <c r="I30" s="27"/>
      <c r="J30" s="27"/>
      <c r="K30" s="27"/>
      <c r="L30" s="27"/>
      <c r="M30" s="27"/>
      <c r="N30" s="177"/>
      <c r="O30" s="27"/>
      <c r="P30" s="27"/>
      <c r="Q30" s="27"/>
      <c r="AD30" s="128" t="s">
        <v>85</v>
      </c>
      <c r="AE30" s="129">
        <v>39603.119537162995</v>
      </c>
      <c r="AF30" s="129"/>
      <c r="AG30" s="130">
        <v>185.93013867212673</v>
      </c>
      <c r="AH30" s="130"/>
    </row>
    <row r="31" spans="1:34" ht="26.25" thickBot="1" x14ac:dyDescent="0.25">
      <c r="A31" s="95" t="s">
        <v>17</v>
      </c>
      <c r="B31" s="96" t="s">
        <v>161</v>
      </c>
      <c r="C31" s="136">
        <f>'App2c-Staff Costs 3rd Branch'!C151</f>
        <v>0</v>
      </c>
      <c r="D31" s="136">
        <f>'App2c-Staff Costs 3rd Branch'!D151</f>
        <v>0</v>
      </c>
      <c r="E31" s="136">
        <f>'App2c-Staff Costs 3rd Branch'!E151</f>
        <v>0</v>
      </c>
      <c r="F31" s="136">
        <f>'App2c-Staff Costs 3rd Branch'!F151</f>
        <v>0</v>
      </c>
      <c r="G31" s="136">
        <f>'App2c-Staff Costs 3rd Branch'!G151</f>
        <v>0</v>
      </c>
      <c r="H31" s="186"/>
      <c r="I31" s="99"/>
      <c r="J31" s="99"/>
      <c r="K31" s="99"/>
      <c r="L31" s="27"/>
      <c r="M31" s="65"/>
      <c r="N31" s="186"/>
      <c r="O31" s="99"/>
      <c r="P31" s="99"/>
      <c r="Q31" s="99"/>
      <c r="AD31" s="128" t="s">
        <v>95</v>
      </c>
      <c r="AE31" s="129">
        <v>36253.844473326993</v>
      </c>
      <c r="AF31" s="129"/>
      <c r="AG31" s="130">
        <v>170.20584259777931</v>
      </c>
      <c r="AH31" s="130"/>
    </row>
    <row r="32" spans="1:34" ht="13.5" thickBot="1" x14ac:dyDescent="0.25">
      <c r="A32" s="95" t="s">
        <v>162</v>
      </c>
      <c r="B32" s="96" t="s">
        <v>155</v>
      </c>
      <c r="C32" s="136"/>
      <c r="D32" s="136"/>
      <c r="E32" s="136"/>
      <c r="F32" s="136"/>
      <c r="G32" s="136"/>
      <c r="H32" s="186"/>
      <c r="I32" s="99"/>
      <c r="J32" s="99"/>
      <c r="K32" s="99"/>
      <c r="L32" s="27"/>
      <c r="M32" s="65"/>
      <c r="N32" s="186"/>
      <c r="O32" s="99"/>
      <c r="P32" s="99"/>
      <c r="Q32" s="99"/>
      <c r="AD32" s="128" t="s">
        <v>93</v>
      </c>
      <c r="AE32" s="129">
        <v>30998.12564741099</v>
      </c>
      <c r="AF32" s="129"/>
      <c r="AG32" s="130">
        <v>145.5311063258732</v>
      </c>
      <c r="AH32" s="130"/>
    </row>
    <row r="33" spans="1:34" ht="13.5" thickBot="1" x14ac:dyDescent="0.25">
      <c r="A33" s="56" t="s">
        <v>9</v>
      </c>
      <c r="B33" s="200"/>
      <c r="C33" s="137">
        <f t="shared" ref="C33:G33" si="3">VLOOKUP($B32,$AA$1:$AC$14,3,FALSE)</f>
        <v>0</v>
      </c>
      <c r="D33" s="137">
        <f t="shared" si="3"/>
        <v>0</v>
      </c>
      <c r="E33" s="137">
        <f t="shared" si="3"/>
        <v>0</v>
      </c>
      <c r="F33" s="137">
        <f t="shared" si="3"/>
        <v>0</v>
      </c>
      <c r="G33" s="137">
        <f t="shared" si="3"/>
        <v>0</v>
      </c>
      <c r="H33" s="187"/>
      <c r="I33" s="188"/>
      <c r="J33" s="188"/>
      <c r="K33" s="188"/>
      <c r="L33" s="27"/>
      <c r="M33" s="65"/>
      <c r="N33" s="187"/>
      <c r="O33" s="188"/>
      <c r="P33" s="188"/>
      <c r="Q33" s="188"/>
      <c r="AD33" s="128" t="s">
        <v>74</v>
      </c>
      <c r="AE33" s="129">
        <v>70446.346628904968</v>
      </c>
      <c r="AF33" s="129"/>
      <c r="AG33" s="130">
        <v>330.73402173194819</v>
      </c>
      <c r="AH33" s="130"/>
    </row>
    <row r="34" spans="1:34" ht="13.5" thickBot="1" x14ac:dyDescent="0.25">
      <c r="A34" s="56" t="s">
        <v>8</v>
      </c>
      <c r="B34" s="201"/>
      <c r="C34" s="102">
        <f>C31*C33</f>
        <v>0</v>
      </c>
      <c r="D34" s="102">
        <f>D31*D33</f>
        <v>0</v>
      </c>
      <c r="E34" s="102">
        <f>E31*E33</f>
        <v>0</v>
      </c>
      <c r="F34" s="102">
        <f>F31*F33</f>
        <v>0</v>
      </c>
      <c r="G34" s="102">
        <f>G31*G33</f>
        <v>0</v>
      </c>
      <c r="H34" s="186"/>
      <c r="I34" s="103"/>
      <c r="J34" s="103"/>
      <c r="K34" s="103"/>
      <c r="L34" s="27"/>
      <c r="M34" s="65"/>
      <c r="N34" s="186"/>
      <c r="O34" s="103"/>
      <c r="P34" s="103"/>
      <c r="Q34" s="103"/>
      <c r="AD34" s="128" t="s">
        <v>77</v>
      </c>
      <c r="AE34" s="129">
        <v>69334.976572146974</v>
      </c>
      <c r="AF34" s="129"/>
      <c r="AG34" s="130">
        <v>325.51632193496232</v>
      </c>
      <c r="AH34" s="130"/>
    </row>
    <row r="35" spans="1:34" ht="13.5" thickBot="1" x14ac:dyDescent="0.25"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AD35" s="128" t="s">
        <v>75</v>
      </c>
      <c r="AE35" s="129">
        <v>73666.720097463985</v>
      </c>
      <c r="AF35" s="129"/>
      <c r="AG35" s="130">
        <v>345.85314599748352</v>
      </c>
      <c r="AH35" s="130"/>
    </row>
    <row r="36" spans="1:34" ht="13.5" thickBot="1" x14ac:dyDescent="0.25"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AD36" s="128" t="s">
        <v>85</v>
      </c>
      <c r="AE36" s="129">
        <v>39603.119537162995</v>
      </c>
      <c r="AF36" s="129"/>
      <c r="AG36" s="130">
        <v>185.93013867212673</v>
      </c>
      <c r="AH36" s="130"/>
    </row>
    <row r="37" spans="1:34" ht="13.5" thickBot="1" x14ac:dyDescent="0.25">
      <c r="A37" s="33"/>
      <c r="B37" s="34"/>
      <c r="C37" s="243" t="s">
        <v>181</v>
      </c>
      <c r="D37" s="243" t="s">
        <v>171</v>
      </c>
      <c r="E37" s="243" t="s">
        <v>172</v>
      </c>
      <c r="F37" s="243" t="s">
        <v>173</v>
      </c>
      <c r="G37" s="243" t="s">
        <v>174</v>
      </c>
      <c r="H37" s="177"/>
      <c r="I37" s="221"/>
      <c r="J37" s="221"/>
      <c r="K37" s="221"/>
      <c r="L37" s="221"/>
      <c r="M37" s="221"/>
      <c r="N37" s="177"/>
      <c r="O37" s="221"/>
      <c r="P37" s="221"/>
      <c r="Q37" s="221"/>
      <c r="AD37" s="128" t="s">
        <v>95</v>
      </c>
      <c r="AE37" s="129">
        <v>36253.844473326993</v>
      </c>
      <c r="AF37" s="129"/>
      <c r="AG37" s="130">
        <v>170.20584259777931</v>
      </c>
      <c r="AH37" s="130"/>
    </row>
    <row r="38" spans="1:34" ht="26.25" thickBot="1" x14ac:dyDescent="0.25">
      <c r="A38" s="95" t="s">
        <v>17</v>
      </c>
      <c r="B38" s="96" t="s">
        <v>161</v>
      </c>
      <c r="C38" s="136">
        <f>'App2c-Staff Costs 3rd Branch'!C158</f>
        <v>0</v>
      </c>
      <c r="D38" s="136">
        <f>'App2c-Staff Costs 3rd Branch'!D158</f>
        <v>0</v>
      </c>
      <c r="E38" s="136">
        <f>'App2c-Staff Costs 3rd Branch'!E158</f>
        <v>0</v>
      </c>
      <c r="F38" s="136">
        <f>'App2c-Staff Costs 3rd Branch'!F158</f>
        <v>0</v>
      </c>
      <c r="G38" s="136">
        <f>'App2c-Staff Costs 3rd Branch'!G158</f>
        <v>0</v>
      </c>
      <c r="H38" s="186"/>
      <c r="I38" s="99"/>
      <c r="J38" s="99"/>
      <c r="K38" s="99"/>
      <c r="L38" s="221"/>
      <c r="M38" s="65"/>
      <c r="N38" s="186"/>
      <c r="O38" s="99"/>
      <c r="P38" s="99"/>
      <c r="Q38" s="99"/>
      <c r="AD38" s="128" t="s">
        <v>93</v>
      </c>
      <c r="AE38" s="129">
        <v>30998.12564741099</v>
      </c>
      <c r="AF38" s="129"/>
      <c r="AG38" s="130">
        <v>145.5311063258732</v>
      </c>
      <c r="AH38" s="130"/>
    </row>
    <row r="39" spans="1:34" ht="13.5" thickBot="1" x14ac:dyDescent="0.25">
      <c r="A39" s="95" t="s">
        <v>163</v>
      </c>
      <c r="B39" s="96" t="s">
        <v>155</v>
      </c>
      <c r="C39" s="136"/>
      <c r="D39" s="136"/>
      <c r="E39" s="136"/>
      <c r="F39" s="136"/>
      <c r="G39" s="136"/>
      <c r="H39" s="186"/>
      <c r="I39" s="99"/>
      <c r="J39" s="99"/>
      <c r="K39" s="99"/>
      <c r="L39" s="221"/>
      <c r="M39" s="65"/>
      <c r="N39" s="186"/>
      <c r="O39" s="99"/>
      <c r="P39" s="99"/>
      <c r="Q39" s="99"/>
      <c r="AD39" s="128" t="s">
        <v>74</v>
      </c>
      <c r="AE39" s="129">
        <v>70446.346628904968</v>
      </c>
      <c r="AF39" s="129"/>
      <c r="AG39" s="130">
        <v>330.73402173194819</v>
      </c>
      <c r="AH39" s="130"/>
    </row>
    <row r="40" spans="1:34" ht="13.5" thickBot="1" x14ac:dyDescent="0.25">
      <c r="A40" s="56" t="s">
        <v>9</v>
      </c>
      <c r="B40" s="200"/>
      <c r="C40" s="137">
        <f t="shared" ref="C40:G40" si="4">VLOOKUP($B39,$AA$1:$AC$14,3,FALSE)</f>
        <v>0</v>
      </c>
      <c r="D40" s="137">
        <f t="shared" si="4"/>
        <v>0</v>
      </c>
      <c r="E40" s="137">
        <f t="shared" si="4"/>
        <v>0</v>
      </c>
      <c r="F40" s="137">
        <f t="shared" si="4"/>
        <v>0</v>
      </c>
      <c r="G40" s="137">
        <f t="shared" si="4"/>
        <v>0</v>
      </c>
      <c r="H40" s="187"/>
      <c r="I40" s="188"/>
      <c r="J40" s="188"/>
      <c r="K40" s="188"/>
      <c r="L40" s="221"/>
      <c r="M40" s="65"/>
      <c r="N40" s="187"/>
      <c r="O40" s="188"/>
      <c r="P40" s="188"/>
      <c r="Q40" s="188"/>
      <c r="AD40" s="128" t="s">
        <v>77</v>
      </c>
      <c r="AE40" s="129">
        <v>69334.976572146974</v>
      </c>
      <c r="AF40" s="129"/>
      <c r="AG40" s="130">
        <v>325.51632193496232</v>
      </c>
      <c r="AH40" s="130"/>
    </row>
    <row r="41" spans="1:34" ht="13.5" thickBot="1" x14ac:dyDescent="0.25">
      <c r="A41" s="56" t="s">
        <v>8</v>
      </c>
      <c r="B41" s="201"/>
      <c r="C41" s="102">
        <f>C38*C40</f>
        <v>0</v>
      </c>
      <c r="D41" s="102">
        <f>D38*D40</f>
        <v>0</v>
      </c>
      <c r="E41" s="102">
        <f>E38*E40</f>
        <v>0</v>
      </c>
      <c r="F41" s="102">
        <f>F38*F40</f>
        <v>0</v>
      </c>
      <c r="G41" s="102">
        <f>G38*G40</f>
        <v>0</v>
      </c>
      <c r="H41" s="186"/>
      <c r="I41" s="103"/>
      <c r="J41" s="103"/>
      <c r="K41" s="103"/>
      <c r="L41" s="221"/>
      <c r="M41" s="65"/>
      <c r="N41" s="186"/>
      <c r="O41" s="103"/>
      <c r="P41" s="103"/>
      <c r="Q41" s="103"/>
      <c r="AD41" s="128" t="s">
        <v>106</v>
      </c>
      <c r="AE41" s="129">
        <v>24227.000671977992</v>
      </c>
      <c r="AF41" s="129"/>
      <c r="AG41" s="130">
        <v>113.74178719238493</v>
      </c>
      <c r="AH41" s="130"/>
    </row>
    <row r="42" spans="1:34" ht="13.5" thickBot="1" x14ac:dyDescent="0.25"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AD42" s="128" t="s">
        <v>90</v>
      </c>
      <c r="AE42" s="129">
        <v>39414.641574320987</v>
      </c>
      <c r="AF42" s="129"/>
      <c r="AG42" s="130">
        <v>185.04526560714078</v>
      </c>
      <c r="AH42" s="130"/>
    </row>
    <row r="43" spans="1:34" ht="13.5" thickBot="1" x14ac:dyDescent="0.25">
      <c r="A43" s="33"/>
      <c r="B43" s="34"/>
      <c r="C43" s="243" t="s">
        <v>181</v>
      </c>
      <c r="D43" s="243" t="s">
        <v>171</v>
      </c>
      <c r="E43" s="243" t="s">
        <v>172</v>
      </c>
      <c r="F43" s="243" t="s">
        <v>173</v>
      </c>
      <c r="G43" s="243" t="s">
        <v>174</v>
      </c>
      <c r="H43" s="177"/>
      <c r="I43" s="27"/>
      <c r="J43" s="27"/>
      <c r="K43" s="27"/>
      <c r="L43" s="27"/>
      <c r="M43" s="27"/>
      <c r="N43" s="177"/>
      <c r="O43" s="27"/>
      <c r="P43" s="27"/>
      <c r="Q43" s="27"/>
      <c r="AD43" s="128" t="s">
        <v>82</v>
      </c>
      <c r="AE43" s="129">
        <v>54308.733465570986</v>
      </c>
      <c r="AF43" s="129"/>
      <c r="AG43" s="130">
        <v>254.970579650568</v>
      </c>
      <c r="AH43" s="130"/>
    </row>
    <row r="44" spans="1:34" ht="13.5" thickBot="1" x14ac:dyDescent="0.25">
      <c r="A44" s="35" t="s">
        <v>42</v>
      </c>
      <c r="B44" s="202"/>
      <c r="C44" s="138">
        <f>C20+C27+C34+C41</f>
        <v>0</v>
      </c>
      <c r="D44" s="138">
        <f t="shared" ref="D44:G44" si="5">D20+D27+D34+D41</f>
        <v>0</v>
      </c>
      <c r="E44" s="138">
        <f t="shared" si="5"/>
        <v>0</v>
      </c>
      <c r="F44" s="138">
        <f t="shared" si="5"/>
        <v>0</v>
      </c>
      <c r="G44" s="138">
        <f t="shared" si="5"/>
        <v>0</v>
      </c>
      <c r="H44" s="27"/>
      <c r="I44" s="189"/>
      <c r="J44" s="189"/>
      <c r="K44" s="189"/>
      <c r="L44" s="27"/>
      <c r="M44" s="65"/>
      <c r="N44" s="27"/>
      <c r="O44" s="189"/>
      <c r="P44" s="189"/>
      <c r="Q44" s="189"/>
      <c r="AD44" s="128" t="s">
        <v>73</v>
      </c>
      <c r="AE44" s="129">
        <v>82817.650155447976</v>
      </c>
      <c r="AF44" s="129"/>
      <c r="AG44" s="130">
        <v>388.81525894576515</v>
      </c>
      <c r="AH44" s="130"/>
    </row>
    <row r="45" spans="1:34" ht="13.5" thickBot="1" x14ac:dyDescent="0.25"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AD45" s="128" t="s">
        <v>99</v>
      </c>
      <c r="AE45" s="129">
        <v>31542.978608959991</v>
      </c>
      <c r="AF45" s="129"/>
      <c r="AG45" s="130">
        <v>148.08910145051638</v>
      </c>
      <c r="AH45" s="130"/>
    </row>
    <row r="46" spans="1:34" ht="13.5" thickBot="1" x14ac:dyDescent="0.25"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AD46" s="128" t="s">
        <v>101</v>
      </c>
      <c r="AE46" s="129">
        <v>24314.740413300995</v>
      </c>
      <c r="AF46" s="129"/>
      <c r="AG46" s="130">
        <v>114.15371086056805</v>
      </c>
      <c r="AH46" s="130"/>
    </row>
    <row r="47" spans="1:34" ht="13.5" thickBot="1" x14ac:dyDescent="0.25"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AD47" s="128" t="s">
        <v>71</v>
      </c>
      <c r="AE47" s="129">
        <v>93700.627699548975</v>
      </c>
      <c r="AF47" s="129"/>
      <c r="AG47" s="130">
        <v>439.90905023262428</v>
      </c>
      <c r="AH47" s="130"/>
    </row>
    <row r="48" spans="1:34" ht="13.5" thickBot="1" x14ac:dyDescent="0.25"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AD48" s="128" t="s">
        <v>79</v>
      </c>
      <c r="AE48" s="129">
        <v>55948.708383632991</v>
      </c>
      <c r="AF48" s="129"/>
      <c r="AG48" s="130">
        <v>262.66999241142247</v>
      </c>
      <c r="AH48" s="130"/>
    </row>
    <row r="49" spans="7:34" ht="13.5" thickBot="1" x14ac:dyDescent="0.25"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AD49" s="128" t="s">
        <v>89</v>
      </c>
      <c r="AE49" s="129">
        <v>43562.239963527987</v>
      </c>
      <c r="AF49" s="129"/>
      <c r="AG49" s="130">
        <v>204.51755851421589</v>
      </c>
      <c r="AH49" s="130"/>
    </row>
    <row r="50" spans="7:34" ht="13.5" thickBot="1" x14ac:dyDescent="0.25"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AD50" s="128" t="s">
        <v>83</v>
      </c>
      <c r="AE50" s="129">
        <v>39513.213382473987</v>
      </c>
      <c r="AF50" s="129"/>
      <c r="AG50" s="130">
        <v>185.50804404917363</v>
      </c>
      <c r="AH50" s="130"/>
    </row>
    <row r="51" spans="7:34" ht="13.5" thickBot="1" x14ac:dyDescent="0.25">
      <c r="AD51" s="128" t="s">
        <v>72</v>
      </c>
      <c r="AE51" s="129">
        <v>88633.38683647498</v>
      </c>
      <c r="AF51" s="129"/>
      <c r="AG51" s="130">
        <v>416.11918702570415</v>
      </c>
      <c r="AH51" s="130"/>
    </row>
    <row r="52" spans="7:34" ht="13.5" thickBot="1" x14ac:dyDescent="0.25">
      <c r="AD52" s="128" t="s">
        <v>103</v>
      </c>
      <c r="AE52" s="129">
        <v>26035.955832587992</v>
      </c>
      <c r="AF52" s="129"/>
      <c r="AG52" s="130">
        <v>122.23453442529573</v>
      </c>
      <c r="AH52" s="130"/>
    </row>
    <row r="53" spans="7:34" ht="13.5" thickBot="1" x14ac:dyDescent="0.25">
      <c r="AD53" s="128" t="s">
        <v>76</v>
      </c>
      <c r="AE53" s="129">
        <v>71375.737962918967</v>
      </c>
      <c r="AF53" s="129"/>
      <c r="AG53" s="130">
        <v>335.09736132825805</v>
      </c>
      <c r="AH53" s="130"/>
    </row>
    <row r="54" spans="7:34" ht="13.5" thickBot="1" x14ac:dyDescent="0.25">
      <c r="AD54" s="128" t="s">
        <v>72</v>
      </c>
      <c r="AE54" s="129">
        <v>88633.38683647498</v>
      </c>
      <c r="AF54" s="129"/>
      <c r="AG54" s="130">
        <v>416.11918702570415</v>
      </c>
      <c r="AH54" s="130"/>
    </row>
    <row r="55" spans="7:34" ht="13.5" thickBot="1" x14ac:dyDescent="0.25">
      <c r="AD55" s="128" t="s">
        <v>103</v>
      </c>
      <c r="AE55" s="129">
        <v>26035.955832587992</v>
      </c>
      <c r="AF55" s="129"/>
      <c r="AG55" s="130">
        <v>122.23453442529573</v>
      </c>
      <c r="AH55" s="130"/>
    </row>
    <row r="56" spans="7:34" ht="13.5" thickBot="1" x14ac:dyDescent="0.25">
      <c r="AD56" s="128" t="s">
        <v>76</v>
      </c>
      <c r="AE56" s="129">
        <v>71375.737962918967</v>
      </c>
      <c r="AF56" s="129"/>
      <c r="AG56" s="130">
        <v>335.09736132825805</v>
      </c>
      <c r="AH56" s="130"/>
    </row>
  </sheetData>
  <sheetProtection algorithmName="SHA-512" hashValue="2vP4KEosnzbMa2fAQXdZTj1W5H9BBiM0JDVrsqqLxXIKBE6fwehixDlxZi380fDscfHQouhWjIPPBOz4bgadEg==" saltValue="wB5vRmiRmxMj8/fFAHFPGA==" spinCount="100000" sheet="1" objects="1" scenarios="1" formatCells="0" formatColumns="0" formatRows="0" insertColumns="0" insertRows="0"/>
  <sortState ref="AA1:AC12">
    <sortCondition ref="AA1:AA12"/>
  </sortState>
  <mergeCells count="1">
    <mergeCell ref="A1:D1"/>
  </mergeCells>
  <phoneticPr fontId="2" type="noConversion"/>
  <dataValidations count="2">
    <dataValidation type="list" allowBlank="1" showInputMessage="1" showErrorMessage="1" sqref="N32 H39 N25 N18 H32 H25 H18 N39">
      <formula1>$AA$1:$AA$13</formula1>
    </dataValidation>
    <dataValidation type="list" allowBlank="1" showInputMessage="1" showErrorMessage="1" sqref="B18 B25 B32 B39">
      <formula1>$AA$1:$AA$14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B202"/>
  <sheetViews>
    <sheetView topLeftCell="A35" zoomScaleNormal="100" workbookViewId="0">
      <selection activeCell="A54" sqref="A54"/>
    </sheetView>
  </sheetViews>
  <sheetFormatPr defaultRowHeight="12.75" x14ac:dyDescent="0.2"/>
  <cols>
    <col min="1" max="1" width="40.85546875" style="3" bestFit="1" customWidth="1"/>
    <col min="2" max="2" width="26.85546875" style="3" bestFit="1" customWidth="1"/>
    <col min="3" max="3" width="12.42578125" style="3" bestFit="1" customWidth="1"/>
    <col min="4" max="4" width="9.7109375" style="3" bestFit="1" customWidth="1"/>
    <col min="5" max="6" width="9.140625" style="3"/>
    <col min="7" max="7" width="41.28515625" style="3" customWidth="1"/>
    <col min="8" max="8" width="27" style="3" customWidth="1"/>
    <col min="9" max="9" width="14" style="3" customWidth="1"/>
    <col min="10" max="10" width="9.85546875" style="3" customWidth="1"/>
    <col min="11" max="12" width="9.140625" style="3"/>
    <col min="13" max="13" width="41.28515625" style="3" customWidth="1"/>
    <col min="14" max="14" width="27" style="3" customWidth="1"/>
    <col min="15" max="15" width="14" style="3" customWidth="1"/>
    <col min="16" max="16" width="9.85546875" style="3" customWidth="1"/>
    <col min="17" max="16384" width="9.140625" style="3"/>
  </cols>
  <sheetData>
    <row r="1" spans="1:28" x14ac:dyDescent="0.2">
      <c r="A1" s="22" t="s">
        <v>126</v>
      </c>
      <c r="AA1" s="3" t="s">
        <v>132</v>
      </c>
      <c r="AB1" s="3">
        <v>1.2831999999999999</v>
      </c>
    </row>
    <row r="2" spans="1:28" x14ac:dyDescent="0.2">
      <c r="A2" s="21" t="s">
        <v>32</v>
      </c>
    </row>
    <row r="3" spans="1:28" x14ac:dyDescent="0.2">
      <c r="A3" s="21"/>
    </row>
    <row r="4" spans="1:28" x14ac:dyDescent="0.2">
      <c r="A4" s="25" t="s">
        <v>46</v>
      </c>
      <c r="B4" s="41"/>
      <c r="C4" s="31" t="s">
        <v>47</v>
      </c>
    </row>
    <row r="5" spans="1:28" x14ac:dyDescent="0.2">
      <c r="A5" s="25"/>
      <c r="B5" s="42"/>
      <c r="C5" s="31" t="s">
        <v>48</v>
      </c>
    </row>
    <row r="6" spans="1:28" x14ac:dyDescent="0.2">
      <c r="A6" s="25"/>
      <c r="B6" s="26"/>
      <c r="C6" s="31"/>
    </row>
    <row r="7" spans="1:28" x14ac:dyDescent="0.2">
      <c r="A7" s="108" t="s">
        <v>56</v>
      </c>
      <c r="B7" s="197" t="str">
        <f>'App1-Option Costs'!B5</f>
        <v xml:space="preserve"> </v>
      </c>
      <c r="C7" s="107" t="s">
        <v>57</v>
      </c>
      <c r="F7" s="180"/>
      <c r="G7" s="180"/>
      <c r="H7" s="65"/>
      <c r="I7" s="180"/>
      <c r="J7" s="180"/>
      <c r="K7" s="180"/>
      <c r="L7" s="180"/>
      <c r="M7" s="180"/>
      <c r="N7" s="65"/>
      <c r="O7" s="180"/>
      <c r="P7" s="180"/>
      <c r="Q7" s="180"/>
    </row>
    <row r="8" spans="1:28" x14ac:dyDescent="0.2">
      <c r="A8" s="108"/>
      <c r="B8" s="257"/>
      <c r="C8" s="107"/>
      <c r="F8" s="180"/>
      <c r="G8" s="180"/>
      <c r="H8" s="65"/>
      <c r="I8" s="180"/>
      <c r="J8" s="180"/>
      <c r="K8" s="180"/>
      <c r="L8" s="180"/>
      <c r="M8" s="180"/>
      <c r="N8" s="65"/>
      <c r="O8" s="180"/>
      <c r="P8" s="180"/>
      <c r="Q8" s="180"/>
    </row>
    <row r="9" spans="1:28" x14ac:dyDescent="0.2">
      <c r="A9" s="255" t="s">
        <v>150</v>
      </c>
      <c r="B9" s="257"/>
      <c r="C9" s="107"/>
      <c r="F9" s="180"/>
      <c r="G9" s="180"/>
      <c r="H9" s="65"/>
      <c r="I9" s="180"/>
      <c r="J9" s="180"/>
      <c r="K9" s="180"/>
      <c r="L9" s="180"/>
      <c r="M9" s="180"/>
      <c r="N9" s="65"/>
      <c r="O9" s="180"/>
      <c r="P9" s="180"/>
      <c r="Q9" s="180"/>
    </row>
    <row r="10" spans="1:28" ht="13.5" thickBot="1" x14ac:dyDescent="0.25">
      <c r="A10" s="21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</row>
    <row r="11" spans="1:28" ht="13.5" thickBot="1" x14ac:dyDescent="0.25">
      <c r="A11" s="13" t="s">
        <v>181</v>
      </c>
      <c r="B11" s="14"/>
      <c r="C11" s="14"/>
      <c r="D11" s="14"/>
      <c r="F11" s="180"/>
      <c r="G11" s="179"/>
      <c r="H11" s="180"/>
      <c r="I11" s="180"/>
      <c r="J11" s="180"/>
      <c r="K11" s="180"/>
      <c r="L11" s="180"/>
      <c r="M11" s="179"/>
      <c r="N11" s="180"/>
      <c r="O11" s="180"/>
      <c r="P11" s="180"/>
      <c r="Q11" s="180"/>
    </row>
    <row r="12" spans="1:28" ht="26.25" thickBot="1" x14ac:dyDescent="0.25">
      <c r="A12" s="13" t="s">
        <v>3</v>
      </c>
      <c r="B12" s="13" t="s">
        <v>4</v>
      </c>
      <c r="C12" s="20" t="s">
        <v>38</v>
      </c>
      <c r="D12" s="13" t="s">
        <v>5</v>
      </c>
      <c r="F12" s="180"/>
      <c r="G12" s="179"/>
      <c r="H12" s="179"/>
      <c r="I12" s="190"/>
      <c r="J12" s="179"/>
      <c r="K12" s="180"/>
      <c r="L12" s="180"/>
      <c r="M12" s="179"/>
      <c r="N12" s="179"/>
      <c r="O12" s="190"/>
      <c r="P12" s="179"/>
      <c r="Q12" s="180"/>
    </row>
    <row r="13" spans="1:28" ht="13.5" thickBot="1" x14ac:dyDescent="0.25">
      <c r="A13" s="43"/>
      <c r="B13" s="43"/>
      <c r="C13" s="43"/>
      <c r="D13" s="44">
        <v>0</v>
      </c>
      <c r="F13" s="180"/>
      <c r="G13" s="181"/>
      <c r="H13" s="181"/>
      <c r="I13" s="181"/>
      <c r="J13" s="191"/>
      <c r="K13" s="180"/>
      <c r="L13" s="180"/>
      <c r="M13" s="181"/>
      <c r="N13" s="181"/>
      <c r="O13" s="181"/>
      <c r="P13" s="191"/>
      <c r="Q13" s="180"/>
    </row>
    <row r="14" spans="1:28" ht="13.5" thickBot="1" x14ac:dyDescent="0.25">
      <c r="A14" s="43"/>
      <c r="B14" s="43"/>
      <c r="C14" s="43"/>
      <c r="D14" s="44">
        <f t="shared" ref="D14:D19" si="0">C14*B14</f>
        <v>0</v>
      </c>
      <c r="F14" s="180"/>
      <c r="G14" s="181"/>
      <c r="H14" s="181"/>
      <c r="I14" s="181"/>
      <c r="J14" s="191"/>
      <c r="K14" s="180"/>
      <c r="L14" s="180"/>
      <c r="M14" s="181"/>
      <c r="N14" s="181"/>
      <c r="O14" s="181"/>
      <c r="P14" s="191"/>
      <c r="Q14" s="180"/>
    </row>
    <row r="15" spans="1:28" ht="13.5" thickBot="1" x14ac:dyDescent="0.25">
      <c r="A15" s="43"/>
      <c r="B15" s="43"/>
      <c r="C15" s="43"/>
      <c r="D15" s="44">
        <f t="shared" si="0"/>
        <v>0</v>
      </c>
      <c r="F15" s="180"/>
      <c r="G15" s="181"/>
      <c r="H15" s="181"/>
      <c r="I15" s="181"/>
      <c r="J15" s="191"/>
      <c r="K15" s="180"/>
      <c r="L15" s="180"/>
      <c r="M15" s="181"/>
      <c r="N15" s="181"/>
      <c r="O15" s="181"/>
      <c r="P15" s="191"/>
      <c r="Q15" s="180"/>
    </row>
    <row r="16" spans="1:28" ht="13.5" thickBot="1" x14ac:dyDescent="0.25">
      <c r="A16" s="43"/>
      <c r="B16" s="43"/>
      <c r="C16" s="43"/>
      <c r="D16" s="44">
        <f t="shared" si="0"/>
        <v>0</v>
      </c>
      <c r="F16" s="180"/>
      <c r="G16" s="181"/>
      <c r="H16" s="181"/>
      <c r="I16" s="181"/>
      <c r="J16" s="191"/>
      <c r="K16" s="180"/>
      <c r="L16" s="180"/>
      <c r="M16" s="181"/>
      <c r="N16" s="181"/>
      <c r="O16" s="181"/>
      <c r="P16" s="191"/>
      <c r="Q16" s="180"/>
    </row>
    <row r="17" spans="1:17" ht="13.5" thickBot="1" x14ac:dyDescent="0.25">
      <c r="A17" s="43"/>
      <c r="B17" s="43"/>
      <c r="C17" s="43"/>
      <c r="D17" s="44">
        <f t="shared" si="0"/>
        <v>0</v>
      </c>
      <c r="F17" s="180"/>
      <c r="G17" s="181"/>
      <c r="H17" s="181"/>
      <c r="I17" s="181"/>
      <c r="J17" s="191"/>
      <c r="K17" s="180"/>
      <c r="L17" s="180"/>
      <c r="M17" s="181"/>
      <c r="N17" s="181"/>
      <c r="O17" s="181"/>
      <c r="P17" s="191"/>
      <c r="Q17" s="180"/>
    </row>
    <row r="18" spans="1:17" ht="13.5" thickBot="1" x14ac:dyDescent="0.25">
      <c r="A18" s="43"/>
      <c r="B18" s="43"/>
      <c r="C18" s="43"/>
      <c r="D18" s="44">
        <f t="shared" si="0"/>
        <v>0</v>
      </c>
      <c r="F18" s="180"/>
      <c r="G18" s="181"/>
      <c r="H18" s="181"/>
      <c r="I18" s="181"/>
      <c r="J18" s="191"/>
      <c r="K18" s="180"/>
      <c r="L18" s="180"/>
      <c r="M18" s="181"/>
      <c r="N18" s="181"/>
      <c r="O18" s="181"/>
      <c r="P18" s="191"/>
      <c r="Q18" s="180"/>
    </row>
    <row r="19" spans="1:17" ht="13.5" hidden="1" thickBot="1" x14ac:dyDescent="0.25">
      <c r="A19" s="43"/>
      <c r="B19" s="43"/>
      <c r="C19" s="43"/>
      <c r="D19" s="44">
        <f t="shared" si="0"/>
        <v>0</v>
      </c>
      <c r="F19" s="180"/>
      <c r="G19" s="181"/>
      <c r="H19" s="181"/>
      <c r="I19" s="181"/>
      <c r="J19" s="191"/>
      <c r="K19" s="180"/>
      <c r="L19" s="180"/>
      <c r="M19" s="181"/>
      <c r="N19" s="181"/>
      <c r="O19" s="181"/>
      <c r="P19" s="191"/>
      <c r="Q19" s="180"/>
    </row>
    <row r="20" spans="1:17" ht="13.5" thickBot="1" x14ac:dyDescent="0.25">
      <c r="A20" s="253" t="s">
        <v>148</v>
      </c>
      <c r="B20" s="14"/>
      <c r="C20" s="14"/>
      <c r="D20" s="254">
        <f>SUM(D13:D18)</f>
        <v>0</v>
      </c>
      <c r="F20" s="180"/>
      <c r="G20" s="179"/>
      <c r="H20" s="180"/>
      <c r="I20" s="180"/>
      <c r="J20" s="192"/>
      <c r="K20" s="180"/>
      <c r="L20" s="180"/>
      <c r="M20" s="179"/>
      <c r="N20" s="180"/>
      <c r="O20" s="180"/>
      <c r="P20" s="192"/>
      <c r="Q20" s="180"/>
    </row>
    <row r="21" spans="1:17" ht="13.5" thickBot="1" x14ac:dyDescent="0.25"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1:17" ht="13.5" thickBot="1" x14ac:dyDescent="0.25">
      <c r="A22" s="10" t="s">
        <v>171</v>
      </c>
      <c r="B22" s="11"/>
      <c r="C22" s="11"/>
      <c r="D22" s="12"/>
      <c r="F22" s="180"/>
      <c r="G22" s="179"/>
      <c r="H22" s="180"/>
      <c r="I22" s="180"/>
      <c r="J22" s="180"/>
      <c r="K22" s="180"/>
      <c r="L22" s="180"/>
      <c r="M22" s="179"/>
      <c r="N22" s="180"/>
      <c r="O22" s="180"/>
      <c r="P22" s="180"/>
      <c r="Q22" s="180"/>
    </row>
    <row r="23" spans="1:17" ht="64.5" thickBot="1" x14ac:dyDescent="0.25">
      <c r="A23" s="13" t="s">
        <v>3</v>
      </c>
      <c r="B23" s="13" t="s">
        <v>4</v>
      </c>
      <c r="C23" s="20" t="s">
        <v>39</v>
      </c>
      <c r="D23" s="13" t="s">
        <v>5</v>
      </c>
      <c r="F23" s="180"/>
      <c r="G23" s="179"/>
      <c r="H23" s="179"/>
      <c r="I23" s="190"/>
      <c r="J23" s="179"/>
      <c r="K23" s="180"/>
      <c r="L23" s="180"/>
      <c r="M23" s="179"/>
      <c r="N23" s="179"/>
      <c r="O23" s="190"/>
      <c r="P23" s="179"/>
      <c r="Q23" s="180"/>
    </row>
    <row r="24" spans="1:17" ht="13.5" thickBot="1" x14ac:dyDescent="0.25">
      <c r="A24" s="43"/>
      <c r="B24" s="43"/>
      <c r="C24" s="43"/>
      <c r="D24" s="44">
        <f t="shared" ref="D24:D30" si="1">C24*B24</f>
        <v>0</v>
      </c>
      <c r="F24" s="180"/>
      <c r="G24" s="181"/>
      <c r="H24" s="181"/>
      <c r="I24" s="181"/>
      <c r="J24" s="191"/>
      <c r="K24" s="180"/>
      <c r="L24" s="180"/>
      <c r="M24" s="181"/>
      <c r="N24" s="181"/>
      <c r="O24" s="181"/>
      <c r="P24" s="191"/>
      <c r="Q24" s="180"/>
    </row>
    <row r="25" spans="1:17" ht="13.5" thickBot="1" x14ac:dyDescent="0.25">
      <c r="A25" s="43"/>
      <c r="B25" s="43"/>
      <c r="C25" s="43"/>
      <c r="D25" s="44">
        <f t="shared" si="1"/>
        <v>0</v>
      </c>
      <c r="F25" s="180"/>
      <c r="G25" s="181"/>
      <c r="H25" s="181"/>
      <c r="I25" s="181"/>
      <c r="J25" s="191"/>
      <c r="K25" s="180"/>
      <c r="L25" s="180"/>
      <c r="M25" s="181"/>
      <c r="N25" s="181"/>
      <c r="O25" s="181"/>
      <c r="P25" s="191"/>
      <c r="Q25" s="180"/>
    </row>
    <row r="26" spans="1:17" ht="13.5" thickBot="1" x14ac:dyDescent="0.25">
      <c r="A26" s="43"/>
      <c r="B26" s="43"/>
      <c r="C26" s="43"/>
      <c r="D26" s="44">
        <f t="shared" si="1"/>
        <v>0</v>
      </c>
      <c r="F26" s="180"/>
      <c r="G26" s="181"/>
      <c r="H26" s="181"/>
      <c r="I26" s="181"/>
      <c r="J26" s="191"/>
      <c r="K26" s="180"/>
      <c r="L26" s="180"/>
      <c r="M26" s="181"/>
      <c r="N26" s="181"/>
      <c r="O26" s="181"/>
      <c r="P26" s="191"/>
      <c r="Q26" s="180"/>
    </row>
    <row r="27" spans="1:17" ht="13.5" thickBot="1" x14ac:dyDescent="0.25">
      <c r="A27" s="43"/>
      <c r="B27" s="43"/>
      <c r="C27" s="43"/>
      <c r="D27" s="44">
        <f t="shared" si="1"/>
        <v>0</v>
      </c>
      <c r="F27" s="180"/>
      <c r="G27" s="181"/>
      <c r="H27" s="181"/>
      <c r="I27" s="181"/>
      <c r="J27" s="191"/>
      <c r="K27" s="180"/>
      <c r="L27" s="180"/>
      <c r="M27" s="181"/>
      <c r="N27" s="181"/>
      <c r="O27" s="181"/>
      <c r="P27" s="191"/>
      <c r="Q27" s="180"/>
    </row>
    <row r="28" spans="1:17" ht="13.5" thickBot="1" x14ac:dyDescent="0.25">
      <c r="A28" s="43"/>
      <c r="B28" s="43"/>
      <c r="C28" s="43"/>
      <c r="D28" s="44">
        <f t="shared" si="1"/>
        <v>0</v>
      </c>
      <c r="F28" s="180"/>
      <c r="G28" s="181"/>
      <c r="H28" s="181"/>
      <c r="I28" s="181"/>
      <c r="J28" s="191"/>
      <c r="K28" s="180"/>
      <c r="L28" s="180"/>
      <c r="M28" s="181"/>
      <c r="N28" s="181"/>
      <c r="O28" s="181"/>
      <c r="P28" s="191"/>
      <c r="Q28" s="180"/>
    </row>
    <row r="29" spans="1:17" ht="13.5" thickBot="1" x14ac:dyDescent="0.25">
      <c r="A29" s="43"/>
      <c r="B29" s="43"/>
      <c r="C29" s="43"/>
      <c r="D29" s="44">
        <f t="shared" si="1"/>
        <v>0</v>
      </c>
      <c r="F29" s="180"/>
      <c r="G29" s="181"/>
      <c r="H29" s="181"/>
      <c r="I29" s="181"/>
      <c r="J29" s="191"/>
      <c r="K29" s="180"/>
      <c r="L29" s="180"/>
      <c r="M29" s="181"/>
      <c r="N29" s="181"/>
      <c r="O29" s="181"/>
      <c r="P29" s="191"/>
      <c r="Q29" s="180"/>
    </row>
    <row r="30" spans="1:17" ht="13.5" hidden="1" thickBot="1" x14ac:dyDescent="0.25">
      <c r="A30" s="43"/>
      <c r="B30" s="43"/>
      <c r="C30" s="43"/>
      <c r="D30" s="44">
        <f t="shared" si="1"/>
        <v>0</v>
      </c>
      <c r="F30" s="180"/>
      <c r="G30" s="181"/>
      <c r="H30" s="181"/>
      <c r="I30" s="181"/>
      <c r="J30" s="191"/>
      <c r="K30" s="180"/>
      <c r="L30" s="180"/>
      <c r="M30" s="181"/>
      <c r="N30" s="181"/>
      <c r="O30" s="181"/>
      <c r="P30" s="191"/>
      <c r="Q30" s="180"/>
    </row>
    <row r="31" spans="1:17" ht="13.5" thickBot="1" x14ac:dyDescent="0.25">
      <c r="A31" s="253" t="s">
        <v>149</v>
      </c>
      <c r="B31" s="14"/>
      <c r="C31" s="14"/>
      <c r="D31" s="254">
        <f>SUM(D24:D29)</f>
        <v>0</v>
      </c>
      <c r="F31" s="180"/>
      <c r="G31" s="179"/>
      <c r="H31" s="180"/>
      <c r="I31" s="180"/>
      <c r="J31" s="192"/>
      <c r="K31" s="180"/>
      <c r="L31" s="180"/>
      <c r="M31" s="179"/>
      <c r="N31" s="180"/>
      <c r="O31" s="180"/>
      <c r="P31" s="192"/>
      <c r="Q31" s="180"/>
    </row>
    <row r="32" spans="1:17" ht="13.5" thickBot="1" x14ac:dyDescent="0.25"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</row>
    <row r="33" spans="1:17" ht="13.5" thickBot="1" x14ac:dyDescent="0.25">
      <c r="A33" s="13" t="s">
        <v>172</v>
      </c>
      <c r="B33" s="14"/>
      <c r="C33" s="14"/>
      <c r="D33" s="14"/>
      <c r="F33" s="180"/>
      <c r="G33" s="179"/>
      <c r="H33" s="180"/>
      <c r="I33" s="180"/>
      <c r="J33" s="180"/>
      <c r="K33" s="180"/>
      <c r="L33" s="180"/>
      <c r="M33" s="179"/>
      <c r="N33" s="180"/>
      <c r="O33" s="180"/>
      <c r="P33" s="180"/>
      <c r="Q33" s="180"/>
    </row>
    <row r="34" spans="1:17" ht="51.75" thickBot="1" x14ac:dyDescent="0.25">
      <c r="A34" s="13" t="s">
        <v>3</v>
      </c>
      <c r="B34" s="13" t="s">
        <v>4</v>
      </c>
      <c r="C34" s="20" t="s">
        <v>40</v>
      </c>
      <c r="D34" s="13" t="s">
        <v>5</v>
      </c>
      <c r="F34" s="180"/>
      <c r="G34" s="179"/>
      <c r="H34" s="179"/>
      <c r="I34" s="190"/>
      <c r="J34" s="179"/>
      <c r="K34" s="180"/>
      <c r="L34" s="180"/>
      <c r="M34" s="179"/>
      <c r="N34" s="179"/>
      <c r="O34" s="190"/>
      <c r="P34" s="179"/>
      <c r="Q34" s="180"/>
    </row>
    <row r="35" spans="1:17" ht="13.5" thickBot="1" x14ac:dyDescent="0.25">
      <c r="A35" s="43"/>
      <c r="B35" s="43"/>
      <c r="C35" s="43"/>
      <c r="D35" s="44">
        <f t="shared" ref="D35:D41" si="2">C35*B35</f>
        <v>0</v>
      </c>
      <c r="F35" s="180"/>
      <c r="G35" s="181"/>
      <c r="H35" s="181"/>
      <c r="I35" s="181"/>
      <c r="J35" s="191"/>
      <c r="K35" s="180"/>
      <c r="L35" s="180"/>
      <c r="M35" s="181"/>
      <c r="N35" s="181"/>
      <c r="O35" s="181"/>
      <c r="P35" s="191"/>
      <c r="Q35" s="180"/>
    </row>
    <row r="36" spans="1:17" ht="13.5" thickBot="1" x14ac:dyDescent="0.25">
      <c r="A36" s="43"/>
      <c r="B36" s="43"/>
      <c r="C36" s="43"/>
      <c r="D36" s="44">
        <f t="shared" si="2"/>
        <v>0</v>
      </c>
      <c r="F36" s="180"/>
      <c r="G36" s="181"/>
      <c r="H36" s="181"/>
      <c r="I36" s="181"/>
      <c r="J36" s="191"/>
      <c r="K36" s="180"/>
      <c r="L36" s="180"/>
      <c r="M36" s="181"/>
      <c r="N36" s="181"/>
      <c r="O36" s="181"/>
      <c r="P36" s="191"/>
      <c r="Q36" s="180"/>
    </row>
    <row r="37" spans="1:17" ht="13.5" thickBot="1" x14ac:dyDescent="0.25">
      <c r="A37" s="43"/>
      <c r="B37" s="43"/>
      <c r="C37" s="43"/>
      <c r="D37" s="44">
        <f t="shared" si="2"/>
        <v>0</v>
      </c>
      <c r="F37" s="180"/>
      <c r="G37" s="181"/>
      <c r="H37" s="181"/>
      <c r="I37" s="181"/>
      <c r="J37" s="191"/>
      <c r="K37" s="180"/>
      <c r="L37" s="180"/>
      <c r="M37" s="181"/>
      <c r="N37" s="181"/>
      <c r="O37" s="181"/>
      <c r="P37" s="191"/>
      <c r="Q37" s="180"/>
    </row>
    <row r="38" spans="1:17" ht="13.5" thickBot="1" x14ac:dyDescent="0.25">
      <c r="A38" s="43"/>
      <c r="B38" s="43"/>
      <c r="C38" s="43"/>
      <c r="D38" s="44">
        <f t="shared" si="2"/>
        <v>0</v>
      </c>
      <c r="F38" s="180"/>
      <c r="G38" s="181"/>
      <c r="H38" s="181"/>
      <c r="I38" s="181"/>
      <c r="J38" s="191"/>
      <c r="K38" s="180"/>
      <c r="L38" s="180"/>
      <c r="M38" s="181"/>
      <c r="N38" s="181"/>
      <c r="O38" s="181"/>
      <c r="P38" s="191"/>
      <c r="Q38" s="180"/>
    </row>
    <row r="39" spans="1:17" ht="13.5" thickBot="1" x14ac:dyDescent="0.25">
      <c r="A39" s="43"/>
      <c r="B39" s="43"/>
      <c r="C39" s="43"/>
      <c r="D39" s="44">
        <f t="shared" si="2"/>
        <v>0</v>
      </c>
      <c r="F39" s="180"/>
      <c r="G39" s="181"/>
      <c r="H39" s="181"/>
      <c r="I39" s="181"/>
      <c r="J39" s="191"/>
      <c r="K39" s="180"/>
      <c r="L39" s="180"/>
      <c r="M39" s="181"/>
      <c r="N39" s="181"/>
      <c r="O39" s="181"/>
      <c r="P39" s="191"/>
      <c r="Q39" s="180"/>
    </row>
    <row r="40" spans="1:17" ht="13.5" thickBot="1" x14ac:dyDescent="0.25">
      <c r="A40" s="43"/>
      <c r="B40" s="43"/>
      <c r="C40" s="43"/>
      <c r="D40" s="44">
        <f t="shared" si="2"/>
        <v>0</v>
      </c>
      <c r="F40" s="180"/>
      <c r="G40" s="181"/>
      <c r="H40" s="181"/>
      <c r="I40" s="181"/>
      <c r="J40" s="191"/>
      <c r="K40" s="180"/>
      <c r="L40" s="180"/>
      <c r="M40" s="181"/>
      <c r="N40" s="181"/>
      <c r="O40" s="181"/>
      <c r="P40" s="191"/>
      <c r="Q40" s="180"/>
    </row>
    <row r="41" spans="1:17" ht="13.5" hidden="1" thickBot="1" x14ac:dyDescent="0.25">
      <c r="A41" s="43"/>
      <c r="B41" s="43"/>
      <c r="C41" s="43"/>
      <c r="D41" s="44">
        <f t="shared" si="2"/>
        <v>0</v>
      </c>
      <c r="F41" s="180"/>
      <c r="G41" s="181"/>
      <c r="H41" s="181"/>
      <c r="I41" s="181"/>
      <c r="J41" s="191"/>
      <c r="K41" s="180"/>
      <c r="L41" s="180"/>
      <c r="M41" s="181"/>
      <c r="N41" s="181"/>
      <c r="O41" s="181"/>
      <c r="P41" s="191"/>
      <c r="Q41" s="180"/>
    </row>
    <row r="42" spans="1:17" ht="13.5" thickBot="1" x14ac:dyDescent="0.25">
      <c r="A42" s="253" t="s">
        <v>149</v>
      </c>
      <c r="B42" s="14"/>
      <c r="C42" s="14"/>
      <c r="D42" s="254">
        <f>SUM(D35:D40)</f>
        <v>0</v>
      </c>
      <c r="F42" s="180"/>
      <c r="G42" s="179"/>
      <c r="H42" s="180"/>
      <c r="I42" s="180"/>
      <c r="J42" s="192"/>
      <c r="K42" s="180"/>
      <c r="L42" s="180"/>
      <c r="M42" s="179"/>
      <c r="N42" s="180"/>
      <c r="O42" s="180"/>
      <c r="P42" s="192"/>
      <c r="Q42" s="180"/>
    </row>
    <row r="43" spans="1:17" ht="13.5" thickBot="1" x14ac:dyDescent="0.25"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</row>
    <row r="44" spans="1:17" ht="13.5" thickBot="1" x14ac:dyDescent="0.25">
      <c r="A44" s="10" t="s">
        <v>173</v>
      </c>
      <c r="B44" s="11"/>
      <c r="C44" s="11"/>
      <c r="D44" s="12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</row>
    <row r="45" spans="1:17" ht="64.5" thickBot="1" x14ac:dyDescent="0.25">
      <c r="A45" s="13" t="s">
        <v>3</v>
      </c>
      <c r="B45" s="13" t="s">
        <v>4</v>
      </c>
      <c r="C45" s="20" t="s">
        <v>39</v>
      </c>
      <c r="D45" s="13" t="s">
        <v>5</v>
      </c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</row>
    <row r="46" spans="1:17" ht="13.5" thickBot="1" x14ac:dyDescent="0.25">
      <c r="A46" s="43"/>
      <c r="B46" s="43"/>
      <c r="C46" s="43"/>
      <c r="D46" s="44">
        <f t="shared" ref="D46:D52" si="3">C46*B46</f>
        <v>0</v>
      </c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</row>
    <row r="47" spans="1:17" ht="13.5" thickBot="1" x14ac:dyDescent="0.25">
      <c r="A47" s="43"/>
      <c r="B47" s="43"/>
      <c r="C47" s="43"/>
      <c r="D47" s="44">
        <f t="shared" si="3"/>
        <v>0</v>
      </c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</row>
    <row r="48" spans="1:17" ht="13.5" thickBot="1" x14ac:dyDescent="0.25">
      <c r="A48" s="43"/>
      <c r="B48" s="43"/>
      <c r="C48" s="43"/>
      <c r="D48" s="44">
        <f t="shared" si="3"/>
        <v>0</v>
      </c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</row>
    <row r="49" spans="1:17" ht="13.5" thickBot="1" x14ac:dyDescent="0.25">
      <c r="A49" s="43"/>
      <c r="B49" s="43"/>
      <c r="C49" s="43"/>
      <c r="D49" s="44">
        <f t="shared" si="3"/>
        <v>0</v>
      </c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</row>
    <row r="50" spans="1:17" ht="13.5" thickBot="1" x14ac:dyDescent="0.25">
      <c r="A50" s="43"/>
      <c r="B50" s="43"/>
      <c r="C50" s="43"/>
      <c r="D50" s="44">
        <f t="shared" si="3"/>
        <v>0</v>
      </c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</row>
    <row r="51" spans="1:17" ht="13.5" thickBot="1" x14ac:dyDescent="0.25">
      <c r="A51" s="43"/>
      <c r="B51" s="43"/>
      <c r="C51" s="43"/>
      <c r="D51" s="44">
        <f t="shared" si="3"/>
        <v>0</v>
      </c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</row>
    <row r="52" spans="1:17" ht="13.5" thickBot="1" x14ac:dyDescent="0.25">
      <c r="A52" s="43"/>
      <c r="B52" s="43"/>
      <c r="C52" s="43"/>
      <c r="D52" s="44">
        <f t="shared" si="3"/>
        <v>0</v>
      </c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</row>
    <row r="53" spans="1:17" ht="13.5" thickBot="1" x14ac:dyDescent="0.25">
      <c r="A53" s="253" t="s">
        <v>149</v>
      </c>
      <c r="B53" s="14"/>
      <c r="C53" s="14"/>
      <c r="D53" s="254">
        <f>SUM(D46:D52)</f>
        <v>0</v>
      </c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</row>
    <row r="54" spans="1:17" ht="13.5" thickBot="1" x14ac:dyDescent="0.25"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</row>
    <row r="55" spans="1:17" ht="13.5" thickBot="1" x14ac:dyDescent="0.25">
      <c r="A55" s="13" t="s">
        <v>174</v>
      </c>
      <c r="B55" s="14"/>
      <c r="C55" s="14"/>
      <c r="D55" s="14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</row>
    <row r="56" spans="1:17" ht="51.75" thickBot="1" x14ac:dyDescent="0.25">
      <c r="A56" s="13" t="s">
        <v>3</v>
      </c>
      <c r="B56" s="13" t="s">
        <v>4</v>
      </c>
      <c r="C56" s="20" t="s">
        <v>40</v>
      </c>
      <c r="D56" s="13" t="s">
        <v>5</v>
      </c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</row>
    <row r="57" spans="1:17" ht="13.5" thickBot="1" x14ac:dyDescent="0.25">
      <c r="A57" s="43"/>
      <c r="B57" s="43"/>
      <c r="C57" s="43"/>
      <c r="D57" s="44">
        <f t="shared" ref="D57:D63" si="4">C57*B57</f>
        <v>0</v>
      </c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</row>
    <row r="58" spans="1:17" ht="13.5" thickBot="1" x14ac:dyDescent="0.25">
      <c r="A58" s="43"/>
      <c r="B58" s="43"/>
      <c r="C58" s="43"/>
      <c r="D58" s="44">
        <f t="shared" si="4"/>
        <v>0</v>
      </c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</row>
    <row r="59" spans="1:17" ht="13.5" thickBot="1" x14ac:dyDescent="0.25">
      <c r="A59" s="43"/>
      <c r="B59" s="43"/>
      <c r="C59" s="43"/>
      <c r="D59" s="44">
        <f t="shared" si="4"/>
        <v>0</v>
      </c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</row>
    <row r="60" spans="1:17" ht="13.5" thickBot="1" x14ac:dyDescent="0.25">
      <c r="A60" s="43"/>
      <c r="B60" s="43"/>
      <c r="C60" s="43"/>
      <c r="D60" s="44">
        <f t="shared" si="4"/>
        <v>0</v>
      </c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</row>
    <row r="61" spans="1:17" ht="13.5" thickBot="1" x14ac:dyDescent="0.25">
      <c r="A61" s="43"/>
      <c r="B61" s="43"/>
      <c r="C61" s="43"/>
      <c r="D61" s="44">
        <f t="shared" si="4"/>
        <v>0</v>
      </c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3.5" thickBot="1" x14ac:dyDescent="0.25">
      <c r="A62" s="43"/>
      <c r="B62" s="43"/>
      <c r="C62" s="43"/>
      <c r="D62" s="44">
        <f t="shared" si="4"/>
        <v>0</v>
      </c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</row>
    <row r="63" spans="1:17" ht="13.5" thickBot="1" x14ac:dyDescent="0.25">
      <c r="A63" s="43"/>
      <c r="B63" s="43"/>
      <c r="C63" s="43"/>
      <c r="D63" s="44">
        <f t="shared" si="4"/>
        <v>0</v>
      </c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</row>
    <row r="64" spans="1:17" ht="13.5" thickBot="1" x14ac:dyDescent="0.25">
      <c r="A64" s="253" t="s">
        <v>149</v>
      </c>
      <c r="B64" s="14"/>
      <c r="C64" s="14"/>
      <c r="D64" s="254">
        <f>SUM(D57:D63)</f>
        <v>0</v>
      </c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</row>
    <row r="65" spans="6:17" x14ac:dyDescent="0.2"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</row>
    <row r="66" spans="6:17" x14ac:dyDescent="0.2"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</row>
    <row r="67" spans="6:17" x14ac:dyDescent="0.2"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</row>
    <row r="68" spans="6:17" x14ac:dyDescent="0.2"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</row>
    <row r="69" spans="6:17" x14ac:dyDescent="0.2"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</row>
    <row r="70" spans="6:17" x14ac:dyDescent="0.2"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</row>
    <row r="71" spans="6:17" x14ac:dyDescent="0.2"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</row>
    <row r="72" spans="6:17" x14ac:dyDescent="0.2"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</row>
    <row r="73" spans="6:17" x14ac:dyDescent="0.2"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</row>
    <row r="74" spans="6:17" x14ac:dyDescent="0.2"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</row>
    <row r="75" spans="6:17" x14ac:dyDescent="0.2"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</row>
    <row r="76" spans="6:17" x14ac:dyDescent="0.2"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</row>
    <row r="77" spans="6:17" x14ac:dyDescent="0.2"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</row>
    <row r="78" spans="6:17" x14ac:dyDescent="0.2"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</row>
    <row r="79" spans="6:17" x14ac:dyDescent="0.2"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</row>
    <row r="80" spans="6:17" x14ac:dyDescent="0.2"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</row>
    <row r="81" spans="6:17" x14ac:dyDescent="0.2"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</row>
    <row r="82" spans="6:17" x14ac:dyDescent="0.2"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</row>
    <row r="83" spans="6:17" x14ac:dyDescent="0.2"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</row>
    <row r="84" spans="6:17" x14ac:dyDescent="0.2"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</row>
    <row r="85" spans="6:17" x14ac:dyDescent="0.2"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</row>
    <row r="86" spans="6:17" x14ac:dyDescent="0.2"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</row>
    <row r="87" spans="6:17" x14ac:dyDescent="0.2"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</row>
    <row r="88" spans="6:17" x14ac:dyDescent="0.2"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</row>
    <row r="89" spans="6:17" x14ac:dyDescent="0.2"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</row>
    <row r="90" spans="6:17" x14ac:dyDescent="0.2"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</row>
    <row r="91" spans="6:17" x14ac:dyDescent="0.2"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</row>
    <row r="92" spans="6:17" x14ac:dyDescent="0.2"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</row>
    <row r="93" spans="6:17" x14ac:dyDescent="0.2"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</row>
    <row r="94" spans="6:17" x14ac:dyDescent="0.2"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</row>
    <row r="95" spans="6:17" x14ac:dyDescent="0.2"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</row>
    <row r="96" spans="6:17" x14ac:dyDescent="0.2"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</row>
    <row r="97" spans="6:17" x14ac:dyDescent="0.2"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</row>
    <row r="98" spans="6:17" x14ac:dyDescent="0.2"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</row>
    <row r="99" spans="6:17" x14ac:dyDescent="0.2"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</row>
    <row r="100" spans="6:17" x14ac:dyDescent="0.2"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</row>
    <row r="101" spans="6:17" x14ac:dyDescent="0.2"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</row>
    <row r="102" spans="6:17" x14ac:dyDescent="0.2"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</row>
    <row r="103" spans="6:17" x14ac:dyDescent="0.2"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</row>
    <row r="104" spans="6:17" x14ac:dyDescent="0.2"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</row>
    <row r="105" spans="6:17" x14ac:dyDescent="0.2"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</row>
    <row r="106" spans="6:17" x14ac:dyDescent="0.2"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</row>
    <row r="107" spans="6:17" x14ac:dyDescent="0.2"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</row>
    <row r="108" spans="6:17" x14ac:dyDescent="0.2"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</row>
    <row r="109" spans="6:17" x14ac:dyDescent="0.2"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</row>
    <row r="110" spans="6:17" x14ac:dyDescent="0.2"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</row>
    <row r="111" spans="6:17" x14ac:dyDescent="0.2"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</row>
    <row r="112" spans="6:17" x14ac:dyDescent="0.2"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</row>
    <row r="113" spans="6:17" x14ac:dyDescent="0.2"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</row>
    <row r="114" spans="6:17" x14ac:dyDescent="0.2"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</row>
    <row r="115" spans="6:17" x14ac:dyDescent="0.2"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</row>
    <row r="116" spans="6:17" x14ac:dyDescent="0.2"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</row>
    <row r="117" spans="6:17" x14ac:dyDescent="0.2"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</row>
    <row r="118" spans="6:17" x14ac:dyDescent="0.2"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</row>
    <row r="119" spans="6:17" x14ac:dyDescent="0.2"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</row>
    <row r="120" spans="6:17" x14ac:dyDescent="0.2"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</row>
    <row r="121" spans="6:17" x14ac:dyDescent="0.2"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</row>
    <row r="122" spans="6:17" x14ac:dyDescent="0.2"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6:17" x14ac:dyDescent="0.2"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</row>
    <row r="124" spans="6:17" x14ac:dyDescent="0.2"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</row>
    <row r="125" spans="6:17" x14ac:dyDescent="0.2"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</row>
    <row r="126" spans="6:17" x14ac:dyDescent="0.2"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</row>
    <row r="127" spans="6:17" x14ac:dyDescent="0.2"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</row>
    <row r="128" spans="6:17" x14ac:dyDescent="0.2"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</row>
    <row r="129" spans="6:17" x14ac:dyDescent="0.2"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</row>
    <row r="130" spans="6:17" x14ac:dyDescent="0.2"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</row>
    <row r="131" spans="6:17" x14ac:dyDescent="0.2"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</row>
    <row r="132" spans="6:17" x14ac:dyDescent="0.2"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</row>
    <row r="133" spans="6:17" x14ac:dyDescent="0.2"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</row>
    <row r="134" spans="6:17" x14ac:dyDescent="0.2"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</row>
    <row r="135" spans="6:17" x14ac:dyDescent="0.2"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</row>
    <row r="136" spans="6:17" x14ac:dyDescent="0.2"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</row>
    <row r="137" spans="6:17" x14ac:dyDescent="0.2"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</row>
    <row r="138" spans="6:17" x14ac:dyDescent="0.2"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</row>
    <row r="139" spans="6:17" x14ac:dyDescent="0.2"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</row>
    <row r="140" spans="6:17" x14ac:dyDescent="0.2"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</row>
    <row r="141" spans="6:17" x14ac:dyDescent="0.2"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</row>
    <row r="142" spans="6:17" x14ac:dyDescent="0.2"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</row>
    <row r="143" spans="6:17" x14ac:dyDescent="0.2"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</row>
    <row r="144" spans="6:17" x14ac:dyDescent="0.2"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</row>
    <row r="145" spans="6:17" x14ac:dyDescent="0.2"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</row>
    <row r="146" spans="6:17" x14ac:dyDescent="0.2"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</row>
    <row r="147" spans="6:17" x14ac:dyDescent="0.2"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</row>
    <row r="148" spans="6:17" x14ac:dyDescent="0.2"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</row>
    <row r="149" spans="6:17" x14ac:dyDescent="0.2"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</row>
    <row r="150" spans="6:17" x14ac:dyDescent="0.2"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</row>
    <row r="151" spans="6:17" x14ac:dyDescent="0.2"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</row>
    <row r="152" spans="6:17" x14ac:dyDescent="0.2"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</row>
    <row r="153" spans="6:17" x14ac:dyDescent="0.2"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</row>
    <row r="154" spans="6:17" x14ac:dyDescent="0.2"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</row>
    <row r="155" spans="6:17" x14ac:dyDescent="0.2"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</row>
    <row r="156" spans="6:17" x14ac:dyDescent="0.2"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</row>
    <row r="157" spans="6:17" x14ac:dyDescent="0.2"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</row>
    <row r="158" spans="6:17" x14ac:dyDescent="0.2"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</row>
    <row r="159" spans="6:17" x14ac:dyDescent="0.2"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</row>
    <row r="160" spans="6:17" x14ac:dyDescent="0.2"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</row>
    <row r="161" spans="6:17" x14ac:dyDescent="0.2"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</row>
    <row r="162" spans="6:17" x14ac:dyDescent="0.2"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</row>
    <row r="163" spans="6:17" x14ac:dyDescent="0.2"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</row>
    <row r="164" spans="6:17" x14ac:dyDescent="0.2"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</row>
    <row r="165" spans="6:17" x14ac:dyDescent="0.2"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</row>
    <row r="166" spans="6:17" x14ac:dyDescent="0.2"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</row>
    <row r="167" spans="6:17" x14ac:dyDescent="0.2"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</row>
    <row r="168" spans="6:17" x14ac:dyDescent="0.2"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</row>
    <row r="169" spans="6:17" x14ac:dyDescent="0.2"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</row>
    <row r="170" spans="6:17" x14ac:dyDescent="0.2"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</row>
    <row r="171" spans="6:17" x14ac:dyDescent="0.2"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</row>
    <row r="172" spans="6:17" x14ac:dyDescent="0.2"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</row>
    <row r="173" spans="6:17" x14ac:dyDescent="0.2"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</row>
    <row r="174" spans="6:17" x14ac:dyDescent="0.2"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</row>
    <row r="175" spans="6:17" x14ac:dyDescent="0.2"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</row>
    <row r="176" spans="6:17" x14ac:dyDescent="0.2"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</row>
    <row r="177" spans="6:17" x14ac:dyDescent="0.2"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</row>
    <row r="178" spans="6:17" x14ac:dyDescent="0.2">
      <c r="F178" s="180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</row>
    <row r="179" spans="6:17" x14ac:dyDescent="0.2"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</row>
    <row r="180" spans="6:17" x14ac:dyDescent="0.2"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</row>
    <row r="181" spans="6:17" x14ac:dyDescent="0.2"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</row>
    <row r="182" spans="6:17" x14ac:dyDescent="0.2"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</row>
    <row r="183" spans="6:17" x14ac:dyDescent="0.2"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</row>
    <row r="184" spans="6:17" x14ac:dyDescent="0.2"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</row>
    <row r="185" spans="6:17" x14ac:dyDescent="0.2"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</row>
    <row r="186" spans="6:17" x14ac:dyDescent="0.2"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</row>
    <row r="187" spans="6:17" x14ac:dyDescent="0.2"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</row>
    <row r="188" spans="6:17" x14ac:dyDescent="0.2"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</row>
    <row r="189" spans="6:17" x14ac:dyDescent="0.2"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</row>
    <row r="190" spans="6:17" x14ac:dyDescent="0.2"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</row>
    <row r="191" spans="6:17" x14ac:dyDescent="0.2"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</row>
    <row r="192" spans="6:17" x14ac:dyDescent="0.2"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</row>
    <row r="193" spans="6:17" x14ac:dyDescent="0.2"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</row>
    <row r="194" spans="6:17" x14ac:dyDescent="0.2"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</row>
    <row r="195" spans="6:17" x14ac:dyDescent="0.2"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</row>
    <row r="196" spans="6:17" x14ac:dyDescent="0.2"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</row>
    <row r="197" spans="6:17" x14ac:dyDescent="0.2"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</row>
    <row r="198" spans="6:17" x14ac:dyDescent="0.2"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</row>
    <row r="199" spans="6:17" x14ac:dyDescent="0.2"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</row>
    <row r="200" spans="6:17" x14ac:dyDescent="0.2"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</row>
    <row r="201" spans="6:17" x14ac:dyDescent="0.2"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</row>
    <row r="202" spans="6:17" x14ac:dyDescent="0.2"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</row>
  </sheetData>
  <phoneticPr fontId="2" type="noConversion"/>
  <pageMargins left="0.75" right="0.75" top="1" bottom="1" header="0.5" footer="0.5"/>
  <pageSetup paperSize="9" scale="4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62"/>
  <sheetViews>
    <sheetView topLeftCell="A29" zoomScaleNormal="100" workbookViewId="0">
      <selection activeCell="A53" sqref="A53"/>
    </sheetView>
  </sheetViews>
  <sheetFormatPr defaultRowHeight="12.75" x14ac:dyDescent="0.2"/>
  <cols>
    <col min="1" max="1" width="40.85546875" customWidth="1"/>
    <col min="2" max="2" width="26.85546875" bestFit="1" customWidth="1"/>
    <col min="3" max="3" width="23.5703125" bestFit="1" customWidth="1"/>
    <col min="4" max="4" width="18.140625" customWidth="1"/>
    <col min="7" max="7" width="27.140625" customWidth="1"/>
    <col min="8" max="8" width="25.42578125" customWidth="1"/>
    <col min="9" max="9" width="26.28515625" customWidth="1"/>
    <col min="10" max="10" width="15" customWidth="1"/>
    <col min="13" max="13" width="26.28515625" customWidth="1"/>
    <col min="14" max="14" width="25.140625" customWidth="1"/>
    <col min="15" max="15" width="24" customWidth="1"/>
    <col min="16" max="16" width="15.85546875" customWidth="1"/>
  </cols>
  <sheetData>
    <row r="1" spans="1:17" x14ac:dyDescent="0.2">
      <c r="A1" s="7" t="s">
        <v>127</v>
      </c>
      <c r="B1" s="3"/>
      <c r="C1" s="3"/>
      <c r="D1" s="3"/>
    </row>
    <row r="2" spans="1:17" x14ac:dyDescent="0.2">
      <c r="A2" s="21" t="s">
        <v>32</v>
      </c>
      <c r="B2" s="108" t="s">
        <v>56</v>
      </c>
      <c r="C2" s="197" t="str">
        <f>'App1-Option Costs'!B5</f>
        <v xml:space="preserve"> </v>
      </c>
      <c r="D2" s="107" t="s">
        <v>57</v>
      </c>
    </row>
    <row r="3" spans="1:17" x14ac:dyDescent="0.2">
      <c r="A3" s="21"/>
      <c r="B3" s="3"/>
      <c r="C3" s="3"/>
      <c r="D3" s="3"/>
    </row>
    <row r="4" spans="1:17" x14ac:dyDescent="0.2">
      <c r="A4" s="25" t="s">
        <v>46</v>
      </c>
      <c r="B4" s="41"/>
      <c r="C4" s="31" t="s">
        <v>47</v>
      </c>
      <c r="D4" s="3"/>
    </row>
    <row r="5" spans="1:17" x14ac:dyDescent="0.2">
      <c r="A5" s="25"/>
      <c r="B5" s="42"/>
      <c r="C5" s="31" t="s">
        <v>48</v>
      </c>
      <c r="D5" s="3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</row>
    <row r="6" spans="1:17" x14ac:dyDescent="0.2">
      <c r="A6" s="25"/>
      <c r="B6" s="26"/>
      <c r="C6" s="31"/>
      <c r="D6" s="3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</row>
    <row r="7" spans="1:17" x14ac:dyDescent="0.2">
      <c r="A7" s="255" t="s">
        <v>150</v>
      </c>
      <c r="C7" s="23"/>
      <c r="D7" s="3"/>
      <c r="F7" s="180"/>
      <c r="G7" s="193"/>
      <c r="H7" s="180"/>
      <c r="I7" s="180"/>
      <c r="J7" s="180"/>
      <c r="K7" s="180"/>
      <c r="L7" s="180"/>
      <c r="M7" s="193"/>
      <c r="N7" s="180"/>
      <c r="O7" s="180"/>
      <c r="P7" s="180"/>
      <c r="Q7" s="180"/>
    </row>
    <row r="8" spans="1:17" ht="13.5" thickBot="1" x14ac:dyDescent="0.25">
      <c r="A8" s="21"/>
      <c r="B8" s="3"/>
      <c r="C8" s="3"/>
      <c r="D8" s="3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</row>
    <row r="9" spans="1:17" ht="13.5" thickBot="1" x14ac:dyDescent="0.25">
      <c r="A9" s="13" t="s">
        <v>181</v>
      </c>
      <c r="B9" s="14"/>
      <c r="C9" s="14"/>
      <c r="D9" s="14"/>
      <c r="F9" s="180"/>
      <c r="G9" s="179"/>
      <c r="H9" s="180"/>
      <c r="I9" s="180"/>
      <c r="J9" s="180"/>
      <c r="K9" s="180"/>
      <c r="L9" s="180"/>
      <c r="M9" s="179"/>
      <c r="N9" s="180"/>
      <c r="O9" s="180"/>
      <c r="P9" s="180"/>
      <c r="Q9" s="180"/>
    </row>
    <row r="10" spans="1:17" ht="13.5" thickBot="1" x14ac:dyDescent="0.25">
      <c r="A10" s="13" t="s">
        <v>7</v>
      </c>
      <c r="B10" s="13" t="s">
        <v>6</v>
      </c>
      <c r="C10" s="13" t="s">
        <v>11</v>
      </c>
      <c r="D10" s="13" t="s">
        <v>45</v>
      </c>
      <c r="F10" s="180"/>
      <c r="G10" s="179"/>
      <c r="H10" s="179"/>
      <c r="I10" s="179"/>
      <c r="J10" s="179"/>
      <c r="K10" s="180"/>
      <c r="L10" s="180"/>
      <c r="M10" s="179"/>
      <c r="N10" s="179"/>
      <c r="O10" s="179"/>
      <c r="P10" s="179"/>
      <c r="Q10" s="180"/>
    </row>
    <row r="11" spans="1:17" ht="13.5" thickBot="1" x14ac:dyDescent="0.25">
      <c r="A11" s="45"/>
      <c r="B11" s="45"/>
      <c r="C11" s="45"/>
      <c r="D11" s="45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3.5" thickBot="1" x14ac:dyDescent="0.25">
      <c r="A12" s="45"/>
      <c r="B12" s="45"/>
      <c r="C12" s="45"/>
      <c r="D12" s="45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3.5" thickBot="1" x14ac:dyDescent="0.25">
      <c r="A13" s="45"/>
      <c r="B13" s="45"/>
      <c r="C13" s="45"/>
      <c r="D13" s="45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</row>
    <row r="14" spans="1:17" ht="13.5" thickBot="1" x14ac:dyDescent="0.25">
      <c r="A14" s="45"/>
      <c r="B14" s="45"/>
      <c r="C14" s="45"/>
      <c r="D14" s="45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</row>
    <row r="15" spans="1:17" ht="13.5" thickBot="1" x14ac:dyDescent="0.25">
      <c r="A15" s="45"/>
      <c r="B15" s="45"/>
      <c r="C15" s="45"/>
      <c r="D15" s="45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</row>
    <row r="16" spans="1:17" ht="13.5" thickBot="1" x14ac:dyDescent="0.25">
      <c r="A16" s="45"/>
      <c r="B16" s="45"/>
      <c r="C16" s="45"/>
      <c r="D16" s="45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</row>
    <row r="17" spans="1:17" ht="13.5" hidden="1" thickBot="1" x14ac:dyDescent="0.25">
      <c r="A17" s="45"/>
      <c r="B17" s="45"/>
      <c r="C17" s="45"/>
      <c r="D17" s="45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</row>
    <row r="18" spans="1:17" ht="13.5" thickBot="1" x14ac:dyDescent="0.25">
      <c r="A18" s="9" t="s">
        <v>2</v>
      </c>
      <c r="B18" s="8"/>
      <c r="C18" s="8"/>
      <c r="D18" s="46">
        <f>SUM(D11:D17)</f>
        <v>0</v>
      </c>
      <c r="F18" s="180"/>
      <c r="G18" s="179"/>
      <c r="H18" s="180"/>
      <c r="I18" s="180"/>
      <c r="J18" s="194"/>
      <c r="K18" s="180"/>
      <c r="L18" s="180"/>
      <c r="M18" s="179"/>
      <c r="N18" s="180"/>
      <c r="O18" s="180"/>
      <c r="P18" s="194"/>
      <c r="Q18" s="180"/>
    </row>
    <row r="19" spans="1:17" ht="13.5" thickBot="1" x14ac:dyDescent="0.25"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</row>
    <row r="20" spans="1:17" ht="13.5" thickBot="1" x14ac:dyDescent="0.25">
      <c r="A20" s="13" t="s">
        <v>171</v>
      </c>
      <c r="B20" s="14"/>
      <c r="C20" s="14"/>
      <c r="D20" s="14"/>
      <c r="F20" s="180"/>
      <c r="G20" s="179"/>
      <c r="H20" s="180"/>
      <c r="I20" s="180"/>
      <c r="J20" s="180"/>
      <c r="K20" s="180"/>
      <c r="L20" s="180"/>
      <c r="M20" s="179"/>
      <c r="N20" s="180"/>
      <c r="O20" s="180"/>
      <c r="P20" s="180"/>
      <c r="Q20" s="180"/>
    </row>
    <row r="21" spans="1:17" ht="26.25" thickBot="1" x14ac:dyDescent="0.25">
      <c r="A21" s="13" t="s">
        <v>7</v>
      </c>
      <c r="B21" s="13" t="s">
        <v>6</v>
      </c>
      <c r="C21" s="13" t="s">
        <v>11</v>
      </c>
      <c r="D21" s="20" t="s">
        <v>43</v>
      </c>
      <c r="F21" s="180"/>
      <c r="G21" s="179"/>
      <c r="H21" s="179"/>
      <c r="I21" s="179"/>
      <c r="J21" s="190"/>
      <c r="K21" s="180"/>
      <c r="L21" s="180"/>
      <c r="M21" s="179"/>
      <c r="N21" s="179"/>
      <c r="O21" s="179"/>
      <c r="P21" s="190"/>
      <c r="Q21" s="180"/>
    </row>
    <row r="22" spans="1:17" ht="13.5" thickBot="1" x14ac:dyDescent="0.25">
      <c r="A22" s="45"/>
      <c r="B22" s="45"/>
      <c r="C22" s="45"/>
      <c r="D22" s="45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</row>
    <row r="23" spans="1:17" ht="13.5" thickBot="1" x14ac:dyDescent="0.25">
      <c r="A23" s="45"/>
      <c r="B23" s="45"/>
      <c r="C23" s="45"/>
      <c r="D23" s="45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</row>
    <row r="24" spans="1:17" ht="13.5" thickBot="1" x14ac:dyDescent="0.25">
      <c r="A24" s="45"/>
      <c r="B24" s="45"/>
      <c r="C24" s="45"/>
      <c r="D24" s="45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</row>
    <row r="25" spans="1:17" ht="13.5" thickBot="1" x14ac:dyDescent="0.25">
      <c r="A25" s="45"/>
      <c r="B25" s="45"/>
      <c r="C25" s="45"/>
      <c r="D25" s="45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</row>
    <row r="26" spans="1:17" ht="13.5" thickBot="1" x14ac:dyDescent="0.25">
      <c r="A26" s="45"/>
      <c r="B26" s="45"/>
      <c r="C26" s="45"/>
      <c r="D26" s="45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</row>
    <row r="27" spans="1:17" ht="13.5" thickBot="1" x14ac:dyDescent="0.25">
      <c r="A27" s="45"/>
      <c r="B27" s="45"/>
      <c r="C27" s="45"/>
      <c r="D27" s="45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</row>
    <row r="28" spans="1:17" ht="13.5" hidden="1" thickBot="1" x14ac:dyDescent="0.25">
      <c r="A28" s="45"/>
      <c r="B28" s="45"/>
      <c r="C28" s="45"/>
      <c r="D28" s="45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</row>
    <row r="29" spans="1:17" ht="13.5" thickBot="1" x14ac:dyDescent="0.25">
      <c r="A29" s="9" t="s">
        <v>2</v>
      </c>
      <c r="B29" s="8"/>
      <c r="C29" s="8"/>
      <c r="D29" s="46">
        <f>SUM(D22:D28)</f>
        <v>0</v>
      </c>
      <c r="F29" s="180"/>
      <c r="G29" s="179"/>
      <c r="H29" s="180"/>
      <c r="I29" s="180"/>
      <c r="J29" s="194"/>
      <c r="K29" s="180"/>
      <c r="L29" s="180"/>
      <c r="M29" s="179"/>
      <c r="N29" s="180"/>
      <c r="O29" s="180"/>
      <c r="P29" s="194"/>
      <c r="Q29" s="180"/>
    </row>
    <row r="30" spans="1:17" ht="13.5" thickBot="1" x14ac:dyDescent="0.25"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</row>
    <row r="31" spans="1:17" ht="13.5" thickBot="1" x14ac:dyDescent="0.25">
      <c r="A31" s="10" t="s">
        <v>172</v>
      </c>
      <c r="B31" s="16"/>
      <c r="C31" s="16"/>
      <c r="D31" s="17"/>
      <c r="F31" s="180"/>
      <c r="G31" s="179"/>
      <c r="H31" s="180"/>
      <c r="I31" s="180"/>
      <c r="J31" s="180"/>
      <c r="K31" s="180"/>
      <c r="L31" s="180"/>
      <c r="M31" s="179"/>
      <c r="N31" s="180"/>
      <c r="O31" s="180"/>
      <c r="P31" s="180"/>
      <c r="Q31" s="180"/>
    </row>
    <row r="32" spans="1:17" ht="26.25" thickBot="1" x14ac:dyDescent="0.25">
      <c r="A32" s="13" t="s">
        <v>7</v>
      </c>
      <c r="B32" s="13" t="s">
        <v>6</v>
      </c>
      <c r="C32" s="13" t="s">
        <v>11</v>
      </c>
      <c r="D32" s="20" t="s">
        <v>44</v>
      </c>
      <c r="F32" s="180"/>
      <c r="G32" s="179"/>
      <c r="H32" s="179"/>
      <c r="I32" s="179"/>
      <c r="J32" s="190"/>
      <c r="K32" s="180"/>
      <c r="L32" s="180"/>
      <c r="M32" s="179"/>
      <c r="N32" s="179"/>
      <c r="O32" s="179"/>
      <c r="P32" s="190"/>
      <c r="Q32" s="180"/>
    </row>
    <row r="33" spans="1:17" ht="13.5" thickBot="1" x14ac:dyDescent="0.25">
      <c r="A33" s="45"/>
      <c r="B33" s="45"/>
      <c r="C33" s="45"/>
      <c r="D33" s="45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</row>
    <row r="34" spans="1:17" ht="13.5" thickBot="1" x14ac:dyDescent="0.25">
      <c r="A34" s="45"/>
      <c r="B34" s="45"/>
      <c r="C34" s="45"/>
      <c r="D34" s="45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</row>
    <row r="35" spans="1:17" ht="13.5" thickBot="1" x14ac:dyDescent="0.25">
      <c r="A35" s="45"/>
      <c r="B35" s="45"/>
      <c r="C35" s="45"/>
      <c r="D35" s="45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</row>
    <row r="36" spans="1:17" ht="13.5" thickBot="1" x14ac:dyDescent="0.25">
      <c r="A36" s="45"/>
      <c r="B36" s="45"/>
      <c r="C36" s="45"/>
      <c r="D36" s="45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</row>
    <row r="37" spans="1:17" ht="13.5" thickBot="1" x14ac:dyDescent="0.25">
      <c r="A37" s="45"/>
      <c r="B37" s="45"/>
      <c r="C37" s="45"/>
      <c r="D37" s="45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</row>
    <row r="38" spans="1:17" ht="13.5" thickBot="1" x14ac:dyDescent="0.25">
      <c r="A38" s="45"/>
      <c r="B38" s="45"/>
      <c r="C38" s="45"/>
      <c r="D38" s="45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</row>
    <row r="39" spans="1:17" ht="13.5" hidden="1" thickBot="1" x14ac:dyDescent="0.25">
      <c r="A39" s="45"/>
      <c r="B39" s="45"/>
      <c r="C39" s="45"/>
      <c r="D39" s="45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</row>
    <row r="40" spans="1:17" ht="13.5" thickBot="1" x14ac:dyDescent="0.25">
      <c r="A40" s="9" t="s">
        <v>2</v>
      </c>
      <c r="B40" s="8"/>
      <c r="C40" s="8"/>
      <c r="D40" s="46">
        <f>SUM(D33:D39)</f>
        <v>0</v>
      </c>
      <c r="F40" s="180"/>
      <c r="G40" s="179"/>
      <c r="H40" s="180"/>
      <c r="I40" s="180"/>
      <c r="J40" s="194"/>
      <c r="K40" s="180"/>
      <c r="L40" s="180"/>
      <c r="M40" s="179"/>
      <c r="N40" s="180"/>
      <c r="O40" s="180"/>
      <c r="P40" s="194"/>
      <c r="Q40" s="180"/>
    </row>
    <row r="41" spans="1:17" ht="13.5" thickBot="1" x14ac:dyDescent="0.25"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</row>
    <row r="42" spans="1:17" ht="13.5" thickBot="1" x14ac:dyDescent="0.25">
      <c r="A42" s="13" t="s">
        <v>173</v>
      </c>
      <c r="B42" s="14"/>
      <c r="C42" s="14"/>
      <c r="D42" s="14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</row>
    <row r="43" spans="1:17" ht="26.25" thickBot="1" x14ac:dyDescent="0.25">
      <c r="A43" s="13" t="s">
        <v>7</v>
      </c>
      <c r="B43" s="13" t="s">
        <v>6</v>
      </c>
      <c r="C43" s="13" t="s">
        <v>11</v>
      </c>
      <c r="D43" s="20" t="s">
        <v>43</v>
      </c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</row>
    <row r="44" spans="1:17" ht="13.5" thickBot="1" x14ac:dyDescent="0.25">
      <c r="A44" s="45"/>
      <c r="B44" s="45"/>
      <c r="C44" s="45"/>
      <c r="D44" s="45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</row>
    <row r="45" spans="1:17" ht="13.5" thickBot="1" x14ac:dyDescent="0.25">
      <c r="A45" s="45"/>
      <c r="B45" s="45"/>
      <c r="C45" s="45"/>
      <c r="D45" s="45"/>
    </row>
    <row r="46" spans="1:17" ht="13.5" thickBot="1" x14ac:dyDescent="0.25">
      <c r="A46" s="45"/>
      <c r="B46" s="45"/>
      <c r="C46" s="45"/>
      <c r="D46" s="45"/>
    </row>
    <row r="47" spans="1:17" ht="13.5" thickBot="1" x14ac:dyDescent="0.25">
      <c r="A47" s="45"/>
      <c r="B47" s="45"/>
      <c r="C47" s="45"/>
      <c r="D47" s="45"/>
    </row>
    <row r="48" spans="1:17" ht="13.5" thickBot="1" x14ac:dyDescent="0.25">
      <c r="A48" s="45"/>
      <c r="B48" s="45"/>
      <c r="C48" s="45"/>
      <c r="D48" s="45"/>
    </row>
    <row r="49" spans="1:4" ht="13.5" thickBot="1" x14ac:dyDescent="0.25">
      <c r="A49" s="45"/>
      <c r="B49" s="45"/>
      <c r="C49" s="45"/>
      <c r="D49" s="45"/>
    </row>
    <row r="50" spans="1:4" ht="13.5" thickBot="1" x14ac:dyDescent="0.25">
      <c r="A50" s="45"/>
      <c r="B50" s="45"/>
      <c r="C50" s="45"/>
      <c r="D50" s="45"/>
    </row>
    <row r="51" spans="1:4" ht="13.5" thickBot="1" x14ac:dyDescent="0.25">
      <c r="A51" s="9" t="s">
        <v>2</v>
      </c>
      <c r="B51" s="8"/>
      <c r="C51" s="8"/>
      <c r="D51" s="46">
        <f>SUM(D44:D50)</f>
        <v>0</v>
      </c>
    </row>
    <row r="52" spans="1:4" ht="13.5" thickBot="1" x14ac:dyDescent="0.25"/>
    <row r="53" spans="1:4" ht="13.5" thickBot="1" x14ac:dyDescent="0.25">
      <c r="A53" s="10" t="s">
        <v>174</v>
      </c>
      <c r="B53" s="16"/>
      <c r="C53" s="16"/>
      <c r="D53" s="17"/>
    </row>
    <row r="54" spans="1:4" ht="26.25" thickBot="1" x14ac:dyDescent="0.25">
      <c r="A54" s="13" t="s">
        <v>7</v>
      </c>
      <c r="B54" s="13" t="s">
        <v>6</v>
      </c>
      <c r="C54" s="13" t="s">
        <v>11</v>
      </c>
      <c r="D54" s="20" t="s">
        <v>44</v>
      </c>
    </row>
    <row r="55" spans="1:4" ht="13.5" thickBot="1" x14ac:dyDescent="0.25">
      <c r="A55" s="45"/>
      <c r="B55" s="45"/>
      <c r="C55" s="45"/>
      <c r="D55" s="45"/>
    </row>
    <row r="56" spans="1:4" ht="13.5" thickBot="1" x14ac:dyDescent="0.25">
      <c r="A56" s="45"/>
      <c r="B56" s="45"/>
      <c r="C56" s="45"/>
      <c r="D56" s="45"/>
    </row>
    <row r="57" spans="1:4" ht="13.5" thickBot="1" x14ac:dyDescent="0.25">
      <c r="A57" s="45"/>
      <c r="B57" s="45"/>
      <c r="C57" s="45"/>
      <c r="D57" s="45"/>
    </row>
    <row r="58" spans="1:4" ht="13.5" thickBot="1" x14ac:dyDescent="0.25">
      <c r="A58" s="45"/>
      <c r="B58" s="45"/>
      <c r="C58" s="45"/>
      <c r="D58" s="45"/>
    </row>
    <row r="59" spans="1:4" ht="13.5" thickBot="1" x14ac:dyDescent="0.25">
      <c r="A59" s="45"/>
      <c r="B59" s="45"/>
      <c r="C59" s="45"/>
      <c r="D59" s="45"/>
    </row>
    <row r="60" spans="1:4" ht="13.5" thickBot="1" x14ac:dyDescent="0.25">
      <c r="A60" s="45"/>
      <c r="B60" s="45"/>
      <c r="C60" s="45"/>
      <c r="D60" s="45"/>
    </row>
    <row r="61" spans="1:4" ht="13.5" thickBot="1" x14ac:dyDescent="0.25">
      <c r="A61" s="45"/>
      <c r="B61" s="45"/>
      <c r="C61" s="45"/>
      <c r="D61" s="45"/>
    </row>
    <row r="62" spans="1:4" ht="13.5" thickBot="1" x14ac:dyDescent="0.25">
      <c r="A62" s="9" t="s">
        <v>2</v>
      </c>
      <c r="B62" s="8"/>
      <c r="C62" s="8"/>
      <c r="D62" s="46">
        <f>SUM(D55:D61)</f>
        <v>0</v>
      </c>
    </row>
  </sheetData>
  <phoneticPr fontId="2" type="noConversion"/>
  <pageMargins left="0.75" right="0.75" top="1" bottom="1" header="0.5" footer="0.5"/>
  <pageSetup paperSize="9" scale="63" orientation="portrait" r:id="rId1"/>
  <headerFooter alignWithMargins="0"/>
  <colBreaks count="2" manualBreakCount="2">
    <brk id="5" max="1048575" man="1"/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4"/>
  <sheetViews>
    <sheetView topLeftCell="A22" zoomScaleNormal="100" workbookViewId="0">
      <selection activeCell="A47" sqref="A47"/>
    </sheetView>
  </sheetViews>
  <sheetFormatPr defaultRowHeight="12.75" x14ac:dyDescent="0.2"/>
  <cols>
    <col min="1" max="1" width="62" customWidth="1"/>
    <col min="2" max="2" width="17.28515625" style="5" customWidth="1"/>
    <col min="3" max="3" width="14.5703125" customWidth="1"/>
    <col min="4" max="4" width="61.85546875" customWidth="1"/>
    <col min="5" max="5" width="21.140625" customWidth="1"/>
    <col min="7" max="7" width="62" customWidth="1"/>
    <col min="8" max="8" width="13.5703125" customWidth="1"/>
  </cols>
  <sheetData>
    <row r="1" spans="1:10" x14ac:dyDescent="0.2">
      <c r="A1" s="6" t="s">
        <v>128</v>
      </c>
      <c r="B1" s="4"/>
    </row>
    <row r="2" spans="1:10" x14ac:dyDescent="0.2">
      <c r="A2" s="21" t="s">
        <v>32</v>
      </c>
      <c r="B2" s="4"/>
    </row>
    <row r="3" spans="1:10" x14ac:dyDescent="0.2">
      <c r="A3" s="21"/>
      <c r="B3" s="4"/>
    </row>
    <row r="4" spans="1:10" x14ac:dyDescent="0.2">
      <c r="A4" s="25" t="s">
        <v>46</v>
      </c>
      <c r="B4" s="41"/>
      <c r="C4" s="31" t="s">
        <v>47</v>
      </c>
    </row>
    <row r="5" spans="1:10" x14ac:dyDescent="0.2">
      <c r="A5" s="25"/>
      <c r="B5" s="42"/>
      <c r="C5" s="31" t="s">
        <v>48</v>
      </c>
      <c r="D5" s="193"/>
      <c r="E5" s="180"/>
      <c r="F5" s="180"/>
      <c r="G5" s="193"/>
      <c r="H5" s="180"/>
      <c r="I5" s="180"/>
      <c r="J5" s="180"/>
    </row>
    <row r="6" spans="1:10" x14ac:dyDescent="0.2">
      <c r="A6" s="64"/>
      <c r="C6" s="23"/>
      <c r="D6" s="180"/>
      <c r="E6" s="180"/>
      <c r="F6" s="180"/>
      <c r="G6" s="180"/>
      <c r="H6" s="180"/>
      <c r="I6" s="180"/>
      <c r="J6" s="180"/>
    </row>
    <row r="7" spans="1:10" x14ac:dyDescent="0.2">
      <c r="A7" s="108" t="s">
        <v>56</v>
      </c>
      <c r="B7" s="109" t="str">
        <f>'App1-Option Costs'!B5</f>
        <v xml:space="preserve"> </v>
      </c>
      <c r="C7" s="107" t="s">
        <v>57</v>
      </c>
      <c r="D7" s="180"/>
      <c r="E7" s="180"/>
      <c r="F7" s="180"/>
      <c r="G7" s="180"/>
      <c r="H7" s="180"/>
      <c r="I7" s="180"/>
      <c r="J7" s="180"/>
    </row>
    <row r="8" spans="1:10" x14ac:dyDescent="0.2">
      <c r="A8" s="108"/>
      <c r="B8" s="258"/>
      <c r="C8" s="107"/>
      <c r="D8" s="180"/>
      <c r="E8" s="180"/>
      <c r="F8" s="180"/>
      <c r="G8" s="180"/>
      <c r="H8" s="180"/>
      <c r="I8" s="180"/>
      <c r="J8" s="180"/>
    </row>
    <row r="9" spans="1:10" x14ac:dyDescent="0.2">
      <c r="A9" s="255" t="s">
        <v>150</v>
      </c>
      <c r="B9" s="258"/>
      <c r="C9" s="107"/>
      <c r="D9" s="180"/>
      <c r="E9" s="180"/>
      <c r="F9" s="180"/>
      <c r="G9" s="180"/>
      <c r="H9" s="180"/>
      <c r="I9" s="180"/>
      <c r="J9" s="180"/>
    </row>
    <row r="10" spans="1:10" ht="13.5" thickBot="1" x14ac:dyDescent="0.25">
      <c r="A10" s="21"/>
      <c r="B10" s="4"/>
      <c r="D10" s="180"/>
      <c r="E10" s="180"/>
      <c r="F10" s="180"/>
      <c r="G10" s="180"/>
      <c r="H10" s="180"/>
      <c r="I10" s="180"/>
      <c r="J10" s="180"/>
    </row>
    <row r="11" spans="1:10" ht="13.5" thickBot="1" x14ac:dyDescent="0.25">
      <c r="A11" s="13" t="s">
        <v>181</v>
      </c>
      <c r="B11" s="15"/>
      <c r="D11" s="179"/>
      <c r="E11" s="195"/>
      <c r="F11" s="180"/>
      <c r="G11" s="179"/>
      <c r="H11" s="195"/>
      <c r="I11" s="180"/>
      <c r="J11" s="180"/>
    </row>
    <row r="12" spans="1:10" ht="13.5" thickBot="1" x14ac:dyDescent="0.25">
      <c r="A12" s="13" t="s">
        <v>12</v>
      </c>
      <c r="B12" s="13" t="s">
        <v>45</v>
      </c>
      <c r="D12" s="179"/>
      <c r="E12" s="179"/>
      <c r="F12" s="180"/>
      <c r="G12" s="179"/>
      <c r="H12" s="179"/>
      <c r="I12" s="180"/>
      <c r="J12" s="180"/>
    </row>
    <row r="13" spans="1:10" ht="13.5" thickBot="1" x14ac:dyDescent="0.25">
      <c r="A13" s="45"/>
      <c r="B13" s="47"/>
      <c r="D13" s="180"/>
      <c r="E13" s="195"/>
      <c r="F13" s="180"/>
      <c r="G13" s="180"/>
      <c r="H13" s="195"/>
      <c r="I13" s="180"/>
      <c r="J13" s="180"/>
    </row>
    <row r="14" spans="1:10" ht="13.5" thickBot="1" x14ac:dyDescent="0.25">
      <c r="A14" s="45"/>
      <c r="B14" s="47"/>
      <c r="D14" s="180"/>
      <c r="E14" s="195"/>
      <c r="F14" s="180"/>
      <c r="G14" s="180"/>
      <c r="H14" s="195"/>
      <c r="I14" s="180"/>
      <c r="J14" s="180"/>
    </row>
    <row r="15" spans="1:10" ht="13.5" thickBot="1" x14ac:dyDescent="0.25">
      <c r="A15" s="45"/>
      <c r="B15" s="47"/>
      <c r="D15" s="180"/>
      <c r="E15" s="195"/>
      <c r="F15" s="180"/>
      <c r="G15" s="180"/>
      <c r="H15" s="195"/>
      <c r="I15" s="180"/>
      <c r="J15" s="180"/>
    </row>
    <row r="16" spans="1:10" ht="13.5" thickBot="1" x14ac:dyDescent="0.25">
      <c r="A16" s="45"/>
      <c r="B16" s="47"/>
      <c r="D16" s="180"/>
      <c r="E16" s="195"/>
      <c r="F16" s="180"/>
      <c r="G16" s="180"/>
      <c r="H16" s="195"/>
      <c r="I16" s="180"/>
      <c r="J16" s="180"/>
    </row>
    <row r="17" spans="1:10" ht="13.5" thickBot="1" x14ac:dyDescent="0.25">
      <c r="A17" s="45"/>
      <c r="B17" s="47"/>
      <c r="D17" s="180"/>
      <c r="E17" s="195"/>
      <c r="F17" s="180"/>
      <c r="G17" s="180"/>
      <c r="H17" s="195"/>
      <c r="I17" s="180"/>
      <c r="J17" s="180"/>
    </row>
    <row r="18" spans="1:10" ht="13.5" thickBot="1" x14ac:dyDescent="0.25">
      <c r="A18" s="9" t="s">
        <v>2</v>
      </c>
      <c r="B18" s="48">
        <f>SUM(B13:B17)</f>
        <v>0</v>
      </c>
      <c r="D18" s="179"/>
      <c r="E18" s="196"/>
      <c r="F18" s="180"/>
      <c r="G18" s="179"/>
      <c r="H18" s="196"/>
      <c r="I18" s="180"/>
      <c r="J18" s="180"/>
    </row>
    <row r="19" spans="1:10" ht="13.5" thickBot="1" x14ac:dyDescent="0.25">
      <c r="D19" s="180"/>
      <c r="E19" s="195"/>
      <c r="F19" s="180"/>
      <c r="G19" s="180"/>
      <c r="H19" s="195"/>
      <c r="I19" s="180"/>
      <c r="J19" s="180"/>
    </row>
    <row r="20" spans="1:10" ht="13.5" thickBot="1" x14ac:dyDescent="0.25">
      <c r="A20" s="13" t="s">
        <v>171</v>
      </c>
      <c r="B20" s="15"/>
      <c r="D20" s="179"/>
      <c r="E20" s="195"/>
      <c r="F20" s="180"/>
      <c r="G20" s="179"/>
      <c r="H20" s="195"/>
      <c r="I20" s="180"/>
      <c r="J20" s="180"/>
    </row>
    <row r="21" spans="1:10" ht="26.25" thickBot="1" x14ac:dyDescent="0.25">
      <c r="A21" s="13" t="s">
        <v>12</v>
      </c>
      <c r="B21" s="20" t="s">
        <v>43</v>
      </c>
      <c r="D21" s="179"/>
      <c r="E21" s="190"/>
      <c r="F21" s="180"/>
      <c r="G21" s="179"/>
      <c r="H21" s="190"/>
      <c r="I21" s="180"/>
      <c r="J21" s="180"/>
    </row>
    <row r="22" spans="1:10" ht="13.5" thickBot="1" x14ac:dyDescent="0.25">
      <c r="A22" s="45"/>
      <c r="B22" s="47"/>
      <c r="D22" s="180"/>
      <c r="E22" s="195"/>
      <c r="F22" s="180"/>
      <c r="G22" s="180"/>
      <c r="H22" s="195"/>
      <c r="I22" s="180"/>
      <c r="J22" s="180"/>
    </row>
    <row r="23" spans="1:10" ht="13.5" thickBot="1" x14ac:dyDescent="0.25">
      <c r="A23" s="45"/>
      <c r="B23" s="47"/>
      <c r="D23" s="180"/>
      <c r="E23" s="195"/>
      <c r="F23" s="180"/>
      <c r="G23" s="180"/>
      <c r="H23" s="195"/>
      <c r="I23" s="180"/>
      <c r="J23" s="180"/>
    </row>
    <row r="24" spans="1:10" ht="13.5" thickBot="1" x14ac:dyDescent="0.25">
      <c r="A24" s="45"/>
      <c r="B24" s="47"/>
      <c r="D24" s="180"/>
      <c r="E24" s="195"/>
      <c r="F24" s="180"/>
      <c r="G24" s="180"/>
      <c r="H24" s="195"/>
      <c r="I24" s="180"/>
      <c r="J24" s="180"/>
    </row>
    <row r="25" spans="1:10" ht="13.5" thickBot="1" x14ac:dyDescent="0.25">
      <c r="A25" s="45"/>
      <c r="B25" s="47"/>
      <c r="D25" s="180"/>
      <c r="E25" s="195"/>
      <c r="F25" s="180"/>
      <c r="G25" s="180"/>
      <c r="H25" s="195"/>
      <c r="I25" s="180"/>
      <c r="J25" s="180"/>
    </row>
    <row r="26" spans="1:10" ht="13.5" thickBot="1" x14ac:dyDescent="0.25">
      <c r="A26" s="45"/>
      <c r="B26" s="47"/>
      <c r="D26" s="180"/>
      <c r="E26" s="195"/>
      <c r="F26" s="180"/>
      <c r="G26" s="180"/>
      <c r="H26" s="195"/>
      <c r="I26" s="180"/>
      <c r="J26" s="180"/>
    </row>
    <row r="27" spans="1:10" ht="13.5" thickBot="1" x14ac:dyDescent="0.25">
      <c r="A27" s="9" t="s">
        <v>2</v>
      </c>
      <c r="B27" s="48">
        <f>SUM(B22:B26)</f>
        <v>0</v>
      </c>
      <c r="D27" s="179"/>
      <c r="E27" s="196"/>
      <c r="F27" s="180"/>
      <c r="G27" s="179"/>
      <c r="H27" s="196"/>
      <c r="I27" s="180"/>
      <c r="J27" s="180"/>
    </row>
    <row r="28" spans="1:10" ht="13.5" thickBot="1" x14ac:dyDescent="0.25">
      <c r="D28" s="180"/>
      <c r="E28" s="195"/>
      <c r="F28" s="180"/>
      <c r="G28" s="180"/>
      <c r="H28" s="195"/>
      <c r="I28" s="180"/>
      <c r="J28" s="180"/>
    </row>
    <row r="29" spans="1:10" ht="13.5" thickBot="1" x14ac:dyDescent="0.25">
      <c r="A29" s="13" t="s">
        <v>172</v>
      </c>
      <c r="B29" s="15"/>
      <c r="D29" s="179"/>
      <c r="E29" s="195"/>
      <c r="F29" s="180"/>
      <c r="G29" s="179"/>
      <c r="H29" s="195"/>
      <c r="I29" s="180"/>
      <c r="J29" s="180"/>
    </row>
    <row r="30" spans="1:10" ht="26.25" thickBot="1" x14ac:dyDescent="0.25">
      <c r="A30" s="13" t="s">
        <v>12</v>
      </c>
      <c r="B30" s="20" t="s">
        <v>44</v>
      </c>
      <c r="D30" s="179"/>
      <c r="E30" s="190"/>
      <c r="F30" s="180"/>
      <c r="G30" s="179"/>
      <c r="H30" s="190"/>
      <c r="I30" s="180"/>
      <c r="J30" s="180"/>
    </row>
    <row r="31" spans="1:10" ht="13.5" thickBot="1" x14ac:dyDescent="0.25">
      <c r="A31" s="45"/>
      <c r="B31" s="47"/>
      <c r="D31" s="180"/>
      <c r="E31" s="195"/>
      <c r="F31" s="180"/>
      <c r="G31" s="180"/>
      <c r="H31" s="195"/>
      <c r="I31" s="180"/>
      <c r="J31" s="180"/>
    </row>
    <row r="32" spans="1:10" ht="13.5" thickBot="1" x14ac:dyDescent="0.25">
      <c r="A32" s="45"/>
      <c r="B32" s="47"/>
      <c r="D32" s="180"/>
      <c r="E32" s="195"/>
      <c r="F32" s="180"/>
      <c r="G32" s="180"/>
      <c r="H32" s="195"/>
      <c r="I32" s="180"/>
      <c r="J32" s="180"/>
    </row>
    <row r="33" spans="1:10" ht="13.5" thickBot="1" x14ac:dyDescent="0.25">
      <c r="A33" s="45"/>
      <c r="B33" s="47"/>
      <c r="D33" s="180"/>
      <c r="E33" s="195"/>
      <c r="F33" s="180"/>
      <c r="G33" s="180"/>
      <c r="H33" s="195"/>
      <c r="I33" s="180"/>
      <c r="J33" s="180"/>
    </row>
    <row r="34" spans="1:10" ht="13.5" thickBot="1" x14ac:dyDescent="0.25">
      <c r="A34" s="45"/>
      <c r="B34" s="47"/>
      <c r="D34" s="180"/>
      <c r="E34" s="195"/>
      <c r="F34" s="180"/>
      <c r="G34" s="180"/>
      <c r="H34" s="195"/>
      <c r="I34" s="180"/>
      <c r="J34" s="180"/>
    </row>
    <row r="35" spans="1:10" ht="13.5" thickBot="1" x14ac:dyDescent="0.25">
      <c r="A35" s="45"/>
      <c r="B35" s="47"/>
      <c r="D35" s="180"/>
      <c r="E35" s="195"/>
      <c r="F35" s="180"/>
      <c r="G35" s="180"/>
      <c r="H35" s="195"/>
      <c r="I35" s="180"/>
      <c r="J35" s="180"/>
    </row>
    <row r="36" spans="1:10" ht="13.5" thickBot="1" x14ac:dyDescent="0.25">
      <c r="A36" s="9" t="s">
        <v>2</v>
      </c>
      <c r="B36" s="48">
        <f>SUM(B31:B35)</f>
        <v>0</v>
      </c>
      <c r="D36" s="179"/>
      <c r="E36" s="196"/>
      <c r="F36" s="180"/>
      <c r="G36" s="179"/>
      <c r="H36" s="196"/>
      <c r="I36" s="180"/>
      <c r="J36" s="180"/>
    </row>
    <row r="37" spans="1:10" ht="13.5" thickBot="1" x14ac:dyDescent="0.25">
      <c r="D37" s="180"/>
      <c r="E37" s="180"/>
      <c r="F37" s="180"/>
      <c r="G37" s="180"/>
      <c r="H37" s="180"/>
      <c r="I37" s="180"/>
      <c r="J37" s="180"/>
    </row>
    <row r="38" spans="1:10" ht="13.5" thickBot="1" x14ac:dyDescent="0.25">
      <c r="A38" s="13" t="s">
        <v>173</v>
      </c>
      <c r="B38" s="15"/>
    </row>
    <row r="39" spans="1:10" ht="26.25" thickBot="1" x14ac:dyDescent="0.25">
      <c r="A39" s="13" t="s">
        <v>12</v>
      </c>
      <c r="B39" s="20" t="s">
        <v>43</v>
      </c>
    </row>
    <row r="40" spans="1:10" ht="13.5" thickBot="1" x14ac:dyDescent="0.25">
      <c r="A40" s="45"/>
      <c r="B40" s="47"/>
    </row>
    <row r="41" spans="1:10" ht="13.5" thickBot="1" x14ac:dyDescent="0.25">
      <c r="A41" s="45"/>
      <c r="B41" s="47"/>
    </row>
    <row r="42" spans="1:10" ht="13.5" thickBot="1" x14ac:dyDescent="0.25">
      <c r="A42" s="45"/>
      <c r="B42" s="47"/>
    </row>
    <row r="43" spans="1:10" ht="13.5" thickBot="1" x14ac:dyDescent="0.25">
      <c r="A43" s="45"/>
      <c r="B43" s="47"/>
    </row>
    <row r="44" spans="1:10" ht="13.5" thickBot="1" x14ac:dyDescent="0.25">
      <c r="A44" s="45"/>
      <c r="B44" s="47"/>
    </row>
    <row r="45" spans="1:10" ht="13.5" thickBot="1" x14ac:dyDescent="0.25">
      <c r="A45" s="9" t="s">
        <v>2</v>
      </c>
      <c r="B45" s="48">
        <f>SUM(B40:B44)</f>
        <v>0</v>
      </c>
    </row>
    <row r="46" spans="1:10" ht="13.5" thickBot="1" x14ac:dyDescent="0.25"/>
    <row r="47" spans="1:10" ht="13.5" thickBot="1" x14ac:dyDescent="0.25">
      <c r="A47" s="13" t="s">
        <v>174</v>
      </c>
      <c r="B47" s="15"/>
    </row>
    <row r="48" spans="1:10" ht="26.25" thickBot="1" x14ac:dyDescent="0.25">
      <c r="A48" s="13" t="s">
        <v>12</v>
      </c>
      <c r="B48" s="20" t="s">
        <v>44</v>
      </c>
    </row>
    <row r="49" spans="1:2" ht="13.5" thickBot="1" x14ac:dyDescent="0.25">
      <c r="A49" s="45"/>
      <c r="B49" s="47"/>
    </row>
    <row r="50" spans="1:2" ht="13.5" thickBot="1" x14ac:dyDescent="0.25">
      <c r="A50" s="45"/>
      <c r="B50" s="47"/>
    </row>
    <row r="51" spans="1:2" ht="13.5" thickBot="1" x14ac:dyDescent="0.25">
      <c r="A51" s="45"/>
      <c r="B51" s="47"/>
    </row>
    <row r="52" spans="1:2" ht="13.5" thickBot="1" x14ac:dyDescent="0.25">
      <c r="A52" s="45"/>
      <c r="B52" s="47"/>
    </row>
    <row r="53" spans="1:2" ht="13.5" thickBot="1" x14ac:dyDescent="0.25">
      <c r="A53" s="45"/>
      <c r="B53" s="47"/>
    </row>
    <row r="54" spans="1:2" ht="13.5" thickBot="1" x14ac:dyDescent="0.25">
      <c r="A54" s="9" t="s">
        <v>2</v>
      </c>
      <c r="B54" s="48">
        <f>SUM(B49:B53)</f>
        <v>0</v>
      </c>
    </row>
  </sheetData>
  <phoneticPr fontId="2" type="noConversion"/>
  <pageMargins left="0.75" right="0.75" top="1" bottom="1" header="0.5" footer="0.5"/>
  <pageSetup paperSize="9" scale="90" orientation="portrait" r:id="rId1"/>
  <headerFooter alignWithMargins="0"/>
  <colBreaks count="3" manualBreakCount="3">
    <brk id="2" max="33" man="1"/>
    <brk id="5" max="1048575" man="1"/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App1-Option Costs</vt:lpstr>
      <vt:lpstr>App2a-Staff Costs Main Branch</vt:lpstr>
      <vt:lpstr>App2b-Staff Costs 2nd Branch</vt:lpstr>
      <vt:lpstr>App2c-Staff Costs 3rd Branch</vt:lpstr>
      <vt:lpstr>App2c-Staff Costs 4th Branch</vt:lpstr>
      <vt:lpstr>App3-O'heads Costs</vt:lpstr>
      <vt:lpstr>App4-Consumables Costs</vt:lpstr>
      <vt:lpstr>App5-T&amp;S Costs</vt:lpstr>
      <vt:lpstr>App6-Dissemination Costs</vt:lpstr>
      <vt:lpstr>App7-Subcontracting Costs</vt:lpstr>
      <vt:lpstr>GUIDANCE NOTES</vt:lpstr>
      <vt:lpstr>'App1-Option Costs'!_ftn1</vt:lpstr>
      <vt:lpstr>'App1-Option Costs'!_ftn2</vt:lpstr>
      <vt:lpstr>'App1-Option Costs'!_ftn3</vt:lpstr>
      <vt:lpstr>'App1-Option Costs'!_ftn4</vt:lpstr>
      <vt:lpstr>'App1-Option Costs'!_ftn5</vt:lpstr>
      <vt:lpstr>'App1-Option Costs'!_ftn6</vt:lpstr>
      <vt:lpstr>'App1-Option Costs'!_ftn7</vt:lpstr>
      <vt:lpstr>'App1-Option Costs'!_ftnref2</vt:lpstr>
      <vt:lpstr>'App1-Option Costs'!_ftnref3</vt:lpstr>
      <vt:lpstr>'App1-Option Costs'!_ftnref4</vt:lpstr>
      <vt:lpstr>'App1-Option Costs'!_ftnref6</vt:lpstr>
      <vt:lpstr>'App1-Option Costs'!_ftnref7</vt:lpstr>
      <vt:lpstr>'App4-Consumables Costs'!Print_Area</vt:lpstr>
    </vt:vector>
  </TitlesOfParts>
  <Company>DFP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Quinn</dc:creator>
  <cp:lastModifiedBy>Sharon O'Neill</cp:lastModifiedBy>
  <cp:lastPrinted>2014-06-05T14:47:48Z</cp:lastPrinted>
  <dcterms:created xsi:type="dcterms:W3CDTF">2010-11-26T16:48:25Z</dcterms:created>
  <dcterms:modified xsi:type="dcterms:W3CDTF">2018-09-26T11:11:08Z</dcterms:modified>
</cp:coreProperties>
</file>