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1414565\RECORDS-NI_7.1.2\Offline Records (RN)\E&amp; ~ - Research Programme - Standard Operating Procedures (SOP)(2)\"/>
    </mc:Choice>
  </mc:AlternateContent>
  <bookViews>
    <workbookView xWindow="7770" yWindow="150" windowWidth="11460" windowHeight="11505"/>
  </bookViews>
  <sheets>
    <sheet name="Important update 2022-23" sheetId="26" r:id="rId1"/>
    <sheet name="FFP Summary" sheetId="9" r:id="rId2"/>
    <sheet name="Staff Costs" sheetId="16" r:id="rId3"/>
    <sheet name="Expenditure" sheetId="19" r:id="rId4"/>
    <sheet name="Animal Days" sheetId="23" state="hidden" r:id="rId5"/>
    <sheet name="Income" sheetId="24" r:id="rId6"/>
    <sheet name="Lookup" sheetId="18" state="hidden" r:id="rId7"/>
    <sheet name="Word Template" sheetId="20" r:id="rId8"/>
    <sheet name="Overheads" sheetId="25" r:id="rId9"/>
  </sheets>
  <definedNames>
    <definedName name="_xlnm._FilterDatabase" localSheetId="1" hidden="1">'FFP Summary'!#REF!</definedName>
    <definedName name="_xlnm._FilterDatabase" localSheetId="6" hidden="1">Lookup!$A$1:$I$41</definedName>
    <definedName name="_ftn1" localSheetId="1">'FFP Summary'!#REF!</definedName>
    <definedName name="_ftn2" localSheetId="1">'FFP Summary'!$A$34</definedName>
    <definedName name="_ftn3" localSheetId="1">'FFP Summary'!#REF!</definedName>
    <definedName name="_ftn4" localSheetId="1">'FFP Summary'!#REF!</definedName>
    <definedName name="_ftn5" localSheetId="1">'FFP Summary'!#REF!</definedName>
    <definedName name="_ftn6" localSheetId="1">'FFP Summary'!#REF!</definedName>
    <definedName name="_ftn7" localSheetId="1">'FFP Summary'!#REF!</definedName>
    <definedName name="_ftnref1" localSheetId="1">'FFP Summary'!#REF!</definedName>
    <definedName name="_ftnref2" localSheetId="1">'FFP Summary'!$A$12</definedName>
    <definedName name="_ftnref3" localSheetId="1">'FFP Summary'!$A$24</definedName>
    <definedName name="_ftnref4" localSheetId="1">'FFP Summary'!$A$16</definedName>
    <definedName name="_ftnref5" localSheetId="1">'FFP Summary'!#REF!</definedName>
    <definedName name="_ftnref6" localSheetId="1">'FFP Summary'!$A$17</definedName>
    <definedName name="_ftnref7" localSheetId="1">'FFP Summary'!$A$18</definedName>
    <definedName name="_xlnm.Print_Titles" localSheetId="3">Expenditure!$1:$3</definedName>
    <definedName name="_xlnm.Print_Titles" localSheetId="8">Overheads!$1:$5</definedName>
    <definedName name="_xlnm.Print_Titles" localSheetId="2">'Staff Costs'!$1:$5</definedName>
    <definedName name="range">'Word Template'!$A$1:$H$31</definedName>
  </definedNames>
  <calcPr calcId="152511"/>
</workbook>
</file>

<file path=xl/calcChain.xml><?xml version="1.0" encoding="utf-8"?>
<calcChain xmlns="http://schemas.openxmlformats.org/spreadsheetml/2006/main">
  <c r="AG5" i="24" l="1"/>
  <c r="AG6" i="24"/>
  <c r="AG7" i="24"/>
  <c r="AG8" i="24"/>
  <c r="AG9" i="24"/>
  <c r="AG10" i="24"/>
  <c r="AG11" i="24"/>
  <c r="AG12" i="24"/>
  <c r="AG13" i="24"/>
  <c r="AG14" i="24"/>
  <c r="AG15" i="24"/>
  <c r="AG16" i="24"/>
  <c r="AG17" i="24"/>
  <c r="AG18" i="24"/>
  <c r="AG19" i="24"/>
  <c r="AG20" i="24"/>
  <c r="AG21" i="24"/>
  <c r="AG22" i="24"/>
  <c r="AG23" i="24"/>
  <c r="AG24" i="24"/>
  <c r="AG25" i="24"/>
  <c r="AG26" i="24"/>
  <c r="AG27" i="24"/>
  <c r="AG28" i="24"/>
  <c r="AG29" i="24"/>
  <c r="AG4" i="24"/>
  <c r="Q5" i="24"/>
  <c r="Q6" i="24"/>
  <c r="Q7" i="24"/>
  <c r="Q8" i="24"/>
  <c r="Q9" i="24"/>
  <c r="Q10" i="24"/>
  <c r="Q11" i="24"/>
  <c r="Q12" i="24"/>
  <c r="Q13" i="24"/>
  <c r="Q14" i="24"/>
  <c r="Q15" i="24"/>
  <c r="Q16" i="24"/>
  <c r="Q17" i="24"/>
  <c r="Q18" i="24"/>
  <c r="Q19" i="24"/>
  <c r="Q20" i="24"/>
  <c r="Q21" i="24"/>
  <c r="Q22" i="24"/>
  <c r="Q23" i="24"/>
  <c r="Q24" i="24"/>
  <c r="Q25" i="24"/>
  <c r="Q26" i="24"/>
  <c r="Q27" i="24"/>
  <c r="Q28" i="24"/>
  <c r="Q29" i="24"/>
  <c r="Q4" i="24"/>
  <c r="B21" i="9" l="1"/>
  <c r="J6" i="16" l="1"/>
  <c r="C11" i="20"/>
  <c r="D11" i="20"/>
  <c r="E11" i="20"/>
  <c r="F11" i="20"/>
  <c r="G11" i="20"/>
  <c r="B11" i="20"/>
  <c r="A6" i="16"/>
  <c r="A6" i="25" s="1"/>
  <c r="I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3" i="18"/>
  <c r="BD7" i="16" l="1"/>
  <c r="BD8" i="16"/>
  <c r="BD9" i="16"/>
  <c r="BD10" i="16"/>
  <c r="BD11" i="16"/>
  <c r="BD12" i="16"/>
  <c r="BD13" i="16"/>
  <c r="BD14" i="16"/>
  <c r="BD15" i="16"/>
  <c r="BD16" i="16"/>
  <c r="BD17" i="16"/>
  <c r="BD18" i="16"/>
  <c r="BD19" i="16"/>
  <c r="BD20" i="16"/>
  <c r="BD21" i="16"/>
  <c r="BD22" i="16"/>
  <c r="BD23" i="16"/>
  <c r="BD24" i="16"/>
  <c r="BD25" i="16"/>
  <c r="BD26" i="16"/>
  <c r="BD27" i="16"/>
  <c r="BD28" i="16"/>
  <c r="BD29" i="16"/>
  <c r="BD30" i="16"/>
  <c r="BD31" i="16"/>
  <c r="BD32" i="16"/>
  <c r="BD33" i="16"/>
  <c r="BD34" i="16"/>
  <c r="BD35" i="16"/>
  <c r="BD36" i="16"/>
  <c r="BD37" i="16"/>
  <c r="BD38" i="16"/>
  <c r="BD39" i="16"/>
  <c r="BD40" i="16"/>
  <c r="BD41" i="16"/>
  <c r="BD42" i="16"/>
  <c r="BD43" i="16"/>
  <c r="BD44" i="16"/>
  <c r="BD45" i="16"/>
  <c r="BD46" i="16"/>
  <c r="BD47" i="16"/>
  <c r="BD48" i="16"/>
  <c r="BD49" i="16"/>
  <c r="BD50" i="16"/>
  <c r="BD51" i="16"/>
  <c r="BD52" i="16"/>
  <c r="BD53" i="16"/>
  <c r="BD54" i="16"/>
  <c r="BD55" i="16"/>
  <c r="BD6" i="16"/>
  <c r="AG7" i="16"/>
  <c r="AG8" i="16"/>
  <c r="AG9" i="16"/>
  <c r="AG10" i="16"/>
  <c r="AG11" i="16"/>
  <c r="AG12" i="16"/>
  <c r="AG13" i="16"/>
  <c r="AG14" i="16"/>
  <c r="AG15" i="16"/>
  <c r="AG16" i="16"/>
  <c r="AG17" i="16"/>
  <c r="AG18" i="16"/>
  <c r="AG19" i="16"/>
  <c r="AG20" i="16"/>
  <c r="AG21" i="16"/>
  <c r="AG22" i="16"/>
  <c r="AG23" i="16"/>
  <c r="AG24" i="16"/>
  <c r="AG25" i="16"/>
  <c r="AG26" i="16"/>
  <c r="AG27" i="16"/>
  <c r="AG28" i="16"/>
  <c r="AG29" i="16"/>
  <c r="AG30" i="16"/>
  <c r="AG31" i="16"/>
  <c r="AG32" i="16"/>
  <c r="AG33" i="16"/>
  <c r="AG34" i="16"/>
  <c r="AG35" i="16"/>
  <c r="AG36" i="16"/>
  <c r="AG37" i="16"/>
  <c r="AG38" i="16"/>
  <c r="AG39" i="16"/>
  <c r="AG40" i="16"/>
  <c r="AG41" i="16"/>
  <c r="AG42" i="16"/>
  <c r="AG43" i="16"/>
  <c r="AG44" i="16"/>
  <c r="AG45" i="16"/>
  <c r="AG46" i="16"/>
  <c r="AG47" i="16"/>
  <c r="AG48" i="16"/>
  <c r="AG49" i="16"/>
  <c r="AG50" i="16"/>
  <c r="AG51" i="16"/>
  <c r="AG52" i="16"/>
  <c r="AG53" i="16"/>
  <c r="AG54" i="16"/>
  <c r="AG55" i="16"/>
  <c r="AG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AF20" i="9"/>
  <c r="AE20" i="9"/>
  <c r="AD20" i="9"/>
  <c r="AC20" i="9"/>
  <c r="AB20" i="9"/>
  <c r="AG20" i="9" l="1"/>
  <c r="A10" i="16"/>
  <c r="A10" i="25" s="1"/>
  <c r="H3" i="18"/>
  <c r="H4"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2" i="18"/>
  <c r="P6" i="16" l="1"/>
  <c r="L6" i="16"/>
  <c r="H6" i="16"/>
  <c r="N6" i="16"/>
  <c r="BJ7" i="16" l="1"/>
  <c r="BJ11" i="16"/>
  <c r="BJ15" i="16"/>
  <c r="BJ19" i="16"/>
  <c r="BJ23" i="16"/>
  <c r="BJ27" i="16"/>
  <c r="BJ31" i="16"/>
  <c r="BJ35" i="16"/>
  <c r="BJ39" i="16"/>
  <c r="BJ43" i="16"/>
  <c r="BJ47" i="16"/>
  <c r="BJ51" i="16"/>
  <c r="BJ55" i="16"/>
  <c r="BH9" i="16"/>
  <c r="BH13" i="16"/>
  <c r="BH17" i="16"/>
  <c r="BH21" i="16"/>
  <c r="BH25" i="16"/>
  <c r="BH29" i="16"/>
  <c r="BH33" i="16"/>
  <c r="BH37" i="16"/>
  <c r="BH41" i="16"/>
  <c r="BH45" i="16"/>
  <c r="BH49" i="16"/>
  <c r="BH53" i="16"/>
  <c r="BF7" i="16"/>
  <c r="BF11" i="16"/>
  <c r="BF15" i="16"/>
  <c r="BF19" i="16"/>
  <c r="BF23" i="16"/>
  <c r="BF27" i="16"/>
  <c r="BF31" i="16"/>
  <c r="BF35" i="16"/>
  <c r="BF39" i="16"/>
  <c r="BF43" i="16"/>
  <c r="BF47" i="16"/>
  <c r="BF51" i="16"/>
  <c r="BF55" i="16"/>
  <c r="BB7" i="16"/>
  <c r="BB11" i="16"/>
  <c r="BB15" i="16"/>
  <c r="BB19" i="16"/>
  <c r="BB23" i="16"/>
  <c r="BB27" i="16"/>
  <c r="BB31" i="16"/>
  <c r="BB35" i="16"/>
  <c r="BB39" i="16"/>
  <c r="BB43" i="16"/>
  <c r="BB47" i="16"/>
  <c r="BB51" i="16"/>
  <c r="BB55" i="16"/>
  <c r="AM9" i="16"/>
  <c r="AM13" i="16"/>
  <c r="AM17" i="16"/>
  <c r="AM21" i="16"/>
  <c r="AM25" i="16"/>
  <c r="AM29" i="16"/>
  <c r="AM33" i="16"/>
  <c r="AM37" i="16"/>
  <c r="AM41" i="16"/>
  <c r="AM45" i="16"/>
  <c r="AM49" i="16"/>
  <c r="AM53" i="16"/>
  <c r="AK7" i="16"/>
  <c r="AK11" i="16"/>
  <c r="AK15" i="16"/>
  <c r="AK19" i="16"/>
  <c r="AK23" i="16"/>
  <c r="AK27" i="16"/>
  <c r="AK31" i="16"/>
  <c r="AK35" i="16"/>
  <c r="AK39" i="16"/>
  <c r="AK43" i="16"/>
  <c r="AK47" i="16"/>
  <c r="AK51" i="16"/>
  <c r="AK55" i="16"/>
  <c r="AI9" i="16"/>
  <c r="AI13" i="16"/>
  <c r="AI17" i="16"/>
  <c r="AI21" i="16"/>
  <c r="AI25" i="16"/>
  <c r="AI29" i="16"/>
  <c r="AI33" i="16"/>
  <c r="AI37" i="16"/>
  <c r="AI41" i="16"/>
  <c r="BJ8" i="16"/>
  <c r="BJ12" i="16"/>
  <c r="BJ16" i="16"/>
  <c r="BJ20" i="16"/>
  <c r="BJ24" i="16"/>
  <c r="BJ28" i="16"/>
  <c r="BJ32" i="16"/>
  <c r="BJ36" i="16"/>
  <c r="BJ40" i="16"/>
  <c r="BJ44" i="16"/>
  <c r="BJ48" i="16"/>
  <c r="BJ52" i="16"/>
  <c r="BJ6" i="16"/>
  <c r="BH10" i="16"/>
  <c r="BH14" i="16"/>
  <c r="BH18" i="16"/>
  <c r="BH22" i="16"/>
  <c r="BH26" i="16"/>
  <c r="BH30" i="16"/>
  <c r="BH34" i="16"/>
  <c r="BH38" i="16"/>
  <c r="BH42" i="16"/>
  <c r="BH46" i="16"/>
  <c r="BH50" i="16"/>
  <c r="BH54" i="16"/>
  <c r="BF8" i="16"/>
  <c r="BF12" i="16"/>
  <c r="BF16" i="16"/>
  <c r="BF20" i="16"/>
  <c r="BF24" i="16"/>
  <c r="BF28" i="16"/>
  <c r="BF32" i="16"/>
  <c r="BF36" i="16"/>
  <c r="BF40" i="16"/>
  <c r="BF44" i="16"/>
  <c r="BF48" i="16"/>
  <c r="BF52" i="16"/>
  <c r="BF6" i="16"/>
  <c r="BJ9" i="16"/>
  <c r="BJ13" i="16"/>
  <c r="BJ17" i="16"/>
  <c r="BJ21" i="16"/>
  <c r="BJ25" i="16"/>
  <c r="BJ29" i="16"/>
  <c r="BJ33" i="16"/>
  <c r="BJ37" i="16"/>
  <c r="BJ41" i="16"/>
  <c r="BJ45" i="16"/>
  <c r="BJ49" i="16"/>
  <c r="BJ53" i="16"/>
  <c r="BH7" i="16"/>
  <c r="BH11" i="16"/>
  <c r="BH15" i="16"/>
  <c r="BH19" i="16"/>
  <c r="BH23" i="16"/>
  <c r="BH27" i="16"/>
  <c r="BH31" i="16"/>
  <c r="BH35" i="16"/>
  <c r="BH39" i="16"/>
  <c r="BH43" i="16"/>
  <c r="BH47" i="16"/>
  <c r="BH51" i="16"/>
  <c r="BH55" i="16"/>
  <c r="BF9" i="16"/>
  <c r="BF13" i="16"/>
  <c r="BF17" i="16"/>
  <c r="BF21" i="16"/>
  <c r="BF25" i="16"/>
  <c r="BF29" i="16"/>
  <c r="BF33" i="16"/>
  <c r="BF37" i="16"/>
  <c r="BF41" i="16"/>
  <c r="BF45" i="16"/>
  <c r="BF49" i="16"/>
  <c r="BF53" i="16"/>
  <c r="BB9" i="16"/>
  <c r="BB13" i="16"/>
  <c r="BB17" i="16"/>
  <c r="BB21" i="16"/>
  <c r="BB25" i="16"/>
  <c r="BB29" i="16"/>
  <c r="BB33" i="16"/>
  <c r="BB37" i="16"/>
  <c r="BB41" i="16"/>
  <c r="BB45" i="16"/>
  <c r="BB49" i="16"/>
  <c r="BB53" i="16"/>
  <c r="AM7" i="16"/>
  <c r="AM11" i="16"/>
  <c r="BJ10" i="16"/>
  <c r="BJ14" i="16"/>
  <c r="BJ18" i="16"/>
  <c r="BJ22" i="16"/>
  <c r="BJ26" i="16"/>
  <c r="BJ30" i="16"/>
  <c r="BJ34" i="16"/>
  <c r="BJ38" i="16"/>
  <c r="BJ42" i="16"/>
  <c r="BJ46" i="16"/>
  <c r="BJ50" i="16"/>
  <c r="BJ54" i="16"/>
  <c r="BH8" i="16"/>
  <c r="BH12" i="16"/>
  <c r="BH16" i="16"/>
  <c r="BH20" i="16"/>
  <c r="BH24" i="16"/>
  <c r="BH28" i="16"/>
  <c r="BH32" i="16"/>
  <c r="BH36" i="16"/>
  <c r="BH40" i="16"/>
  <c r="BH44" i="16"/>
  <c r="BH48" i="16"/>
  <c r="BH52" i="16"/>
  <c r="BH6" i="16"/>
  <c r="BF10" i="16"/>
  <c r="BF14" i="16"/>
  <c r="BF18" i="16"/>
  <c r="BF22" i="16"/>
  <c r="BF26" i="16"/>
  <c r="BF30" i="16"/>
  <c r="BF34" i="16"/>
  <c r="BF38" i="16"/>
  <c r="BF42" i="16"/>
  <c r="BF46" i="16"/>
  <c r="BF50" i="16"/>
  <c r="BF54" i="16"/>
  <c r="BB10" i="16"/>
  <c r="BB14" i="16"/>
  <c r="BB18" i="16"/>
  <c r="BB22" i="16"/>
  <c r="BB26" i="16"/>
  <c r="BB30" i="16"/>
  <c r="BB34" i="16"/>
  <c r="BB38" i="16"/>
  <c r="BB42" i="16"/>
  <c r="BB46" i="16"/>
  <c r="BB50" i="16"/>
  <c r="BB54" i="16"/>
  <c r="AM8" i="16"/>
  <c r="AM12" i="16"/>
  <c r="AM16" i="16"/>
  <c r="AM20" i="16"/>
  <c r="AM24" i="16"/>
  <c r="AM28" i="16"/>
  <c r="AM32" i="16"/>
  <c r="AM36" i="16"/>
  <c r="AM40" i="16"/>
  <c r="AM44" i="16"/>
  <c r="AM48" i="16"/>
  <c r="AM52" i="16"/>
  <c r="AM6" i="16"/>
  <c r="AK10" i="16"/>
  <c r="AK14" i="16"/>
  <c r="AK18" i="16"/>
  <c r="AK22" i="16"/>
  <c r="AK26" i="16"/>
  <c r="AK30" i="16"/>
  <c r="AK34" i="16"/>
  <c r="AK38" i="16"/>
  <c r="AK42" i="16"/>
  <c r="AK46" i="16"/>
  <c r="AK50" i="16"/>
  <c r="AK54" i="16"/>
  <c r="AI8" i="16"/>
  <c r="AI12" i="16"/>
  <c r="AI16" i="16"/>
  <c r="AI20" i="16"/>
  <c r="BB16" i="16"/>
  <c r="BB32" i="16"/>
  <c r="BB48" i="16"/>
  <c r="AM14" i="16"/>
  <c r="AM22" i="16"/>
  <c r="AM30" i="16"/>
  <c r="AM38" i="16"/>
  <c r="AM46" i="16"/>
  <c r="AM54" i="16"/>
  <c r="AK12" i="16"/>
  <c r="AK20" i="16"/>
  <c r="AK28" i="16"/>
  <c r="AK36" i="16"/>
  <c r="AK44" i="16"/>
  <c r="AK52" i="16"/>
  <c r="AI10" i="16"/>
  <c r="AI18" i="16"/>
  <c r="AI24" i="16"/>
  <c r="AI30" i="16"/>
  <c r="AI35" i="16"/>
  <c r="AI40" i="16"/>
  <c r="AI45" i="16"/>
  <c r="AI49" i="16"/>
  <c r="AI53" i="16"/>
  <c r="AE9" i="16"/>
  <c r="AE13" i="16"/>
  <c r="AE17" i="16"/>
  <c r="AE21" i="16"/>
  <c r="AE25" i="16"/>
  <c r="AE29" i="16"/>
  <c r="AE33" i="16"/>
  <c r="AE37" i="16"/>
  <c r="AE41" i="16"/>
  <c r="AE45" i="16"/>
  <c r="AE49" i="16"/>
  <c r="AE53" i="16"/>
  <c r="P7" i="16"/>
  <c r="P11" i="16"/>
  <c r="P15" i="16"/>
  <c r="P19" i="16"/>
  <c r="P23" i="16"/>
  <c r="P27" i="16"/>
  <c r="P31" i="16"/>
  <c r="P35" i="16"/>
  <c r="P39" i="16"/>
  <c r="P43" i="16"/>
  <c r="P47" i="16"/>
  <c r="P51" i="16"/>
  <c r="P55" i="16"/>
  <c r="N9" i="16"/>
  <c r="N13" i="16"/>
  <c r="N17" i="16"/>
  <c r="N21" i="16"/>
  <c r="N25" i="16"/>
  <c r="N29" i="16"/>
  <c r="N33" i="16"/>
  <c r="N37" i="16"/>
  <c r="N41" i="16"/>
  <c r="N45" i="16"/>
  <c r="N49" i="16"/>
  <c r="N53" i="16"/>
  <c r="L7" i="16"/>
  <c r="L11" i="16"/>
  <c r="L15" i="16"/>
  <c r="L19" i="16"/>
  <c r="L23" i="16"/>
  <c r="L27" i="16"/>
  <c r="L31" i="16"/>
  <c r="L35" i="16"/>
  <c r="L39" i="16"/>
  <c r="L43" i="16"/>
  <c r="L47" i="16"/>
  <c r="L51" i="16"/>
  <c r="L55" i="16"/>
  <c r="H7" i="16"/>
  <c r="H11" i="16"/>
  <c r="H15" i="16"/>
  <c r="H19" i="16"/>
  <c r="H23" i="16"/>
  <c r="H27" i="16"/>
  <c r="H31" i="16"/>
  <c r="H35" i="16"/>
  <c r="H39" i="16"/>
  <c r="H43" i="16"/>
  <c r="H47" i="16"/>
  <c r="BB20" i="16"/>
  <c r="BB36" i="16"/>
  <c r="BB52" i="16"/>
  <c r="AM15" i="16"/>
  <c r="AM23" i="16"/>
  <c r="AM31" i="16"/>
  <c r="AM39" i="16"/>
  <c r="AM47" i="16"/>
  <c r="AM55" i="16"/>
  <c r="AK13" i="16"/>
  <c r="AK21" i="16"/>
  <c r="AK29" i="16"/>
  <c r="AK37" i="16"/>
  <c r="AK45" i="16"/>
  <c r="AK53" i="16"/>
  <c r="AI11" i="16"/>
  <c r="AI19" i="16"/>
  <c r="AI26" i="16"/>
  <c r="AI31" i="16"/>
  <c r="AI36" i="16"/>
  <c r="AI42" i="16"/>
  <c r="AI46" i="16"/>
  <c r="AI50" i="16"/>
  <c r="AI54" i="16"/>
  <c r="AE10" i="16"/>
  <c r="AE14" i="16"/>
  <c r="AE18" i="16"/>
  <c r="AE22" i="16"/>
  <c r="AE26" i="16"/>
  <c r="AE30" i="16"/>
  <c r="AE34" i="16"/>
  <c r="AE38" i="16"/>
  <c r="AE42" i="16"/>
  <c r="AE46" i="16"/>
  <c r="AE50" i="16"/>
  <c r="AE54" i="16"/>
  <c r="P8" i="16"/>
  <c r="P12" i="16"/>
  <c r="P16" i="16"/>
  <c r="P20" i="16"/>
  <c r="P24" i="16"/>
  <c r="P28" i="16"/>
  <c r="P32" i="16"/>
  <c r="P36" i="16"/>
  <c r="P40" i="16"/>
  <c r="P44" i="16"/>
  <c r="P48" i="16"/>
  <c r="P52" i="16"/>
  <c r="N10" i="16"/>
  <c r="N14" i="16"/>
  <c r="N18" i="16"/>
  <c r="N22" i="16"/>
  <c r="N26" i="16"/>
  <c r="N30" i="16"/>
  <c r="N34" i="16"/>
  <c r="N38" i="16"/>
  <c r="N42" i="16"/>
  <c r="N46" i="16"/>
  <c r="N50" i="16"/>
  <c r="N54" i="16"/>
  <c r="L8" i="16"/>
  <c r="L12" i="16"/>
  <c r="L16" i="16"/>
  <c r="L20" i="16"/>
  <c r="L24" i="16"/>
  <c r="L28" i="16"/>
  <c r="L32" i="16"/>
  <c r="L36" i="16"/>
  <c r="L40" i="16"/>
  <c r="L44" i="16"/>
  <c r="L48" i="16"/>
  <c r="L52" i="16"/>
  <c r="H8" i="16"/>
  <c r="H12" i="16"/>
  <c r="BB8" i="16"/>
  <c r="BB24" i="16"/>
  <c r="BB40" i="16"/>
  <c r="BB6" i="16"/>
  <c r="AM18" i="16"/>
  <c r="AM26" i="16"/>
  <c r="AM34" i="16"/>
  <c r="AM42" i="16"/>
  <c r="AM50" i="16"/>
  <c r="AK8" i="16"/>
  <c r="AK16" i="16"/>
  <c r="AK24" i="16"/>
  <c r="AK32" i="16"/>
  <c r="AK40" i="16"/>
  <c r="AK48" i="16"/>
  <c r="AK6" i="16"/>
  <c r="AI14" i="16"/>
  <c r="AI22" i="16"/>
  <c r="AI27" i="16"/>
  <c r="AI32" i="16"/>
  <c r="AI38" i="16"/>
  <c r="AI43" i="16"/>
  <c r="AI47" i="16"/>
  <c r="AI51" i="16"/>
  <c r="AI55" i="16"/>
  <c r="AE7" i="16"/>
  <c r="AE11" i="16"/>
  <c r="AE15" i="16"/>
  <c r="AE19" i="16"/>
  <c r="AE23" i="16"/>
  <c r="AE27" i="16"/>
  <c r="AE31" i="16"/>
  <c r="AE35" i="16"/>
  <c r="AE39" i="16"/>
  <c r="AE43" i="16"/>
  <c r="AE47" i="16"/>
  <c r="AE51" i="16"/>
  <c r="AE55" i="16"/>
  <c r="P9" i="16"/>
  <c r="P13" i="16"/>
  <c r="P17" i="16"/>
  <c r="P21" i="16"/>
  <c r="P25" i="16"/>
  <c r="P29" i="16"/>
  <c r="P33" i="16"/>
  <c r="P37" i="16"/>
  <c r="P41" i="16"/>
  <c r="P45" i="16"/>
  <c r="P49" i="16"/>
  <c r="P53" i="16"/>
  <c r="N7" i="16"/>
  <c r="N11" i="16"/>
  <c r="N15" i="16"/>
  <c r="N19" i="16"/>
  <c r="N23" i="16"/>
  <c r="N27" i="16"/>
  <c r="N31" i="16"/>
  <c r="N35" i="16"/>
  <c r="N39" i="16"/>
  <c r="N43" i="16"/>
  <c r="N47" i="16"/>
  <c r="N51" i="16"/>
  <c r="N55" i="16"/>
  <c r="L9" i="16"/>
  <c r="L13" i="16"/>
  <c r="L17" i="16"/>
  <c r="L21" i="16"/>
  <c r="L25" i="16"/>
  <c r="L29" i="16"/>
  <c r="L33" i="16"/>
  <c r="L37" i="16"/>
  <c r="L41" i="16"/>
  <c r="L45" i="16"/>
  <c r="L49" i="16"/>
  <c r="L53" i="16"/>
  <c r="H9" i="16"/>
  <c r="H13" i="16"/>
  <c r="H17" i="16"/>
  <c r="H21" i="16"/>
  <c r="H25" i="16"/>
  <c r="H29" i="16"/>
  <c r="H33" i="16"/>
  <c r="H37" i="16"/>
  <c r="H41" i="16"/>
  <c r="H45" i="16"/>
  <c r="BB12" i="16"/>
  <c r="BB28" i="16"/>
  <c r="BB44" i="16"/>
  <c r="AM10" i="16"/>
  <c r="AM19" i="16"/>
  <c r="AM27" i="16"/>
  <c r="AM35" i="16"/>
  <c r="AM43" i="16"/>
  <c r="AM51" i="16"/>
  <c r="AK9" i="16"/>
  <c r="AK17" i="16"/>
  <c r="AK25" i="16"/>
  <c r="AK33" i="16"/>
  <c r="AK41" i="16"/>
  <c r="AK49" i="16"/>
  <c r="AI7" i="16"/>
  <c r="AI15" i="16"/>
  <c r="AI23" i="16"/>
  <c r="AI28" i="16"/>
  <c r="AI34" i="16"/>
  <c r="AI39" i="16"/>
  <c r="AI44" i="16"/>
  <c r="AI48" i="16"/>
  <c r="AI52" i="16"/>
  <c r="AI6" i="16"/>
  <c r="AE8" i="16"/>
  <c r="AE12" i="16"/>
  <c r="AE16" i="16"/>
  <c r="AE20" i="16"/>
  <c r="AE36" i="16"/>
  <c r="AE52" i="16"/>
  <c r="P18" i="16"/>
  <c r="P34" i="16"/>
  <c r="P50" i="16"/>
  <c r="N16" i="16"/>
  <c r="N32" i="16"/>
  <c r="N48" i="16"/>
  <c r="L14" i="16"/>
  <c r="L30" i="16"/>
  <c r="L46" i="16"/>
  <c r="H18" i="16"/>
  <c r="H26" i="16"/>
  <c r="H34" i="16"/>
  <c r="H42" i="16"/>
  <c r="H49" i="16"/>
  <c r="H53" i="16"/>
  <c r="N44" i="16"/>
  <c r="H24" i="16"/>
  <c r="H40" i="16"/>
  <c r="AE24" i="16"/>
  <c r="AE40" i="16"/>
  <c r="AE6" i="16"/>
  <c r="P22" i="16"/>
  <c r="P38" i="16"/>
  <c r="P54" i="16"/>
  <c r="N20" i="16"/>
  <c r="N36" i="16"/>
  <c r="N52" i="16"/>
  <c r="L18" i="16"/>
  <c r="L34" i="16"/>
  <c r="L50" i="16"/>
  <c r="H10" i="16"/>
  <c r="H20" i="16"/>
  <c r="H28" i="16"/>
  <c r="H36" i="16"/>
  <c r="H44" i="16"/>
  <c r="H50" i="16"/>
  <c r="H54" i="16"/>
  <c r="H38" i="16"/>
  <c r="H51" i="16"/>
  <c r="AE32" i="16"/>
  <c r="P14" i="16"/>
  <c r="P46" i="16"/>
  <c r="N28" i="16"/>
  <c r="L26" i="16"/>
  <c r="L42" i="16"/>
  <c r="H32" i="16"/>
  <c r="H52" i="16"/>
  <c r="AE28" i="16"/>
  <c r="AE44" i="16"/>
  <c r="P10" i="16"/>
  <c r="P26" i="16"/>
  <c r="P42" i="16"/>
  <c r="N8" i="16"/>
  <c r="N24" i="16"/>
  <c r="N40" i="16"/>
  <c r="L22" i="16"/>
  <c r="L38" i="16"/>
  <c r="L54" i="16"/>
  <c r="H14" i="16"/>
  <c r="H22" i="16"/>
  <c r="H30" i="16"/>
  <c r="H46" i="16"/>
  <c r="H55" i="16"/>
  <c r="AE48" i="16"/>
  <c r="P30" i="16"/>
  <c r="N12" i="16"/>
  <c r="L10" i="16"/>
  <c r="H16" i="16"/>
  <c r="H48" i="16"/>
  <c r="J56" i="16"/>
  <c r="C15" i="9" s="1"/>
  <c r="AG56" i="16"/>
  <c r="BD56" i="16"/>
  <c r="D2" i="18"/>
  <c r="E2" i="18" s="1"/>
  <c r="E3" i="18"/>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BB56" i="16" l="1"/>
  <c r="N56" i="16"/>
  <c r="BJ56" i="16"/>
  <c r="AE56" i="16"/>
  <c r="L56" i="16"/>
  <c r="AK56" i="16"/>
  <c r="AI56" i="16"/>
  <c r="AM56" i="16"/>
  <c r="BH56" i="16"/>
  <c r="BF56" i="16"/>
  <c r="P56" i="16"/>
  <c r="H56" i="16"/>
  <c r="V30" i="24"/>
  <c r="W30" i="24"/>
  <c r="X30" i="24"/>
  <c r="Y30" i="24"/>
  <c r="Z30" i="24"/>
  <c r="U30" i="24"/>
  <c r="AP30" i="24"/>
  <c r="AL30" i="24"/>
  <c r="AM30" i="24"/>
  <c r="AN30" i="24"/>
  <c r="AO30" i="24"/>
  <c r="AK30" i="24"/>
  <c r="AE7" i="25" l="1"/>
  <c r="AF7" i="25"/>
  <c r="AE8" i="25"/>
  <c r="AF8" i="25"/>
  <c r="AE9" i="25"/>
  <c r="AF9" i="25"/>
  <c r="AE10" i="25"/>
  <c r="AF10" i="25"/>
  <c r="AE11" i="25"/>
  <c r="AF11" i="25"/>
  <c r="AE12" i="25"/>
  <c r="AF12" i="25"/>
  <c r="AE13" i="25"/>
  <c r="AF13" i="25"/>
  <c r="AE14" i="25"/>
  <c r="AF14" i="25"/>
  <c r="AE15" i="25"/>
  <c r="AF15" i="25"/>
  <c r="AE16" i="25"/>
  <c r="AF16" i="25"/>
  <c r="AE17" i="25"/>
  <c r="AF17" i="25"/>
  <c r="AE18" i="25"/>
  <c r="AF18" i="25"/>
  <c r="AE19" i="25"/>
  <c r="AF19" i="25"/>
  <c r="AE20" i="25"/>
  <c r="AF20" i="25"/>
  <c r="AE21" i="25"/>
  <c r="AF21" i="25"/>
  <c r="AE22" i="25"/>
  <c r="AF22" i="25"/>
  <c r="AE23" i="25"/>
  <c r="AF23" i="25"/>
  <c r="AE24" i="25"/>
  <c r="AF24" i="25"/>
  <c r="AE25" i="25"/>
  <c r="AF25" i="25"/>
  <c r="AE26" i="25"/>
  <c r="AF26" i="25"/>
  <c r="AE27" i="25"/>
  <c r="AF27" i="25"/>
  <c r="AE28" i="25"/>
  <c r="AF28" i="25"/>
  <c r="AE29" i="25"/>
  <c r="AF29" i="25"/>
  <c r="AE30" i="25"/>
  <c r="AF30" i="25"/>
  <c r="AE31" i="25"/>
  <c r="AF31" i="25"/>
  <c r="AE32" i="25"/>
  <c r="AF32" i="25"/>
  <c r="AE33" i="25"/>
  <c r="AF33" i="25"/>
  <c r="AE34" i="25"/>
  <c r="AF34" i="25"/>
  <c r="AE35" i="25"/>
  <c r="AF35" i="25"/>
  <c r="AE36" i="25"/>
  <c r="AF36" i="25"/>
  <c r="AE37" i="25"/>
  <c r="AF37" i="25"/>
  <c r="AE38" i="25"/>
  <c r="AF38" i="25"/>
  <c r="AE39" i="25"/>
  <c r="AF39" i="25"/>
  <c r="AE40" i="25"/>
  <c r="AF40" i="25"/>
  <c r="AE41" i="25"/>
  <c r="AF41" i="25"/>
  <c r="AE42" i="25"/>
  <c r="AF42" i="25"/>
  <c r="AE43" i="25"/>
  <c r="AF43" i="25"/>
  <c r="AE44" i="25"/>
  <c r="AF44" i="25"/>
  <c r="AE45" i="25"/>
  <c r="AF45" i="25"/>
  <c r="AE46" i="25"/>
  <c r="AF46" i="25"/>
  <c r="AE47" i="25"/>
  <c r="AF47" i="25"/>
  <c r="AE48" i="25"/>
  <c r="AF48" i="25"/>
  <c r="AE49" i="25"/>
  <c r="AF49" i="25"/>
  <c r="AE50" i="25"/>
  <c r="AF50" i="25"/>
  <c r="AE51" i="25"/>
  <c r="AF51" i="25"/>
  <c r="AE52" i="25"/>
  <c r="AF52" i="25"/>
  <c r="AE53" i="25"/>
  <c r="AF53" i="25"/>
  <c r="AE54" i="25"/>
  <c r="AF54" i="25"/>
  <c r="AE55" i="25"/>
  <c r="AF55" i="25"/>
  <c r="AF6" i="25"/>
  <c r="AE6" i="25"/>
  <c r="Q7" i="25"/>
  <c r="Q8" i="25"/>
  <c r="Q9" i="25"/>
  <c r="Q10" i="25"/>
  <c r="Q11" i="25"/>
  <c r="Q12" i="25"/>
  <c r="Q13" i="25"/>
  <c r="Q14" i="25"/>
  <c r="Q15" i="25"/>
  <c r="Q16" i="25"/>
  <c r="Q17" i="25"/>
  <c r="Q18" i="25"/>
  <c r="Q19" i="25"/>
  <c r="Q20" i="25"/>
  <c r="Q21" i="25"/>
  <c r="Q22" i="25"/>
  <c r="Q23" i="25"/>
  <c r="Q24" i="25"/>
  <c r="Q25" i="25"/>
  <c r="Q26" i="25"/>
  <c r="Q27" i="25"/>
  <c r="Q28" i="25"/>
  <c r="Q29" i="25"/>
  <c r="Q30" i="25"/>
  <c r="Q31" i="25"/>
  <c r="Q32" i="25"/>
  <c r="Q33" i="25"/>
  <c r="Q34" i="25"/>
  <c r="Q35" i="25"/>
  <c r="Q36" i="25"/>
  <c r="Q37" i="25"/>
  <c r="Q38" i="25"/>
  <c r="Q39" i="25"/>
  <c r="Q40" i="25"/>
  <c r="Q41" i="25"/>
  <c r="Q42" i="25"/>
  <c r="Q43" i="25"/>
  <c r="Q44" i="25"/>
  <c r="Q45" i="25"/>
  <c r="Q46" i="25"/>
  <c r="Q47" i="25"/>
  <c r="Q48" i="25"/>
  <c r="Q49" i="25"/>
  <c r="Q50" i="25"/>
  <c r="Q51" i="25"/>
  <c r="Q52" i="25"/>
  <c r="Q53" i="25"/>
  <c r="Q54" i="25"/>
  <c r="Q55" i="25"/>
  <c r="Q6" i="25"/>
  <c r="P7" i="25"/>
  <c r="P8" i="25"/>
  <c r="P9" i="25"/>
  <c r="P10" i="25"/>
  <c r="P11" i="25"/>
  <c r="P12" i="25"/>
  <c r="P13" i="25"/>
  <c r="P14" i="25"/>
  <c r="P15" i="25"/>
  <c r="P16" i="25"/>
  <c r="P17" i="25"/>
  <c r="P18" i="25"/>
  <c r="P19" i="25"/>
  <c r="P20" i="25"/>
  <c r="P21" i="25"/>
  <c r="P22" i="25"/>
  <c r="P23" i="25"/>
  <c r="P24" i="25"/>
  <c r="P25" i="25"/>
  <c r="P26" i="25"/>
  <c r="P27" i="25"/>
  <c r="P28" i="25"/>
  <c r="P29" i="25"/>
  <c r="P30" i="25"/>
  <c r="P31" i="25"/>
  <c r="P32" i="25"/>
  <c r="P33" i="25"/>
  <c r="P34" i="25"/>
  <c r="P35" i="25"/>
  <c r="P36" i="25"/>
  <c r="P37" i="25"/>
  <c r="P38" i="25"/>
  <c r="P39" i="25"/>
  <c r="P40" i="25"/>
  <c r="P41" i="25"/>
  <c r="P42" i="25"/>
  <c r="P43" i="25"/>
  <c r="P44" i="25"/>
  <c r="P45" i="25"/>
  <c r="P46" i="25"/>
  <c r="P47" i="25"/>
  <c r="P48" i="25"/>
  <c r="P49" i="25"/>
  <c r="P50" i="25"/>
  <c r="P51" i="25"/>
  <c r="P52" i="25"/>
  <c r="P53" i="25"/>
  <c r="P54" i="25"/>
  <c r="P55" i="25"/>
  <c r="P6" i="25"/>
  <c r="AP5" i="24" l="1"/>
  <c r="AP6" i="24"/>
  <c r="AP7" i="24"/>
  <c r="AP8" i="24"/>
  <c r="AP9" i="24"/>
  <c r="AP10" i="24"/>
  <c r="AP11" i="24"/>
  <c r="AP12" i="24"/>
  <c r="AP13" i="24"/>
  <c r="AP14" i="24"/>
  <c r="AP15" i="24"/>
  <c r="AP16" i="24"/>
  <c r="AP17" i="24"/>
  <c r="AP18" i="24"/>
  <c r="AP19" i="24"/>
  <c r="AP20" i="24"/>
  <c r="AP21" i="24"/>
  <c r="AP22" i="24"/>
  <c r="AP23" i="24"/>
  <c r="AP24" i="24"/>
  <c r="AP25" i="24"/>
  <c r="AP26" i="24"/>
  <c r="AP27" i="24"/>
  <c r="AP28" i="24"/>
  <c r="AP29" i="24"/>
  <c r="AP4" i="24"/>
  <c r="Z5" i="24"/>
  <c r="Z6" i="24"/>
  <c r="Z7" i="24"/>
  <c r="Z8" i="24"/>
  <c r="Z9" i="24"/>
  <c r="Z10" i="24"/>
  <c r="Z11" i="24"/>
  <c r="Z12" i="24"/>
  <c r="Z13" i="24"/>
  <c r="Z14" i="24"/>
  <c r="Z15" i="24"/>
  <c r="Z16" i="24"/>
  <c r="Z17" i="24"/>
  <c r="Z18" i="24"/>
  <c r="Z19" i="24"/>
  <c r="Z20" i="24"/>
  <c r="Z21" i="24"/>
  <c r="Z22" i="24"/>
  <c r="Z23" i="24"/>
  <c r="Z24" i="24"/>
  <c r="Z25" i="24"/>
  <c r="Z26" i="24"/>
  <c r="Z27" i="24"/>
  <c r="Z28" i="24"/>
  <c r="Z29" i="24"/>
  <c r="Z4" i="24"/>
  <c r="J4" i="24"/>
  <c r="BV4" i="19"/>
  <c r="BS4" i="19"/>
  <c r="BM4" i="19"/>
  <c r="BJ4" i="19"/>
  <c r="H4" i="19"/>
  <c r="AC42" i="9" l="1"/>
  <c r="AD42" i="9"/>
  <c r="AE42" i="9"/>
  <c r="AF42" i="9"/>
  <c r="AB42" i="9"/>
  <c r="P42" i="9"/>
  <c r="Q42" i="9"/>
  <c r="R42" i="9"/>
  <c r="S42" i="9"/>
  <c r="O42" i="9"/>
  <c r="AC37" i="9"/>
  <c r="AD37" i="9"/>
  <c r="AE37" i="9"/>
  <c r="AF37" i="9"/>
  <c r="AB37" i="9"/>
  <c r="P37" i="9"/>
  <c r="Q37" i="9"/>
  <c r="R37" i="9"/>
  <c r="S37" i="9"/>
  <c r="O37" i="9"/>
  <c r="AC32" i="9"/>
  <c r="AD32" i="9"/>
  <c r="AE32" i="9"/>
  <c r="AF32" i="9"/>
  <c r="AG32" i="9" s="1"/>
  <c r="AB32" i="9"/>
  <c r="P32" i="9"/>
  <c r="Q32" i="9"/>
  <c r="R32" i="9"/>
  <c r="T32" i="9" s="1"/>
  <c r="S32" i="9"/>
  <c r="O32" i="9"/>
  <c r="AG36" i="9"/>
  <c r="AG35" i="9"/>
  <c r="AG37" i="9" s="1"/>
  <c r="AG31" i="9"/>
  <c r="AG30" i="9"/>
  <c r="AG29" i="9"/>
  <c r="T36" i="9"/>
  <c r="T35" i="9"/>
  <c r="T31" i="9"/>
  <c r="T30" i="9"/>
  <c r="T29" i="9"/>
  <c r="AC21" i="9"/>
  <c r="AB19" i="9"/>
  <c r="R21" i="9"/>
  <c r="Q21" i="9"/>
  <c r="S19" i="9"/>
  <c r="R19" i="9"/>
  <c r="S18" i="9"/>
  <c r="Q17" i="9"/>
  <c r="O16" i="9"/>
  <c r="AG22" i="9"/>
  <c r="T22" i="9"/>
  <c r="BU91" i="19"/>
  <c r="BT91" i="19"/>
  <c r="BR91" i="19"/>
  <c r="BQ91" i="19"/>
  <c r="BO91" i="19"/>
  <c r="BN91" i="19"/>
  <c r="BL91" i="19"/>
  <c r="BK91" i="19"/>
  <c r="BI91" i="19"/>
  <c r="BH91" i="19"/>
  <c r="BV90" i="19"/>
  <c r="BS90" i="19"/>
  <c r="BP90" i="19"/>
  <c r="BM90" i="19"/>
  <c r="BJ90" i="19"/>
  <c r="BW90" i="19" s="1"/>
  <c r="BC90" i="19"/>
  <c r="BV89" i="19"/>
  <c r="BS89" i="19"/>
  <c r="BP89" i="19"/>
  <c r="BM89" i="19"/>
  <c r="BJ89" i="19"/>
  <c r="BW89" i="19" s="1"/>
  <c r="BC89" i="19"/>
  <c r="BV88" i="19"/>
  <c r="BS88" i="19"/>
  <c r="BP88" i="19"/>
  <c r="BM88" i="19"/>
  <c r="BW88" i="19" s="1"/>
  <c r="BJ88" i="19"/>
  <c r="BC88" i="19"/>
  <c r="BV87" i="19"/>
  <c r="BS87" i="19"/>
  <c r="BP87" i="19"/>
  <c r="BM87" i="19"/>
  <c r="BJ87" i="19"/>
  <c r="BW87" i="19" s="1"/>
  <c r="BC87" i="19"/>
  <c r="BV86" i="19"/>
  <c r="BS86" i="19"/>
  <c r="BP86" i="19"/>
  <c r="BM86" i="19"/>
  <c r="BW86" i="19" s="1"/>
  <c r="BJ86" i="19"/>
  <c r="BC86" i="19"/>
  <c r="BV85" i="19"/>
  <c r="BS85" i="19"/>
  <c r="BP85" i="19"/>
  <c r="BM85" i="19"/>
  <c r="BJ85" i="19"/>
  <c r="BW85" i="19" s="1"/>
  <c r="BC85" i="19"/>
  <c r="BV84" i="19"/>
  <c r="BS84" i="19"/>
  <c r="BP84" i="19"/>
  <c r="BM84" i="19"/>
  <c r="BW84" i="19" s="1"/>
  <c r="BJ84" i="19"/>
  <c r="BC84" i="19"/>
  <c r="BV83" i="19"/>
  <c r="BS83" i="19"/>
  <c r="BP83" i="19"/>
  <c r="BM83" i="19"/>
  <c r="BJ83" i="19"/>
  <c r="BW83" i="19" s="1"/>
  <c r="BC83" i="19"/>
  <c r="BV82" i="19"/>
  <c r="BS82" i="19"/>
  <c r="BP82" i="19"/>
  <c r="BM82" i="19"/>
  <c r="BW82" i="19" s="1"/>
  <c r="BJ82" i="19"/>
  <c r="BC82" i="19"/>
  <c r="BV81" i="19"/>
  <c r="BS81" i="19"/>
  <c r="BP81" i="19"/>
  <c r="BM81" i="19"/>
  <c r="BJ81" i="19"/>
  <c r="BW81" i="19" s="1"/>
  <c r="BC81" i="19"/>
  <c r="BV80" i="19"/>
  <c r="BS80" i="19"/>
  <c r="BP80" i="19"/>
  <c r="BM80" i="19"/>
  <c r="BW80" i="19" s="1"/>
  <c r="BJ80" i="19"/>
  <c r="BC80" i="19"/>
  <c r="BV79" i="19"/>
  <c r="BS79" i="19"/>
  <c r="BP79" i="19"/>
  <c r="BM79" i="19"/>
  <c r="BJ79" i="19"/>
  <c r="BW79" i="19" s="1"/>
  <c r="BC79" i="19"/>
  <c r="BV78" i="19"/>
  <c r="BS78" i="19"/>
  <c r="BP78" i="19"/>
  <c r="BM78" i="19"/>
  <c r="BW78" i="19" s="1"/>
  <c r="BJ78" i="19"/>
  <c r="BC78" i="19"/>
  <c r="BV77" i="19"/>
  <c r="BS77" i="19"/>
  <c r="BP77" i="19"/>
  <c r="BM77" i="19"/>
  <c r="BJ77" i="19"/>
  <c r="BW77" i="19" s="1"/>
  <c r="BC77" i="19"/>
  <c r="BV76" i="19"/>
  <c r="BS76" i="19"/>
  <c r="BP76" i="19"/>
  <c r="BM76" i="19"/>
  <c r="BW76" i="19" s="1"/>
  <c r="BJ76" i="19"/>
  <c r="BC76" i="19"/>
  <c r="BV75" i="19"/>
  <c r="BS75" i="19"/>
  <c r="BP75" i="19"/>
  <c r="BM75" i="19"/>
  <c r="BJ75" i="19"/>
  <c r="BW75" i="19" s="1"/>
  <c r="BC75" i="19"/>
  <c r="BV74" i="19"/>
  <c r="BS74" i="19"/>
  <c r="BP74" i="19"/>
  <c r="BM74" i="19"/>
  <c r="BW74" i="19" s="1"/>
  <c r="BJ74" i="19"/>
  <c r="BC74" i="19"/>
  <c r="BV73" i="19"/>
  <c r="BS73" i="19"/>
  <c r="BP73" i="19"/>
  <c r="BM73" i="19"/>
  <c r="BJ73" i="19"/>
  <c r="BW73" i="19" s="1"/>
  <c r="BC73" i="19"/>
  <c r="BV72" i="19"/>
  <c r="BS72" i="19"/>
  <c r="BP72" i="19"/>
  <c r="BM72" i="19"/>
  <c r="BW72" i="19" s="1"/>
  <c r="BJ72" i="19"/>
  <c r="BC72" i="19"/>
  <c r="BV71" i="19"/>
  <c r="BS71" i="19"/>
  <c r="BP71" i="19"/>
  <c r="BM71" i="19"/>
  <c r="BJ71" i="19"/>
  <c r="BW71" i="19" s="1"/>
  <c r="BC71" i="19"/>
  <c r="BV70" i="19"/>
  <c r="BS70" i="19"/>
  <c r="BP70" i="19"/>
  <c r="BM70" i="19"/>
  <c r="BW70" i="19" s="1"/>
  <c r="BJ70" i="19"/>
  <c r="BC70" i="19"/>
  <c r="BV69" i="19"/>
  <c r="BS69" i="19"/>
  <c r="BP69" i="19"/>
  <c r="BM69" i="19"/>
  <c r="BJ69" i="19"/>
  <c r="BW69" i="19" s="1"/>
  <c r="BC69" i="19"/>
  <c r="BV68" i="19"/>
  <c r="BS68" i="19"/>
  <c r="BP68" i="19"/>
  <c r="BM68" i="19"/>
  <c r="BW68" i="19" s="1"/>
  <c r="BJ68" i="19"/>
  <c r="BC68" i="19"/>
  <c r="BV67" i="19"/>
  <c r="BS67" i="19"/>
  <c r="BP67" i="19"/>
  <c r="BM67" i="19"/>
  <c r="BJ67" i="19"/>
  <c r="BW67" i="19" s="1"/>
  <c r="BC67" i="19"/>
  <c r="BV66" i="19"/>
  <c r="BS66" i="19"/>
  <c r="BP66" i="19"/>
  <c r="BM66" i="19"/>
  <c r="BW66" i="19" s="1"/>
  <c r="BJ66" i="19"/>
  <c r="BC66" i="19"/>
  <c r="BV65" i="19"/>
  <c r="BS65" i="19"/>
  <c r="BP65" i="19"/>
  <c r="BM65" i="19"/>
  <c r="BJ65" i="19"/>
  <c r="BW65" i="19" s="1"/>
  <c r="BC65" i="19"/>
  <c r="BV64" i="19"/>
  <c r="BS64" i="19"/>
  <c r="BP64" i="19"/>
  <c r="BM64" i="19"/>
  <c r="BW64" i="19" s="1"/>
  <c r="BJ64" i="19"/>
  <c r="BC64" i="19"/>
  <c r="BV63" i="19"/>
  <c r="BS63" i="19"/>
  <c r="BP63" i="19"/>
  <c r="BM63" i="19"/>
  <c r="BJ63" i="19"/>
  <c r="BW63" i="19" s="1"/>
  <c r="BC63" i="19"/>
  <c r="BV62" i="19"/>
  <c r="BS62" i="19"/>
  <c r="BP62" i="19"/>
  <c r="BM62" i="19"/>
  <c r="BW62" i="19" s="1"/>
  <c r="BJ62" i="19"/>
  <c r="BC62" i="19"/>
  <c r="BV61" i="19"/>
  <c r="BS61" i="19"/>
  <c r="BP61" i="19"/>
  <c r="BM61" i="19"/>
  <c r="BJ61" i="19"/>
  <c r="BW61" i="19" s="1"/>
  <c r="BC61" i="19"/>
  <c r="BV60" i="19"/>
  <c r="BS60" i="19"/>
  <c r="BP60" i="19"/>
  <c r="BM60" i="19"/>
  <c r="BW60" i="19" s="1"/>
  <c r="BJ60" i="19"/>
  <c r="BC60" i="19"/>
  <c r="BV59" i="19"/>
  <c r="BS59" i="19"/>
  <c r="BP59" i="19"/>
  <c r="BM59" i="19"/>
  <c r="BJ59" i="19"/>
  <c r="BW59" i="19" s="1"/>
  <c r="BC59" i="19"/>
  <c r="BV58" i="19"/>
  <c r="BS58" i="19"/>
  <c r="BP58" i="19"/>
  <c r="BM58" i="19"/>
  <c r="BW58" i="19" s="1"/>
  <c r="BJ58" i="19"/>
  <c r="BC58" i="19"/>
  <c r="BV57" i="19"/>
  <c r="BS57" i="19"/>
  <c r="BP57" i="19"/>
  <c r="BM57" i="19"/>
  <c r="BJ57" i="19"/>
  <c r="BW57" i="19" s="1"/>
  <c r="BC57" i="19"/>
  <c r="BV56" i="19"/>
  <c r="BS56" i="19"/>
  <c r="BP56" i="19"/>
  <c r="BM56" i="19"/>
  <c r="BW56" i="19" s="1"/>
  <c r="BJ56" i="19"/>
  <c r="BC56" i="19"/>
  <c r="BV55" i="19"/>
  <c r="BS55" i="19"/>
  <c r="BP55" i="19"/>
  <c r="BM55" i="19"/>
  <c r="BJ55" i="19"/>
  <c r="BW55" i="19" s="1"/>
  <c r="BC55" i="19"/>
  <c r="BV54" i="19"/>
  <c r="BS54" i="19"/>
  <c r="BP54" i="19"/>
  <c r="BM54" i="19"/>
  <c r="BW54" i="19" s="1"/>
  <c r="BJ54" i="19"/>
  <c r="BC54" i="19"/>
  <c r="BV53" i="19"/>
  <c r="BS53" i="19"/>
  <c r="BP53" i="19"/>
  <c r="BM53" i="19"/>
  <c r="BJ53" i="19"/>
  <c r="BW53" i="19" s="1"/>
  <c r="BC53" i="19"/>
  <c r="AD55" i="25" s="1"/>
  <c r="BV52" i="19"/>
  <c r="BS52" i="19"/>
  <c r="BP52" i="19"/>
  <c r="BM52" i="19"/>
  <c r="BW52" i="19" s="1"/>
  <c r="BJ52" i="19"/>
  <c r="BC52" i="19"/>
  <c r="AD54" i="25" s="1"/>
  <c r="BV51" i="19"/>
  <c r="BS51" i="19"/>
  <c r="BP51" i="19"/>
  <c r="BM51" i="19"/>
  <c r="BJ51" i="19"/>
  <c r="BW51" i="19" s="1"/>
  <c r="BC51" i="19"/>
  <c r="AD53" i="25" s="1"/>
  <c r="BV50" i="19"/>
  <c r="BS50" i="19"/>
  <c r="BP50" i="19"/>
  <c r="BM50" i="19"/>
  <c r="BW50" i="19" s="1"/>
  <c r="BJ50" i="19"/>
  <c r="BC50" i="19"/>
  <c r="AD52" i="25" s="1"/>
  <c r="BV49" i="19"/>
  <c r="BS49" i="19"/>
  <c r="BP49" i="19"/>
  <c r="BM49" i="19"/>
  <c r="BJ49" i="19"/>
  <c r="BW49" i="19" s="1"/>
  <c r="BC49" i="19"/>
  <c r="AD51" i="25" s="1"/>
  <c r="BV48" i="19"/>
  <c r="BS48" i="19"/>
  <c r="BP48" i="19"/>
  <c r="BM48" i="19"/>
  <c r="BW48" i="19" s="1"/>
  <c r="BJ48" i="19"/>
  <c r="BC48" i="19"/>
  <c r="AD50" i="25" s="1"/>
  <c r="BV47" i="19"/>
  <c r="BS47" i="19"/>
  <c r="BP47" i="19"/>
  <c r="BM47" i="19"/>
  <c r="BJ47" i="19"/>
  <c r="BW47" i="19" s="1"/>
  <c r="BC47" i="19"/>
  <c r="AD49" i="25" s="1"/>
  <c r="BV46" i="19"/>
  <c r="BS46" i="19"/>
  <c r="BP46" i="19"/>
  <c r="BM46" i="19"/>
  <c r="BJ46" i="19"/>
  <c r="BW46" i="19" s="1"/>
  <c r="BC46" i="19"/>
  <c r="AD48" i="25" s="1"/>
  <c r="BV45" i="19"/>
  <c r="BS45" i="19"/>
  <c r="BP45" i="19"/>
  <c r="BM45" i="19"/>
  <c r="BJ45" i="19"/>
  <c r="BW45" i="19" s="1"/>
  <c r="BC45" i="19"/>
  <c r="AD47" i="25" s="1"/>
  <c r="BV44" i="19"/>
  <c r="BS44" i="19"/>
  <c r="BP44" i="19"/>
  <c r="BM44" i="19"/>
  <c r="BJ44" i="19"/>
  <c r="BW44" i="19" s="1"/>
  <c r="BC44" i="19"/>
  <c r="AD46" i="25" s="1"/>
  <c r="BV43" i="19"/>
  <c r="BS43" i="19"/>
  <c r="BP43" i="19"/>
  <c r="BM43" i="19"/>
  <c r="BJ43" i="19"/>
  <c r="BW43" i="19" s="1"/>
  <c r="BC43" i="19"/>
  <c r="AD45" i="25" s="1"/>
  <c r="BV42" i="19"/>
  <c r="BS42" i="19"/>
  <c r="BP42" i="19"/>
  <c r="BM42" i="19"/>
  <c r="BJ42" i="19"/>
  <c r="BW42" i="19" s="1"/>
  <c r="BC42" i="19"/>
  <c r="AD44" i="25" s="1"/>
  <c r="BV41" i="19"/>
  <c r="BS41" i="19"/>
  <c r="BP41" i="19"/>
  <c r="BM41" i="19"/>
  <c r="BJ41" i="19"/>
  <c r="BW41" i="19" s="1"/>
  <c r="BC41" i="19"/>
  <c r="AD43" i="25" s="1"/>
  <c r="BV40" i="19"/>
  <c r="BS40" i="19"/>
  <c r="BP40" i="19"/>
  <c r="BM40" i="19"/>
  <c r="BJ40" i="19"/>
  <c r="BW40" i="19" s="1"/>
  <c r="BC40" i="19"/>
  <c r="AD42" i="25" s="1"/>
  <c r="BV39" i="19"/>
  <c r="BS39" i="19"/>
  <c r="BP39" i="19"/>
  <c r="BM39" i="19"/>
  <c r="BJ39" i="19"/>
  <c r="BW39" i="19" s="1"/>
  <c r="BC39" i="19"/>
  <c r="AD41" i="25" s="1"/>
  <c r="BV38" i="19"/>
  <c r="BS38" i="19"/>
  <c r="BP38" i="19"/>
  <c r="BM38" i="19"/>
  <c r="BW38" i="19" s="1"/>
  <c r="BJ38" i="19"/>
  <c r="BC38" i="19"/>
  <c r="AD40" i="25" s="1"/>
  <c r="BV37" i="19"/>
  <c r="BS37" i="19"/>
  <c r="BP37" i="19"/>
  <c r="BM37" i="19"/>
  <c r="BJ37" i="19"/>
  <c r="BW37" i="19" s="1"/>
  <c r="BC37" i="19"/>
  <c r="AD39" i="25" s="1"/>
  <c r="BV36" i="19"/>
  <c r="BS36" i="19"/>
  <c r="BP36" i="19"/>
  <c r="BM36" i="19"/>
  <c r="BW36" i="19" s="1"/>
  <c r="BJ36" i="19"/>
  <c r="BC36" i="19"/>
  <c r="AD38" i="25" s="1"/>
  <c r="BV35" i="19"/>
  <c r="BS35" i="19"/>
  <c r="BP35" i="19"/>
  <c r="BM35" i="19"/>
  <c r="BJ35" i="19"/>
  <c r="BW35" i="19" s="1"/>
  <c r="BC35" i="19"/>
  <c r="AD37" i="25" s="1"/>
  <c r="BV34" i="19"/>
  <c r="BS34" i="19"/>
  <c r="BP34" i="19"/>
  <c r="BM34" i="19"/>
  <c r="BW34" i="19" s="1"/>
  <c r="BJ34" i="19"/>
  <c r="BC34" i="19"/>
  <c r="AD36" i="25" s="1"/>
  <c r="BV33" i="19"/>
  <c r="BS33" i="19"/>
  <c r="BP33" i="19"/>
  <c r="BM33" i="19"/>
  <c r="BJ33" i="19"/>
  <c r="BW33" i="19" s="1"/>
  <c r="BC33" i="19"/>
  <c r="AD35" i="25" s="1"/>
  <c r="BV32" i="19"/>
  <c r="BS32" i="19"/>
  <c r="BP32" i="19"/>
  <c r="BM32" i="19"/>
  <c r="BW32" i="19" s="1"/>
  <c r="BJ32" i="19"/>
  <c r="BC32" i="19"/>
  <c r="AD34" i="25" s="1"/>
  <c r="BV31" i="19"/>
  <c r="BS31" i="19"/>
  <c r="BP31" i="19"/>
  <c r="BM31" i="19"/>
  <c r="BJ31" i="19"/>
  <c r="BW31" i="19" s="1"/>
  <c r="BC31" i="19"/>
  <c r="AD33" i="25" s="1"/>
  <c r="BV30" i="19"/>
  <c r="BS30" i="19"/>
  <c r="BP30" i="19"/>
  <c r="BM30" i="19"/>
  <c r="BW30" i="19" s="1"/>
  <c r="BJ30" i="19"/>
  <c r="BC30" i="19"/>
  <c r="AD32" i="25" s="1"/>
  <c r="BV29" i="19"/>
  <c r="BS29" i="19"/>
  <c r="BP29" i="19"/>
  <c r="BM29" i="19"/>
  <c r="BJ29" i="19"/>
  <c r="BW29" i="19" s="1"/>
  <c r="BC29" i="19"/>
  <c r="AD31" i="25" s="1"/>
  <c r="BV28" i="19"/>
  <c r="BS28" i="19"/>
  <c r="BP28" i="19"/>
  <c r="BM28" i="19"/>
  <c r="BW28" i="19" s="1"/>
  <c r="BJ28" i="19"/>
  <c r="BC28" i="19"/>
  <c r="AD30" i="25" s="1"/>
  <c r="BV27" i="19"/>
  <c r="BS27" i="19"/>
  <c r="BP27" i="19"/>
  <c r="BM27" i="19"/>
  <c r="BJ27" i="19"/>
  <c r="BW27" i="19" s="1"/>
  <c r="BC27" i="19"/>
  <c r="AD29" i="25" s="1"/>
  <c r="BV26" i="19"/>
  <c r="BS26" i="19"/>
  <c r="BP26" i="19"/>
  <c r="BM26" i="19"/>
  <c r="BW26" i="19" s="1"/>
  <c r="BJ26" i="19"/>
  <c r="BC26" i="19"/>
  <c r="AD28" i="25" s="1"/>
  <c r="BV25" i="19"/>
  <c r="BS25" i="19"/>
  <c r="BP25" i="19"/>
  <c r="BM25" i="19"/>
  <c r="BJ25" i="19"/>
  <c r="BW25" i="19" s="1"/>
  <c r="BC25" i="19"/>
  <c r="AD27" i="25" s="1"/>
  <c r="BV24" i="19"/>
  <c r="BS24" i="19"/>
  <c r="BP24" i="19"/>
  <c r="BM24" i="19"/>
  <c r="BW24" i="19" s="1"/>
  <c r="BJ24" i="19"/>
  <c r="BC24" i="19"/>
  <c r="AD26" i="25" s="1"/>
  <c r="BV23" i="19"/>
  <c r="BS23" i="19"/>
  <c r="BP23" i="19"/>
  <c r="BM23" i="19"/>
  <c r="BJ23" i="19"/>
  <c r="BW23" i="19" s="1"/>
  <c r="BC23" i="19"/>
  <c r="AD25" i="25" s="1"/>
  <c r="BV22" i="19"/>
  <c r="BS22" i="19"/>
  <c r="BP22" i="19"/>
  <c r="BM22" i="19"/>
  <c r="BW22" i="19" s="1"/>
  <c r="BJ22" i="19"/>
  <c r="BC22" i="19"/>
  <c r="AD24" i="25" s="1"/>
  <c r="BV21" i="19"/>
  <c r="BS21" i="19"/>
  <c r="BP21" i="19"/>
  <c r="BM21" i="19"/>
  <c r="BJ21" i="19"/>
  <c r="BW21" i="19" s="1"/>
  <c r="BC21" i="19"/>
  <c r="AD23" i="25" s="1"/>
  <c r="BV20" i="19"/>
  <c r="BS20" i="19"/>
  <c r="BP20" i="19"/>
  <c r="BM20" i="19"/>
  <c r="BW20" i="19" s="1"/>
  <c r="BJ20" i="19"/>
  <c r="BC20" i="19"/>
  <c r="AD22" i="25" s="1"/>
  <c r="BV19" i="19"/>
  <c r="BS19" i="19"/>
  <c r="BP19" i="19"/>
  <c r="BM19" i="19"/>
  <c r="BJ19" i="19"/>
  <c r="BW19" i="19" s="1"/>
  <c r="BC19" i="19"/>
  <c r="AD21" i="25" s="1"/>
  <c r="BV18" i="19"/>
  <c r="BS18" i="19"/>
  <c r="BP18" i="19"/>
  <c r="BM18" i="19"/>
  <c r="BJ18" i="19"/>
  <c r="BC18" i="19"/>
  <c r="AD20" i="25" s="1"/>
  <c r="BV17" i="19"/>
  <c r="BS17" i="19"/>
  <c r="BP17" i="19"/>
  <c r="BM17" i="19"/>
  <c r="BJ17" i="19"/>
  <c r="BW17" i="19" s="1"/>
  <c r="BC17" i="19"/>
  <c r="AD19" i="25" s="1"/>
  <c r="BV16" i="19"/>
  <c r="BS16" i="19"/>
  <c r="BP16" i="19"/>
  <c r="BM16" i="19"/>
  <c r="BJ16" i="19"/>
  <c r="BC16" i="19"/>
  <c r="AD18" i="25" s="1"/>
  <c r="BV15" i="19"/>
  <c r="BS15" i="19"/>
  <c r="BP15" i="19"/>
  <c r="BM15" i="19"/>
  <c r="BJ15" i="19"/>
  <c r="BC15" i="19"/>
  <c r="AD17" i="25" s="1"/>
  <c r="BV14" i="19"/>
  <c r="BS14" i="19"/>
  <c r="BP14" i="19"/>
  <c r="BM14" i="19"/>
  <c r="BJ14" i="19"/>
  <c r="BC14" i="19"/>
  <c r="AD16" i="25" s="1"/>
  <c r="BV13" i="19"/>
  <c r="BS13" i="19"/>
  <c r="BP13" i="19"/>
  <c r="BM13" i="19"/>
  <c r="BJ13" i="19"/>
  <c r="BC13" i="19"/>
  <c r="AD15" i="25" s="1"/>
  <c r="BV12" i="19"/>
  <c r="BS12" i="19"/>
  <c r="BP12" i="19"/>
  <c r="BM12" i="19"/>
  <c r="BJ12" i="19"/>
  <c r="BC12" i="19"/>
  <c r="AD14" i="25" s="1"/>
  <c r="BV11" i="19"/>
  <c r="BS11" i="19"/>
  <c r="BP11" i="19"/>
  <c r="BM11" i="19"/>
  <c r="BJ11" i="19"/>
  <c r="BC11" i="19"/>
  <c r="AD13" i="25" s="1"/>
  <c r="BV10" i="19"/>
  <c r="AF19" i="9" s="1"/>
  <c r="BS10" i="19"/>
  <c r="AE19" i="9" s="1"/>
  <c r="BP10" i="19"/>
  <c r="AD19" i="9" s="1"/>
  <c r="BM10" i="19"/>
  <c r="BJ10" i="19"/>
  <c r="BC10" i="19"/>
  <c r="AD12" i="25" s="1"/>
  <c r="BV9" i="19"/>
  <c r="AF18" i="9" s="1"/>
  <c r="BS9" i="19"/>
  <c r="AE18" i="9" s="1"/>
  <c r="BP9" i="19"/>
  <c r="BM9" i="19"/>
  <c r="AC18" i="9" s="1"/>
  <c r="BJ9" i="19"/>
  <c r="BC9" i="19"/>
  <c r="AD11" i="25" s="1"/>
  <c r="BV8" i="19"/>
  <c r="AF16" i="9" s="1"/>
  <c r="BS8" i="19"/>
  <c r="AE16" i="9" s="1"/>
  <c r="BP8" i="19"/>
  <c r="AD16" i="9" s="1"/>
  <c r="BM8" i="19"/>
  <c r="BJ8" i="19"/>
  <c r="AB16" i="9" s="1"/>
  <c r="BC8" i="19"/>
  <c r="AD10" i="25" s="1"/>
  <c r="BV7" i="19"/>
  <c r="AF21" i="9" s="1"/>
  <c r="BS7" i="19"/>
  <c r="AE21" i="9" s="1"/>
  <c r="BP7" i="19"/>
  <c r="AD21" i="9" s="1"/>
  <c r="BM7" i="19"/>
  <c r="BJ7" i="19"/>
  <c r="BC7" i="19"/>
  <c r="AD9" i="25" s="1"/>
  <c r="BV6" i="19"/>
  <c r="BS6" i="19"/>
  <c r="BP6" i="19"/>
  <c r="BM6" i="19"/>
  <c r="BJ6" i="19"/>
  <c r="BC6" i="19"/>
  <c r="AD8" i="25" s="1"/>
  <c r="BV5" i="19"/>
  <c r="AF17" i="9" s="1"/>
  <c r="BS5" i="19"/>
  <c r="BS91" i="19" s="1"/>
  <c r="BP5" i="19"/>
  <c r="BM5" i="19"/>
  <c r="AC17" i="9" s="1"/>
  <c r="BJ5" i="19"/>
  <c r="AB17" i="9" s="1"/>
  <c r="BC5" i="19"/>
  <c r="AD7" i="25" s="1"/>
  <c r="BP4" i="19"/>
  <c r="BM91" i="19"/>
  <c r="BC4" i="19"/>
  <c r="AD6" i="25" s="1"/>
  <c r="AT91" i="19"/>
  <c r="AS91" i="19"/>
  <c r="AQ91" i="19"/>
  <c r="AP91" i="19"/>
  <c r="AN91" i="19"/>
  <c r="AM91" i="19"/>
  <c r="AK91" i="19"/>
  <c r="AJ91" i="19"/>
  <c r="AH91" i="19"/>
  <c r="AG91" i="19"/>
  <c r="AU90" i="19"/>
  <c r="AR90" i="19"/>
  <c r="AO90" i="19"/>
  <c r="AL90" i="19"/>
  <c r="AI90" i="19"/>
  <c r="AV90" i="19" s="1"/>
  <c r="AB90" i="19"/>
  <c r="AU89" i="19"/>
  <c r="AR89" i="19"/>
  <c r="AO89" i="19"/>
  <c r="AL89" i="19"/>
  <c r="AI89" i="19"/>
  <c r="AV89" i="19" s="1"/>
  <c r="AB89" i="19"/>
  <c r="AU88" i="19"/>
  <c r="AR88" i="19"/>
  <c r="AO88" i="19"/>
  <c r="AL88" i="19"/>
  <c r="AV88" i="19" s="1"/>
  <c r="AI88" i="19"/>
  <c r="AB88" i="19"/>
  <c r="AU87" i="19"/>
  <c r="AR87" i="19"/>
  <c r="AO87" i="19"/>
  <c r="AL87" i="19"/>
  <c r="AI87" i="19"/>
  <c r="AV87" i="19" s="1"/>
  <c r="AB87" i="19"/>
  <c r="AU86" i="19"/>
  <c r="AR86" i="19"/>
  <c r="AO86" i="19"/>
  <c r="AL86" i="19"/>
  <c r="AV86" i="19" s="1"/>
  <c r="AI86" i="19"/>
  <c r="AB86" i="19"/>
  <c r="AU85" i="19"/>
  <c r="AR85" i="19"/>
  <c r="AO85" i="19"/>
  <c r="AL85" i="19"/>
  <c r="AI85" i="19"/>
  <c r="AV85" i="19" s="1"/>
  <c r="AB85" i="19"/>
  <c r="AU84" i="19"/>
  <c r="AR84" i="19"/>
  <c r="AO84" i="19"/>
  <c r="AL84" i="19"/>
  <c r="AV84" i="19" s="1"/>
  <c r="AI84" i="19"/>
  <c r="AB84" i="19"/>
  <c r="AU83" i="19"/>
  <c r="AR83" i="19"/>
  <c r="AO83" i="19"/>
  <c r="AL83" i="19"/>
  <c r="AI83" i="19"/>
  <c r="AV83" i="19" s="1"/>
  <c r="AB83" i="19"/>
  <c r="AU82" i="19"/>
  <c r="AR82" i="19"/>
  <c r="AO82" i="19"/>
  <c r="AL82" i="19"/>
  <c r="AV82" i="19" s="1"/>
  <c r="AI82" i="19"/>
  <c r="AB82" i="19"/>
  <c r="AU81" i="19"/>
  <c r="AR81" i="19"/>
  <c r="AO81" i="19"/>
  <c r="AL81" i="19"/>
  <c r="AI81" i="19"/>
  <c r="AV81" i="19" s="1"/>
  <c r="AB81" i="19"/>
  <c r="AU80" i="19"/>
  <c r="AR80" i="19"/>
  <c r="AO80" i="19"/>
  <c r="AL80" i="19"/>
  <c r="AV80" i="19" s="1"/>
  <c r="AI80" i="19"/>
  <c r="AB80" i="19"/>
  <c r="AU79" i="19"/>
  <c r="AR79" i="19"/>
  <c r="AO79" i="19"/>
  <c r="AL79" i="19"/>
  <c r="AI79" i="19"/>
  <c r="AV79" i="19" s="1"/>
  <c r="AB79" i="19"/>
  <c r="AU78" i="19"/>
  <c r="AR78" i="19"/>
  <c r="AO78" i="19"/>
  <c r="AL78" i="19"/>
  <c r="AV78" i="19" s="1"/>
  <c r="AI78" i="19"/>
  <c r="AB78" i="19"/>
  <c r="AU77" i="19"/>
  <c r="AR77" i="19"/>
  <c r="AO77" i="19"/>
  <c r="AL77" i="19"/>
  <c r="AI77" i="19"/>
  <c r="AV77" i="19" s="1"/>
  <c r="AB77" i="19"/>
  <c r="AU76" i="19"/>
  <c r="AR76" i="19"/>
  <c r="AO76" i="19"/>
  <c r="AL76" i="19"/>
  <c r="AV76" i="19" s="1"/>
  <c r="AI76" i="19"/>
  <c r="AB76" i="19"/>
  <c r="AU75" i="19"/>
  <c r="AR75" i="19"/>
  <c r="AO75" i="19"/>
  <c r="AL75" i="19"/>
  <c r="AI75" i="19"/>
  <c r="AV75" i="19" s="1"/>
  <c r="AB75" i="19"/>
  <c r="AU74" i="19"/>
  <c r="AR74" i="19"/>
  <c r="AO74" i="19"/>
  <c r="AL74" i="19"/>
  <c r="AV74" i="19" s="1"/>
  <c r="AI74" i="19"/>
  <c r="AB74" i="19"/>
  <c r="AU73" i="19"/>
  <c r="AR73" i="19"/>
  <c r="AO73" i="19"/>
  <c r="AL73" i="19"/>
  <c r="AI73" i="19"/>
  <c r="AV73" i="19" s="1"/>
  <c r="AB73" i="19"/>
  <c r="AU72" i="19"/>
  <c r="AR72" i="19"/>
  <c r="AO72" i="19"/>
  <c r="AL72" i="19"/>
  <c r="AV72" i="19" s="1"/>
  <c r="AI72" i="19"/>
  <c r="AB72" i="19"/>
  <c r="AU71" i="19"/>
  <c r="AR71" i="19"/>
  <c r="AO71" i="19"/>
  <c r="AL71" i="19"/>
  <c r="AI71" i="19"/>
  <c r="AV71" i="19" s="1"/>
  <c r="AB71" i="19"/>
  <c r="AU70" i="19"/>
  <c r="AR70" i="19"/>
  <c r="AO70" i="19"/>
  <c r="AL70" i="19"/>
  <c r="AV70" i="19" s="1"/>
  <c r="AI70" i="19"/>
  <c r="AB70" i="19"/>
  <c r="AU69" i="19"/>
  <c r="AR69" i="19"/>
  <c r="AO69" i="19"/>
  <c r="AL69" i="19"/>
  <c r="AI69" i="19"/>
  <c r="AV69" i="19" s="1"/>
  <c r="AB69" i="19"/>
  <c r="AU68" i="19"/>
  <c r="AR68" i="19"/>
  <c r="AO68" i="19"/>
  <c r="AL68" i="19"/>
  <c r="AI68" i="19"/>
  <c r="AV68" i="19" s="1"/>
  <c r="AB68" i="19"/>
  <c r="AU67" i="19"/>
  <c r="AR67" i="19"/>
  <c r="AO67" i="19"/>
  <c r="AL67" i="19"/>
  <c r="AI67" i="19"/>
  <c r="AV67" i="19" s="1"/>
  <c r="AB67" i="19"/>
  <c r="AU66" i="19"/>
  <c r="AR66" i="19"/>
  <c r="AO66" i="19"/>
  <c r="AL66" i="19"/>
  <c r="AI66" i="19"/>
  <c r="AV66" i="19" s="1"/>
  <c r="AB66" i="19"/>
  <c r="AU65" i="19"/>
  <c r="AR65" i="19"/>
  <c r="AO65" i="19"/>
  <c r="AL65" i="19"/>
  <c r="AI65" i="19"/>
  <c r="AV65" i="19" s="1"/>
  <c r="AB65" i="19"/>
  <c r="AU64" i="19"/>
  <c r="AR64" i="19"/>
  <c r="AO64" i="19"/>
  <c r="AL64" i="19"/>
  <c r="AI64" i="19"/>
  <c r="AV64" i="19" s="1"/>
  <c r="AB64" i="19"/>
  <c r="AU63" i="19"/>
  <c r="AR63" i="19"/>
  <c r="AO63" i="19"/>
  <c r="AL63" i="19"/>
  <c r="AI63" i="19"/>
  <c r="AV63" i="19" s="1"/>
  <c r="AB63" i="19"/>
  <c r="AU62" i="19"/>
  <c r="AR62" i="19"/>
  <c r="AO62" i="19"/>
  <c r="AL62" i="19"/>
  <c r="AI62" i="19"/>
  <c r="AV62" i="19" s="1"/>
  <c r="AB62" i="19"/>
  <c r="AU61" i="19"/>
  <c r="AR61" i="19"/>
  <c r="AO61" i="19"/>
  <c r="AL61" i="19"/>
  <c r="AI61" i="19"/>
  <c r="AV61" i="19" s="1"/>
  <c r="AB61" i="19"/>
  <c r="AU60" i="19"/>
  <c r="AR60" i="19"/>
  <c r="AO60" i="19"/>
  <c r="AL60" i="19"/>
  <c r="AI60" i="19"/>
  <c r="AV60" i="19" s="1"/>
  <c r="AB60" i="19"/>
  <c r="AU59" i="19"/>
  <c r="AR59" i="19"/>
  <c r="AO59" i="19"/>
  <c r="AL59" i="19"/>
  <c r="AI59" i="19"/>
  <c r="AV59" i="19" s="1"/>
  <c r="AB59" i="19"/>
  <c r="AU58" i="19"/>
  <c r="AR58" i="19"/>
  <c r="AO58" i="19"/>
  <c r="AL58" i="19"/>
  <c r="AI58" i="19"/>
  <c r="AV58" i="19" s="1"/>
  <c r="AB58" i="19"/>
  <c r="AU57" i="19"/>
  <c r="AR57" i="19"/>
  <c r="AO57" i="19"/>
  <c r="AL57" i="19"/>
  <c r="AI57" i="19"/>
  <c r="AV57" i="19" s="1"/>
  <c r="AB57" i="19"/>
  <c r="AU56" i="19"/>
  <c r="AR56" i="19"/>
  <c r="AO56" i="19"/>
  <c r="AL56" i="19"/>
  <c r="AI56" i="19"/>
  <c r="AV56" i="19" s="1"/>
  <c r="AB56" i="19"/>
  <c r="AU55" i="19"/>
  <c r="AR55" i="19"/>
  <c r="AO55" i="19"/>
  <c r="AL55" i="19"/>
  <c r="AI55" i="19"/>
  <c r="AV55" i="19" s="1"/>
  <c r="AB55" i="19"/>
  <c r="AU54" i="19"/>
  <c r="AR54" i="19"/>
  <c r="AO54" i="19"/>
  <c r="AL54" i="19"/>
  <c r="AI54" i="19"/>
  <c r="AV54" i="19" s="1"/>
  <c r="AB54" i="19"/>
  <c r="AU53" i="19"/>
  <c r="AR53" i="19"/>
  <c r="AO53" i="19"/>
  <c r="AL53" i="19"/>
  <c r="AI53" i="19"/>
  <c r="AV53" i="19" s="1"/>
  <c r="AB53" i="19"/>
  <c r="O55" i="25" s="1"/>
  <c r="AU52" i="19"/>
  <c r="AR52" i="19"/>
  <c r="AO52" i="19"/>
  <c r="AL52" i="19"/>
  <c r="AV52" i="19" s="1"/>
  <c r="AI52" i="19"/>
  <c r="AB52" i="19"/>
  <c r="O54" i="25" s="1"/>
  <c r="AU51" i="19"/>
  <c r="AR51" i="19"/>
  <c r="AO51" i="19"/>
  <c r="AL51" i="19"/>
  <c r="AI51" i="19"/>
  <c r="AV51" i="19" s="1"/>
  <c r="AB51" i="19"/>
  <c r="O53" i="25" s="1"/>
  <c r="AU50" i="19"/>
  <c r="AR50" i="19"/>
  <c r="AO50" i="19"/>
  <c r="AL50" i="19"/>
  <c r="AV50" i="19" s="1"/>
  <c r="AI50" i="19"/>
  <c r="AB50" i="19"/>
  <c r="O52" i="25" s="1"/>
  <c r="AU49" i="19"/>
  <c r="AR49" i="19"/>
  <c r="AO49" i="19"/>
  <c r="AL49" i="19"/>
  <c r="AI49" i="19"/>
  <c r="AV49" i="19" s="1"/>
  <c r="AB49" i="19"/>
  <c r="O51" i="25" s="1"/>
  <c r="AU48" i="19"/>
  <c r="AR48" i="19"/>
  <c r="AO48" i="19"/>
  <c r="AL48" i="19"/>
  <c r="AV48" i="19" s="1"/>
  <c r="AI48" i="19"/>
  <c r="AB48" i="19"/>
  <c r="O50" i="25" s="1"/>
  <c r="AU47" i="19"/>
  <c r="AR47" i="19"/>
  <c r="AO47" i="19"/>
  <c r="AL47" i="19"/>
  <c r="AI47" i="19"/>
  <c r="AV47" i="19" s="1"/>
  <c r="AB47" i="19"/>
  <c r="O49" i="25" s="1"/>
  <c r="AU46" i="19"/>
  <c r="AR46" i="19"/>
  <c r="AO46" i="19"/>
  <c r="AL46" i="19"/>
  <c r="AV46" i="19" s="1"/>
  <c r="AI46" i="19"/>
  <c r="AB46" i="19"/>
  <c r="O48" i="25" s="1"/>
  <c r="AU45" i="19"/>
  <c r="AR45" i="19"/>
  <c r="AO45" i="19"/>
  <c r="AL45" i="19"/>
  <c r="AI45" i="19"/>
  <c r="AV45" i="19" s="1"/>
  <c r="AB45" i="19"/>
  <c r="O47" i="25" s="1"/>
  <c r="AU44" i="19"/>
  <c r="AR44" i="19"/>
  <c r="AO44" i="19"/>
  <c r="AL44" i="19"/>
  <c r="AV44" i="19" s="1"/>
  <c r="AI44" i="19"/>
  <c r="AB44" i="19"/>
  <c r="O46" i="25" s="1"/>
  <c r="AU43" i="19"/>
  <c r="AR43" i="19"/>
  <c r="AO43" i="19"/>
  <c r="AL43" i="19"/>
  <c r="AI43" i="19"/>
  <c r="AV43" i="19" s="1"/>
  <c r="AB43" i="19"/>
  <c r="O45" i="25" s="1"/>
  <c r="AU42" i="19"/>
  <c r="AR42" i="19"/>
  <c r="AO42" i="19"/>
  <c r="AL42" i="19"/>
  <c r="AV42" i="19" s="1"/>
  <c r="AI42" i="19"/>
  <c r="AB42" i="19"/>
  <c r="O44" i="25" s="1"/>
  <c r="AU41" i="19"/>
  <c r="AR41" i="19"/>
  <c r="AO41" i="19"/>
  <c r="AL41" i="19"/>
  <c r="AI41" i="19"/>
  <c r="AV41" i="19" s="1"/>
  <c r="AB41" i="19"/>
  <c r="O43" i="25" s="1"/>
  <c r="AU40" i="19"/>
  <c r="AR40" i="19"/>
  <c r="AO40" i="19"/>
  <c r="AL40" i="19"/>
  <c r="AV40" i="19" s="1"/>
  <c r="AI40" i="19"/>
  <c r="AB40" i="19"/>
  <c r="O42" i="25" s="1"/>
  <c r="AU39" i="19"/>
  <c r="AR39" i="19"/>
  <c r="AO39" i="19"/>
  <c r="AL39" i="19"/>
  <c r="AI39" i="19"/>
  <c r="AV39" i="19" s="1"/>
  <c r="AB39" i="19"/>
  <c r="O41" i="25" s="1"/>
  <c r="AU38" i="19"/>
  <c r="AR38" i="19"/>
  <c r="AO38" i="19"/>
  <c r="AL38" i="19"/>
  <c r="AV38" i="19" s="1"/>
  <c r="AI38" i="19"/>
  <c r="AB38" i="19"/>
  <c r="O40" i="25" s="1"/>
  <c r="AU37" i="19"/>
  <c r="AR37" i="19"/>
  <c r="AO37" i="19"/>
  <c r="AL37" i="19"/>
  <c r="AI37" i="19"/>
  <c r="AV37" i="19" s="1"/>
  <c r="AB37" i="19"/>
  <c r="O39" i="25" s="1"/>
  <c r="AU36" i="19"/>
  <c r="AR36" i="19"/>
  <c r="AO36" i="19"/>
  <c r="AL36" i="19"/>
  <c r="AV36" i="19" s="1"/>
  <c r="AI36" i="19"/>
  <c r="AB36" i="19"/>
  <c r="O38" i="25" s="1"/>
  <c r="AU35" i="19"/>
  <c r="AR35" i="19"/>
  <c r="AO35" i="19"/>
  <c r="AL35" i="19"/>
  <c r="AI35" i="19"/>
  <c r="AV35" i="19" s="1"/>
  <c r="AB35" i="19"/>
  <c r="O37" i="25" s="1"/>
  <c r="AU34" i="19"/>
  <c r="AR34" i="19"/>
  <c r="AO34" i="19"/>
  <c r="AL34" i="19"/>
  <c r="AV34" i="19" s="1"/>
  <c r="AI34" i="19"/>
  <c r="AB34" i="19"/>
  <c r="O36" i="25" s="1"/>
  <c r="AU33" i="19"/>
  <c r="AR33" i="19"/>
  <c r="AO33" i="19"/>
  <c r="AL33" i="19"/>
  <c r="AI33" i="19"/>
  <c r="AV33" i="19" s="1"/>
  <c r="AB33" i="19"/>
  <c r="O35" i="25" s="1"/>
  <c r="AU32" i="19"/>
  <c r="AR32" i="19"/>
  <c r="AO32" i="19"/>
  <c r="AL32" i="19"/>
  <c r="AV32" i="19" s="1"/>
  <c r="AI32" i="19"/>
  <c r="AB32" i="19"/>
  <c r="O34" i="25" s="1"/>
  <c r="AU31" i="19"/>
  <c r="AR31" i="19"/>
  <c r="AO31" i="19"/>
  <c r="AL31" i="19"/>
  <c r="AI31" i="19"/>
  <c r="AV31" i="19" s="1"/>
  <c r="AB31" i="19"/>
  <c r="O33" i="25" s="1"/>
  <c r="AU30" i="19"/>
  <c r="AR30" i="19"/>
  <c r="AO30" i="19"/>
  <c r="AL30" i="19"/>
  <c r="AV30" i="19" s="1"/>
  <c r="AI30" i="19"/>
  <c r="AB30" i="19"/>
  <c r="O32" i="25" s="1"/>
  <c r="AU29" i="19"/>
  <c r="AR29" i="19"/>
  <c r="AO29" i="19"/>
  <c r="AL29" i="19"/>
  <c r="AI29" i="19"/>
  <c r="AV29" i="19" s="1"/>
  <c r="AB29" i="19"/>
  <c r="O31" i="25" s="1"/>
  <c r="AU28" i="19"/>
  <c r="AR28" i="19"/>
  <c r="AO28" i="19"/>
  <c r="AL28" i="19"/>
  <c r="AV28" i="19" s="1"/>
  <c r="AI28" i="19"/>
  <c r="AB28" i="19"/>
  <c r="O30" i="25" s="1"/>
  <c r="AU27" i="19"/>
  <c r="AR27" i="19"/>
  <c r="AO27" i="19"/>
  <c r="AL27" i="19"/>
  <c r="AI27" i="19"/>
  <c r="AV27" i="19" s="1"/>
  <c r="AB27" i="19"/>
  <c r="O29" i="25" s="1"/>
  <c r="AU26" i="19"/>
  <c r="AR26" i="19"/>
  <c r="AO26" i="19"/>
  <c r="AL26" i="19"/>
  <c r="AV26" i="19" s="1"/>
  <c r="AI26" i="19"/>
  <c r="AB26" i="19"/>
  <c r="O28" i="25" s="1"/>
  <c r="AU25" i="19"/>
  <c r="AR25" i="19"/>
  <c r="AO25" i="19"/>
  <c r="AL25" i="19"/>
  <c r="AI25" i="19"/>
  <c r="AV25" i="19" s="1"/>
  <c r="AB25" i="19"/>
  <c r="O27" i="25" s="1"/>
  <c r="AU24" i="19"/>
  <c r="AR24" i="19"/>
  <c r="AO24" i="19"/>
  <c r="AL24" i="19"/>
  <c r="AI24" i="19"/>
  <c r="AV24" i="19" s="1"/>
  <c r="AB24" i="19"/>
  <c r="O26" i="25" s="1"/>
  <c r="AU23" i="19"/>
  <c r="AR23" i="19"/>
  <c r="AO23" i="19"/>
  <c r="AL23" i="19"/>
  <c r="AV23" i="19" s="1"/>
  <c r="AI23" i="19"/>
  <c r="AB23" i="19"/>
  <c r="O25" i="25" s="1"/>
  <c r="AU22" i="19"/>
  <c r="AR22" i="19"/>
  <c r="AO22" i="19"/>
  <c r="AL22" i="19"/>
  <c r="AI22" i="19"/>
  <c r="AV22" i="19" s="1"/>
  <c r="AB22" i="19"/>
  <c r="O24" i="25" s="1"/>
  <c r="AU21" i="19"/>
  <c r="AR21" i="19"/>
  <c r="AO21" i="19"/>
  <c r="AL21" i="19"/>
  <c r="AV21" i="19" s="1"/>
  <c r="AI21" i="19"/>
  <c r="AB21" i="19"/>
  <c r="O23" i="25" s="1"/>
  <c r="AU20" i="19"/>
  <c r="AR20" i="19"/>
  <c r="AO20" i="19"/>
  <c r="AL20" i="19"/>
  <c r="AI20" i="19"/>
  <c r="AV20" i="19" s="1"/>
  <c r="AB20" i="19"/>
  <c r="O22" i="25" s="1"/>
  <c r="AU19" i="19"/>
  <c r="AR19" i="19"/>
  <c r="AO19" i="19"/>
  <c r="AL19" i="19"/>
  <c r="AV19" i="19" s="1"/>
  <c r="AI19" i="19"/>
  <c r="AB19" i="19"/>
  <c r="O21" i="25" s="1"/>
  <c r="AU18" i="19"/>
  <c r="AR18" i="19"/>
  <c r="AO18" i="19"/>
  <c r="AL18" i="19"/>
  <c r="AI18" i="19"/>
  <c r="AV18" i="19" s="1"/>
  <c r="AB18" i="19"/>
  <c r="O20" i="25" s="1"/>
  <c r="AU17" i="19"/>
  <c r="AR17" i="19"/>
  <c r="AO17" i="19"/>
  <c r="AL17" i="19"/>
  <c r="AV17" i="19" s="1"/>
  <c r="AI17" i="19"/>
  <c r="AB17" i="19"/>
  <c r="O19" i="25" s="1"/>
  <c r="AU16" i="19"/>
  <c r="AR16" i="19"/>
  <c r="AO16" i="19"/>
  <c r="AL16" i="19"/>
  <c r="AI16" i="19"/>
  <c r="AV16" i="19" s="1"/>
  <c r="AB16" i="19"/>
  <c r="O18" i="25" s="1"/>
  <c r="AU15" i="19"/>
  <c r="AR15" i="19"/>
  <c r="AO15" i="19"/>
  <c r="AL15" i="19"/>
  <c r="AV15" i="19" s="1"/>
  <c r="AI15" i="19"/>
  <c r="AB15" i="19"/>
  <c r="O17" i="25" s="1"/>
  <c r="AU14" i="19"/>
  <c r="AR14" i="19"/>
  <c r="AO14" i="19"/>
  <c r="AL14" i="19"/>
  <c r="AI14" i="19"/>
  <c r="AB14" i="19"/>
  <c r="O16" i="25" s="1"/>
  <c r="AU13" i="19"/>
  <c r="AR13" i="19"/>
  <c r="AO13" i="19"/>
  <c r="AL13" i="19"/>
  <c r="AI13" i="19"/>
  <c r="AB13" i="19"/>
  <c r="O15" i="25" s="1"/>
  <c r="AU12" i="19"/>
  <c r="AR12" i="19"/>
  <c r="AO12" i="19"/>
  <c r="AL12" i="19"/>
  <c r="AI12" i="19"/>
  <c r="AB12" i="19"/>
  <c r="O14" i="25" s="1"/>
  <c r="AU11" i="19"/>
  <c r="AR11" i="19"/>
  <c r="AO11" i="19"/>
  <c r="AL11" i="19"/>
  <c r="AI11" i="19"/>
  <c r="AB11" i="19"/>
  <c r="O13" i="25" s="1"/>
  <c r="AU10" i="19"/>
  <c r="AR10" i="19"/>
  <c r="AO10" i="19"/>
  <c r="Q19" i="9" s="1"/>
  <c r="AL10" i="19"/>
  <c r="P19" i="9" s="1"/>
  <c r="AI10" i="19"/>
  <c r="AB10" i="19"/>
  <c r="O12" i="25" s="1"/>
  <c r="AU9" i="19"/>
  <c r="AR9" i="19"/>
  <c r="R18" i="9" s="1"/>
  <c r="AO9" i="19"/>
  <c r="Q18" i="9" s="1"/>
  <c r="AL9" i="19"/>
  <c r="P18" i="9" s="1"/>
  <c r="AI9" i="19"/>
  <c r="O18" i="9" s="1"/>
  <c r="AB9" i="19"/>
  <c r="O11" i="25" s="1"/>
  <c r="AU8" i="19"/>
  <c r="S16" i="9" s="1"/>
  <c r="AR8" i="19"/>
  <c r="R16" i="9" s="1"/>
  <c r="AO8" i="19"/>
  <c r="Q16" i="9" s="1"/>
  <c r="AL8" i="19"/>
  <c r="P16" i="9" s="1"/>
  <c r="AI8" i="19"/>
  <c r="AB8" i="19"/>
  <c r="O10" i="25" s="1"/>
  <c r="AU7" i="19"/>
  <c r="S21" i="9" s="1"/>
  <c r="AR7" i="19"/>
  <c r="AO7" i="19"/>
  <c r="AL7" i="19"/>
  <c r="P21" i="9" s="1"/>
  <c r="AI7" i="19"/>
  <c r="O21" i="9" s="1"/>
  <c r="AB7" i="19"/>
  <c r="O9" i="25" s="1"/>
  <c r="AU6" i="19"/>
  <c r="AR6" i="19"/>
  <c r="AO6" i="19"/>
  <c r="AL6" i="19"/>
  <c r="AI6" i="19"/>
  <c r="AB6" i="19"/>
  <c r="O8" i="25" s="1"/>
  <c r="AU5" i="19"/>
  <c r="AR5" i="19"/>
  <c r="R17" i="9" s="1"/>
  <c r="AO5" i="19"/>
  <c r="AL5" i="19"/>
  <c r="AI5" i="19"/>
  <c r="O17" i="9" s="1"/>
  <c r="AB5" i="19"/>
  <c r="O7" i="25" s="1"/>
  <c r="AU4" i="19"/>
  <c r="AR4" i="19"/>
  <c r="R20" i="9" s="1"/>
  <c r="AO4" i="19"/>
  <c r="AL4" i="19"/>
  <c r="AI4" i="19"/>
  <c r="O20" i="9" s="1"/>
  <c r="AB4" i="19"/>
  <c r="O6" i="25" s="1"/>
  <c r="BI56" i="16"/>
  <c r="BG56" i="16"/>
  <c r="BE56" i="16"/>
  <c r="BC56" i="16"/>
  <c r="BA56" i="16"/>
  <c r="AU55" i="16"/>
  <c r="AU54" i="16"/>
  <c r="AU53" i="16"/>
  <c r="AU52" i="16"/>
  <c r="AU51" i="16"/>
  <c r="AU50" i="16"/>
  <c r="AU49" i="16"/>
  <c r="AU48" i="16"/>
  <c r="AU47" i="16"/>
  <c r="AU46" i="16"/>
  <c r="AU45" i="16"/>
  <c r="AU44" i="16"/>
  <c r="AU43" i="16"/>
  <c r="AU42" i="16"/>
  <c r="AU41" i="16"/>
  <c r="AU40" i="16"/>
  <c r="AU39" i="16"/>
  <c r="AU38" i="16"/>
  <c r="AU37" i="16"/>
  <c r="AU36" i="16"/>
  <c r="AU35" i="16"/>
  <c r="AU34" i="16"/>
  <c r="AU33" i="16"/>
  <c r="AU32" i="16"/>
  <c r="AU31" i="16"/>
  <c r="AU30" i="16"/>
  <c r="AU29" i="16"/>
  <c r="AU28" i="16"/>
  <c r="AU27" i="16"/>
  <c r="AU26" i="16"/>
  <c r="AU25" i="16"/>
  <c r="AU24" i="16"/>
  <c r="AU23" i="16"/>
  <c r="AU22" i="16"/>
  <c r="AU21" i="16"/>
  <c r="AU20" i="16"/>
  <c r="AU19" i="16"/>
  <c r="AU18" i="16"/>
  <c r="AU17" i="16"/>
  <c r="AU16" i="16"/>
  <c r="AU15" i="16"/>
  <c r="AU14" i="16"/>
  <c r="AU13" i="16"/>
  <c r="AU12" i="16"/>
  <c r="AU11" i="16"/>
  <c r="AU10" i="16"/>
  <c r="AU9" i="16"/>
  <c r="AU8" i="16"/>
  <c r="AU7" i="16"/>
  <c r="AU6" i="16"/>
  <c r="AL56" i="16"/>
  <c r="AJ56" i="16"/>
  <c r="AH56" i="16"/>
  <c r="AF56" i="16"/>
  <c r="AD56" i="16"/>
  <c r="X55" i="16"/>
  <c r="X54" i="16"/>
  <c r="X53" i="16"/>
  <c r="X52" i="16"/>
  <c r="X51" i="16"/>
  <c r="X50" i="16"/>
  <c r="X49" i="16"/>
  <c r="X48" i="16"/>
  <c r="X47" i="16"/>
  <c r="X46" i="16"/>
  <c r="X45" i="16"/>
  <c r="X44" i="16"/>
  <c r="X43" i="16"/>
  <c r="X42" i="16"/>
  <c r="X41" i="16"/>
  <c r="X40" i="16"/>
  <c r="X39" i="16"/>
  <c r="X38" i="16"/>
  <c r="X37" i="16"/>
  <c r="X36" i="16"/>
  <c r="X35" i="16"/>
  <c r="X34" i="16"/>
  <c r="X33" i="16"/>
  <c r="X32" i="16"/>
  <c r="X31" i="16"/>
  <c r="X30" i="16"/>
  <c r="X29" i="16"/>
  <c r="X28" i="16"/>
  <c r="X27" i="16"/>
  <c r="X26" i="16"/>
  <c r="X25" i="16"/>
  <c r="X24" i="16"/>
  <c r="X23" i="16"/>
  <c r="X22" i="16"/>
  <c r="X21" i="16"/>
  <c r="X20" i="16"/>
  <c r="X19" i="16"/>
  <c r="X18" i="16"/>
  <c r="X17" i="16"/>
  <c r="X16" i="16"/>
  <c r="X15" i="16"/>
  <c r="X14" i="16"/>
  <c r="X13" i="16"/>
  <c r="X12" i="16"/>
  <c r="X11" i="16"/>
  <c r="X10" i="16"/>
  <c r="X9" i="16"/>
  <c r="X8" i="16"/>
  <c r="X7" i="16"/>
  <c r="X6" i="16"/>
  <c r="AD18" i="9" l="1"/>
  <c r="AU91" i="19"/>
  <c r="S20" i="9"/>
  <c r="AO91" i="19"/>
  <c r="Q20" i="9"/>
  <c r="AL91" i="19"/>
  <c r="P20" i="9"/>
  <c r="T37" i="9"/>
  <c r="T42" i="9"/>
  <c r="AG42" i="9"/>
  <c r="Q25" i="9"/>
  <c r="AF25" i="9"/>
  <c r="BV91" i="19"/>
  <c r="BW18" i="19"/>
  <c r="AE17" i="9"/>
  <c r="AE25" i="9" s="1"/>
  <c r="BW7" i="19"/>
  <c r="BW9" i="19"/>
  <c r="BW11" i="19"/>
  <c r="BW13" i="19"/>
  <c r="BW15" i="19"/>
  <c r="BP91" i="19"/>
  <c r="BW4" i="19"/>
  <c r="BW8" i="19"/>
  <c r="BW10" i="19"/>
  <c r="BW12" i="19"/>
  <c r="BW14" i="19"/>
  <c r="BW16" i="19"/>
  <c r="AD17" i="9"/>
  <c r="AC19" i="9"/>
  <c r="AG19" i="9" s="1"/>
  <c r="BW6" i="19"/>
  <c r="AC16" i="9"/>
  <c r="AB21" i="9"/>
  <c r="AG21" i="9" s="1"/>
  <c r="BW5" i="19"/>
  <c r="AB18" i="9"/>
  <c r="S17" i="9"/>
  <c r="S25" i="9" s="1"/>
  <c r="R25" i="9"/>
  <c r="AR91" i="19"/>
  <c r="AV13" i="19"/>
  <c r="AV4" i="19"/>
  <c r="AV6" i="19"/>
  <c r="AV8" i="19"/>
  <c r="AV10" i="19"/>
  <c r="AV12" i="19"/>
  <c r="AV14" i="19"/>
  <c r="T16" i="9"/>
  <c r="T21" i="9"/>
  <c r="T18" i="9"/>
  <c r="P17" i="9"/>
  <c r="P25" i="9" s="1"/>
  <c r="AV5" i="19"/>
  <c r="AV7" i="19"/>
  <c r="AV9" i="19"/>
  <c r="AV11" i="19"/>
  <c r="O19" i="9"/>
  <c r="T19" i="9" s="1"/>
  <c r="BJ91" i="19"/>
  <c r="AI91" i="19"/>
  <c r="C20" i="20"/>
  <c r="D20" i="20"/>
  <c r="E20" i="20"/>
  <c r="F20" i="20"/>
  <c r="C21" i="20"/>
  <c r="D21" i="20"/>
  <c r="E21" i="20"/>
  <c r="F21" i="20"/>
  <c r="C22" i="20"/>
  <c r="D22" i="20"/>
  <c r="E22" i="20"/>
  <c r="F22" i="20"/>
  <c r="B22" i="20"/>
  <c r="B21" i="20"/>
  <c r="AG18" i="9" l="1"/>
  <c r="AD25" i="9"/>
  <c r="T20" i="9"/>
  <c r="AC25" i="9"/>
  <c r="AG17" i="9"/>
  <c r="BW91" i="19"/>
  <c r="AG16" i="9"/>
  <c r="AB25" i="9"/>
  <c r="AV91" i="19"/>
  <c r="T17" i="9"/>
  <c r="O25" i="9"/>
  <c r="T25" i="9" s="1"/>
  <c r="A2" i="20"/>
  <c r="AG25" i="9" l="1"/>
  <c r="A5" i="24"/>
  <c r="A6" i="24"/>
  <c r="A7" i="24"/>
  <c r="A8" i="24"/>
  <c r="A9" i="24"/>
  <c r="A10" i="24"/>
  <c r="A11" i="24"/>
  <c r="A12" i="24"/>
  <c r="A13" i="24"/>
  <c r="A14" i="24"/>
  <c r="A15" i="24"/>
  <c r="A16" i="24"/>
  <c r="A17" i="24"/>
  <c r="A18" i="24"/>
  <c r="A19" i="24"/>
  <c r="A20" i="24"/>
  <c r="A21" i="24"/>
  <c r="A22" i="24"/>
  <c r="A23" i="24"/>
  <c r="A24" i="24"/>
  <c r="A25" i="24"/>
  <c r="A26" i="24"/>
  <c r="A27" i="24"/>
  <c r="A28" i="24"/>
  <c r="A29" i="24"/>
  <c r="A4" i="24"/>
  <c r="A7" i="16"/>
  <c r="A7" i="25" s="1"/>
  <c r="A8" i="16"/>
  <c r="A8" i="25" s="1"/>
  <c r="A9" i="16"/>
  <c r="A9" i="25" s="1"/>
  <c r="A11" i="16"/>
  <c r="A11" i="25" s="1"/>
  <c r="A12" i="16"/>
  <c r="A12" i="25" s="1"/>
  <c r="A13" i="16"/>
  <c r="A13" i="25" s="1"/>
  <c r="A14" i="16"/>
  <c r="A14" i="25" s="1"/>
  <c r="A15" i="16"/>
  <c r="A15" i="25" s="1"/>
  <c r="A16" i="16"/>
  <c r="A16" i="25" s="1"/>
  <c r="A17" i="16"/>
  <c r="A17" i="25" s="1"/>
  <c r="A18" i="16"/>
  <c r="A18" i="25" s="1"/>
  <c r="A19" i="16"/>
  <c r="A19" i="25" s="1"/>
  <c r="A20" i="16"/>
  <c r="A20" i="25" s="1"/>
  <c r="A21" i="16"/>
  <c r="A21" i="25" s="1"/>
  <c r="A22" i="16"/>
  <c r="A22" i="25" s="1"/>
  <c r="A23" i="16"/>
  <c r="A23" i="25" s="1"/>
  <c r="A24" i="16"/>
  <c r="A24" i="25" s="1"/>
  <c r="A25" i="16"/>
  <c r="A25" i="25" s="1"/>
  <c r="A26" i="16"/>
  <c r="A26" i="25" s="1"/>
  <c r="A27" i="16"/>
  <c r="A27" i="25" s="1"/>
  <c r="A28" i="16"/>
  <c r="A28" i="25" s="1"/>
  <c r="A29" i="16"/>
  <c r="A29" i="25" s="1"/>
  <c r="A30" i="16"/>
  <c r="A30" i="25" s="1"/>
  <c r="A31" i="16"/>
  <c r="A31" i="25" s="1"/>
  <c r="A32" i="16"/>
  <c r="A32" i="25" s="1"/>
  <c r="A33" i="16"/>
  <c r="A33" i="25" s="1"/>
  <c r="A34" i="16"/>
  <c r="A34" i="25" s="1"/>
  <c r="A35" i="16"/>
  <c r="A35" i="25" s="1"/>
  <c r="A36" i="16"/>
  <c r="A36" i="25" s="1"/>
  <c r="A37" i="16"/>
  <c r="A37" i="25" s="1"/>
  <c r="A38" i="16"/>
  <c r="A38" i="25" s="1"/>
  <c r="A39" i="16"/>
  <c r="A39" i="25" s="1"/>
  <c r="A40" i="16"/>
  <c r="A40" i="25" s="1"/>
  <c r="A41" i="16"/>
  <c r="A41" i="25" s="1"/>
  <c r="A42" i="16"/>
  <c r="A42" i="25" s="1"/>
  <c r="A43" i="16"/>
  <c r="A43" i="25" s="1"/>
  <c r="A44" i="16"/>
  <c r="A44" i="25" s="1"/>
  <c r="A45" i="16"/>
  <c r="A45" i="25" s="1"/>
  <c r="A46" i="16"/>
  <c r="A46" i="25" s="1"/>
  <c r="A47" i="16"/>
  <c r="A47" i="25" s="1"/>
  <c r="A48" i="16"/>
  <c r="A48" i="25" s="1"/>
  <c r="A49" i="16"/>
  <c r="A49" i="25" s="1"/>
  <c r="A50" i="16"/>
  <c r="A50" i="25" s="1"/>
  <c r="A51" i="16"/>
  <c r="A51" i="25" s="1"/>
  <c r="A52" i="16"/>
  <c r="A52" i="25" s="1"/>
  <c r="A53" i="16"/>
  <c r="A53" i="25" s="1"/>
  <c r="A54" i="16"/>
  <c r="A54" i="25" s="1"/>
  <c r="A55" i="16"/>
  <c r="A55" i="25" s="1"/>
  <c r="A5" i="19"/>
  <c r="A6" i="19"/>
  <c r="A7" i="19"/>
  <c r="A8" i="19"/>
  <c r="A9" i="19"/>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4" i="19"/>
  <c r="C37" i="9" l="1"/>
  <c r="D37" i="9"/>
  <c r="E37" i="9"/>
  <c r="F37" i="9"/>
  <c r="B37" i="9"/>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6" i="25"/>
  <c r="C7" i="25"/>
  <c r="C8" i="25"/>
  <c r="C9" i="25"/>
  <c r="C10" i="25"/>
  <c r="C11" i="25"/>
  <c r="C12" i="25"/>
  <c r="C13" i="25"/>
  <c r="C14" i="25"/>
  <c r="C15" i="25"/>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47" i="25"/>
  <c r="C48" i="25"/>
  <c r="C49" i="25"/>
  <c r="C50" i="25"/>
  <c r="C51" i="25"/>
  <c r="C52" i="25"/>
  <c r="C53" i="25"/>
  <c r="C54" i="25"/>
  <c r="C55" i="25"/>
  <c r="C6" i="25"/>
  <c r="T5" i="19" l="1"/>
  <c r="T6" i="19"/>
  <c r="F19" i="9" s="1"/>
  <c r="T7" i="19"/>
  <c r="F18" i="9" s="1"/>
  <c r="T8" i="19"/>
  <c r="F21" i="9" s="1"/>
  <c r="T9" i="19"/>
  <c r="T10" i="19"/>
  <c r="T11" i="19"/>
  <c r="T12" i="19"/>
  <c r="T13" i="19"/>
  <c r="T14" i="19"/>
  <c r="T15" i="19"/>
  <c r="T16" i="19"/>
  <c r="T17" i="19"/>
  <c r="T18" i="19"/>
  <c r="T19" i="19"/>
  <c r="T20" i="19"/>
  <c r="T21" i="19"/>
  <c r="T22" i="19"/>
  <c r="T23" i="19"/>
  <c r="T24" i="19"/>
  <c r="T25" i="19"/>
  <c r="T26" i="19"/>
  <c r="T27" i="19"/>
  <c r="T28" i="19"/>
  <c r="T29" i="19"/>
  <c r="T30" i="19"/>
  <c r="T31" i="19"/>
  <c r="T32" i="19"/>
  <c r="T33" i="19"/>
  <c r="T34" i="19"/>
  <c r="T35" i="19"/>
  <c r="T36" i="19"/>
  <c r="T37" i="19"/>
  <c r="T38" i="19"/>
  <c r="T39" i="19"/>
  <c r="T40" i="19"/>
  <c r="T41" i="19"/>
  <c r="T42" i="19"/>
  <c r="T43" i="19"/>
  <c r="T44" i="19"/>
  <c r="T45" i="19"/>
  <c r="T46" i="19"/>
  <c r="T47" i="19"/>
  <c r="T48" i="19"/>
  <c r="T49" i="19"/>
  <c r="T50" i="19"/>
  <c r="T51" i="19"/>
  <c r="T52" i="19"/>
  <c r="T53" i="19"/>
  <c r="T54" i="19"/>
  <c r="T55" i="19"/>
  <c r="T56" i="19"/>
  <c r="T57" i="19"/>
  <c r="T58" i="19"/>
  <c r="T59" i="19"/>
  <c r="T60" i="19"/>
  <c r="T61" i="19"/>
  <c r="T62" i="19"/>
  <c r="T63" i="19"/>
  <c r="T64" i="19"/>
  <c r="F20" i="9" s="1"/>
  <c r="T65" i="19"/>
  <c r="T66" i="19"/>
  <c r="T67" i="19"/>
  <c r="T68" i="19"/>
  <c r="T69" i="19"/>
  <c r="T70" i="19"/>
  <c r="T71" i="19"/>
  <c r="T72" i="19"/>
  <c r="T73" i="19"/>
  <c r="T74" i="19"/>
  <c r="T75" i="19"/>
  <c r="T76" i="19"/>
  <c r="T77" i="19"/>
  <c r="T78" i="19"/>
  <c r="T79" i="19"/>
  <c r="T80" i="19"/>
  <c r="T81" i="19"/>
  <c r="T82" i="19"/>
  <c r="T83" i="19"/>
  <c r="T84" i="19"/>
  <c r="T85" i="19"/>
  <c r="T86" i="19"/>
  <c r="T87" i="19"/>
  <c r="T88" i="19"/>
  <c r="T89" i="19"/>
  <c r="T90" i="19"/>
  <c r="T4" i="19"/>
  <c r="Q5" i="19"/>
  <c r="E17" i="9" s="1"/>
  <c r="Q6" i="19"/>
  <c r="Q7" i="19"/>
  <c r="Q8" i="19"/>
  <c r="E21" i="9" s="1"/>
  <c r="Q9" i="19"/>
  <c r="Q10" i="19"/>
  <c r="Q11" i="19"/>
  <c r="Q12" i="19"/>
  <c r="Q13" i="19"/>
  <c r="Q14" i="19"/>
  <c r="Q15" i="19"/>
  <c r="Q16" i="19"/>
  <c r="Q17" i="19"/>
  <c r="Q18" i="19"/>
  <c r="Q19" i="19"/>
  <c r="Q20" i="19"/>
  <c r="Q21" i="19"/>
  <c r="Q22" i="19"/>
  <c r="Q23" i="19"/>
  <c r="Q24" i="19"/>
  <c r="Q25" i="19"/>
  <c r="Q26" i="19"/>
  <c r="Q27" i="19"/>
  <c r="Q28" i="19"/>
  <c r="Q29" i="19"/>
  <c r="Q30" i="19"/>
  <c r="Q31" i="19"/>
  <c r="Q32" i="19"/>
  <c r="Q33" i="19"/>
  <c r="Q34" i="19"/>
  <c r="Q35" i="19"/>
  <c r="Q36" i="19"/>
  <c r="Q37" i="19"/>
  <c r="Q38" i="19"/>
  <c r="Q39" i="19"/>
  <c r="Q40" i="19"/>
  <c r="Q41" i="19"/>
  <c r="Q42" i="19"/>
  <c r="Q43" i="19"/>
  <c r="Q44" i="19"/>
  <c r="Q45" i="19"/>
  <c r="Q46" i="19"/>
  <c r="Q47" i="19"/>
  <c r="Q48" i="19"/>
  <c r="Q49" i="19"/>
  <c r="Q50" i="19"/>
  <c r="Q51" i="19"/>
  <c r="Q52" i="19"/>
  <c r="Q53" i="19"/>
  <c r="Q54" i="19"/>
  <c r="Q55" i="19"/>
  <c r="Q56" i="19"/>
  <c r="Q57" i="19"/>
  <c r="Q58" i="19"/>
  <c r="Q59" i="19"/>
  <c r="Q60" i="19"/>
  <c r="Q61" i="19"/>
  <c r="Q62" i="19"/>
  <c r="Q63" i="19"/>
  <c r="Q64" i="19"/>
  <c r="E20" i="9" s="1"/>
  <c r="Q65" i="19"/>
  <c r="Q66" i="19"/>
  <c r="Q67" i="19"/>
  <c r="Q68" i="19"/>
  <c r="Q69" i="19"/>
  <c r="Q70" i="19"/>
  <c r="Q71" i="19"/>
  <c r="Q72" i="19"/>
  <c r="Q73" i="19"/>
  <c r="Q74" i="19"/>
  <c r="Q75" i="19"/>
  <c r="Q76" i="19"/>
  <c r="Q77" i="19"/>
  <c r="Q78" i="19"/>
  <c r="Q79" i="19"/>
  <c r="Q80" i="19"/>
  <c r="Q81" i="19"/>
  <c r="Q82" i="19"/>
  <c r="Q83" i="19"/>
  <c r="Q84" i="19"/>
  <c r="Q85" i="19"/>
  <c r="Q86" i="19"/>
  <c r="Q87" i="19"/>
  <c r="Q88" i="19"/>
  <c r="Q89" i="19"/>
  <c r="Q90" i="19"/>
  <c r="Q4" i="19"/>
  <c r="N5" i="19"/>
  <c r="N6" i="19"/>
  <c r="N7" i="19"/>
  <c r="D18" i="9" s="1"/>
  <c r="N8" i="19"/>
  <c r="D21" i="9" s="1"/>
  <c r="N9" i="19"/>
  <c r="N10" i="19"/>
  <c r="D19" i="9" s="1"/>
  <c r="N11" i="19"/>
  <c r="N12" i="19"/>
  <c r="N13" i="19"/>
  <c r="N14" i="19"/>
  <c r="U14" i="19" s="1"/>
  <c r="N15" i="19"/>
  <c r="N16" i="19"/>
  <c r="N17" i="19"/>
  <c r="N18" i="19"/>
  <c r="U18" i="19" s="1"/>
  <c r="N19" i="19"/>
  <c r="N20" i="19"/>
  <c r="N21" i="19"/>
  <c r="N22" i="19"/>
  <c r="U22" i="19" s="1"/>
  <c r="N23" i="19"/>
  <c r="N24" i="19"/>
  <c r="N25" i="19"/>
  <c r="N26" i="19"/>
  <c r="U26" i="19" s="1"/>
  <c r="N27" i="19"/>
  <c r="N28" i="19"/>
  <c r="N29" i="19"/>
  <c r="N30" i="19"/>
  <c r="U30" i="19" s="1"/>
  <c r="N31" i="19"/>
  <c r="N32" i="19"/>
  <c r="N33" i="19"/>
  <c r="N34" i="19"/>
  <c r="U34" i="19" s="1"/>
  <c r="N35" i="19"/>
  <c r="N36" i="19"/>
  <c r="N37" i="19"/>
  <c r="N38" i="19"/>
  <c r="U38" i="19" s="1"/>
  <c r="N39" i="19"/>
  <c r="N40" i="19"/>
  <c r="N41" i="19"/>
  <c r="N42" i="19"/>
  <c r="U42" i="19" s="1"/>
  <c r="N43" i="19"/>
  <c r="N44" i="19"/>
  <c r="N45" i="19"/>
  <c r="N46" i="19"/>
  <c r="U46" i="19" s="1"/>
  <c r="N47" i="19"/>
  <c r="N48" i="19"/>
  <c r="N49" i="19"/>
  <c r="N50" i="19"/>
  <c r="U50" i="19" s="1"/>
  <c r="N51" i="19"/>
  <c r="N52" i="19"/>
  <c r="N53" i="19"/>
  <c r="N54" i="19"/>
  <c r="U54" i="19" s="1"/>
  <c r="N55" i="19"/>
  <c r="N56" i="19"/>
  <c r="N57" i="19"/>
  <c r="N58" i="19"/>
  <c r="U58" i="19" s="1"/>
  <c r="N59" i="19"/>
  <c r="N60" i="19"/>
  <c r="N61" i="19"/>
  <c r="N62" i="19"/>
  <c r="U62" i="19" s="1"/>
  <c r="N63" i="19"/>
  <c r="N64" i="19"/>
  <c r="D20" i="9" s="1"/>
  <c r="N65" i="19"/>
  <c r="N66" i="19"/>
  <c r="U66" i="19" s="1"/>
  <c r="N67" i="19"/>
  <c r="N68" i="19"/>
  <c r="N69" i="19"/>
  <c r="N70" i="19"/>
  <c r="U70" i="19" s="1"/>
  <c r="N71" i="19"/>
  <c r="N72" i="19"/>
  <c r="N73" i="19"/>
  <c r="N74" i="19"/>
  <c r="U74" i="19" s="1"/>
  <c r="N75" i="19"/>
  <c r="N76" i="19"/>
  <c r="N77" i="19"/>
  <c r="N78" i="19"/>
  <c r="U78" i="19" s="1"/>
  <c r="N79" i="19"/>
  <c r="N80" i="19"/>
  <c r="N81" i="19"/>
  <c r="N82" i="19"/>
  <c r="U82" i="19" s="1"/>
  <c r="N83" i="19"/>
  <c r="N84" i="19"/>
  <c r="N85" i="19"/>
  <c r="N86" i="19"/>
  <c r="U86" i="19" s="1"/>
  <c r="N87" i="19"/>
  <c r="N88" i="19"/>
  <c r="N89" i="19"/>
  <c r="N90" i="19"/>
  <c r="U90" i="19" s="1"/>
  <c r="N4" i="19"/>
  <c r="K5" i="19"/>
  <c r="K6" i="19"/>
  <c r="C19" i="9" s="1"/>
  <c r="K7" i="19"/>
  <c r="C18" i="9" s="1"/>
  <c r="K8" i="19"/>
  <c r="C21" i="9" s="1"/>
  <c r="K9" i="19"/>
  <c r="K10" i="19"/>
  <c r="K11" i="19"/>
  <c r="K12" i="19"/>
  <c r="K13" i="19"/>
  <c r="K14" i="19"/>
  <c r="K15" i="19"/>
  <c r="K16" i="19"/>
  <c r="K17" i="19"/>
  <c r="K18" i="19"/>
  <c r="K19" i="19"/>
  <c r="K20" i="19"/>
  <c r="K21" i="19"/>
  <c r="K22" i="19"/>
  <c r="K23"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57" i="19"/>
  <c r="K58" i="19"/>
  <c r="K59" i="19"/>
  <c r="K60" i="19"/>
  <c r="K61" i="19"/>
  <c r="K62" i="19"/>
  <c r="K63" i="19"/>
  <c r="K64" i="19"/>
  <c r="C20" i="9" s="1"/>
  <c r="K65" i="19"/>
  <c r="K66" i="19"/>
  <c r="K67" i="19"/>
  <c r="K68" i="19"/>
  <c r="K69" i="19"/>
  <c r="K70" i="19"/>
  <c r="K71" i="19"/>
  <c r="K72" i="19"/>
  <c r="K73" i="19"/>
  <c r="K74" i="19"/>
  <c r="K75" i="19"/>
  <c r="K76" i="19"/>
  <c r="K77" i="19"/>
  <c r="K78" i="19"/>
  <c r="K79" i="19"/>
  <c r="K80" i="19"/>
  <c r="K81" i="19"/>
  <c r="K82" i="19"/>
  <c r="K83" i="19"/>
  <c r="K84" i="19"/>
  <c r="K85" i="19"/>
  <c r="K86" i="19"/>
  <c r="K87" i="19"/>
  <c r="K88" i="19"/>
  <c r="K89" i="19"/>
  <c r="K90" i="19"/>
  <c r="K4" i="19"/>
  <c r="H5" i="19"/>
  <c r="H6" i="19"/>
  <c r="B18" i="9" s="1"/>
  <c r="H7" i="19"/>
  <c r="H8" i="19"/>
  <c r="H9" i="19"/>
  <c r="H10" i="19"/>
  <c r="B19" i="9" s="1"/>
  <c r="H11" i="19"/>
  <c r="H12" i="19"/>
  <c r="H13" i="19"/>
  <c r="H14" i="19"/>
  <c r="H15" i="19"/>
  <c r="H16" i="19"/>
  <c r="H17" i="19"/>
  <c r="H18" i="19"/>
  <c r="H19" i="19"/>
  <c r="H20" i="19"/>
  <c r="H21" i="19"/>
  <c r="H22"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B20" i="9" s="1"/>
  <c r="H65" i="19"/>
  <c r="H66" i="19"/>
  <c r="H67" i="19"/>
  <c r="H68" i="19"/>
  <c r="H69" i="19"/>
  <c r="H70" i="19"/>
  <c r="H71" i="19"/>
  <c r="H72" i="19"/>
  <c r="H73" i="19"/>
  <c r="H74" i="19"/>
  <c r="H75" i="19"/>
  <c r="H76" i="19"/>
  <c r="H77" i="19"/>
  <c r="H78" i="19"/>
  <c r="H79" i="19"/>
  <c r="H80" i="19"/>
  <c r="H81" i="19"/>
  <c r="H82" i="19"/>
  <c r="H83" i="19"/>
  <c r="H84" i="19"/>
  <c r="H85" i="19"/>
  <c r="H86" i="19"/>
  <c r="H87" i="19"/>
  <c r="H88" i="19"/>
  <c r="H89" i="19"/>
  <c r="H90" i="19"/>
  <c r="AM5" i="18"/>
  <c r="E5" i="23" s="1"/>
  <c r="AM6" i="18"/>
  <c r="C6" i="23" s="1"/>
  <c r="AM7" i="18"/>
  <c r="AM8" i="18"/>
  <c r="C8" i="23" s="1"/>
  <c r="AM4" i="18"/>
  <c r="E4" i="23" s="1"/>
  <c r="G20" i="9" l="1"/>
  <c r="C5" i="23"/>
  <c r="K4" i="23"/>
  <c r="G4" i="23"/>
  <c r="E19" i="9"/>
  <c r="U10" i="19"/>
  <c r="E18" i="9"/>
  <c r="F16" i="9"/>
  <c r="E16" i="9"/>
  <c r="C16" i="9"/>
  <c r="B16" i="9"/>
  <c r="D17" i="9"/>
  <c r="C17" i="9"/>
  <c r="B17" i="9"/>
  <c r="U87" i="19"/>
  <c r="U83" i="19"/>
  <c r="U79" i="19"/>
  <c r="U75" i="19"/>
  <c r="U71" i="19"/>
  <c r="U67" i="19"/>
  <c r="U63" i="19"/>
  <c r="U59" i="19"/>
  <c r="U55" i="19"/>
  <c r="U51" i="19"/>
  <c r="U47" i="19"/>
  <c r="U43" i="19"/>
  <c r="U39" i="19"/>
  <c r="U35" i="19"/>
  <c r="U31" i="19"/>
  <c r="U27" i="19"/>
  <c r="U23" i="19"/>
  <c r="U19" i="19"/>
  <c r="U15" i="19"/>
  <c r="U11" i="19"/>
  <c r="F17" i="9"/>
  <c r="U89" i="19"/>
  <c r="U81" i="19"/>
  <c r="U73" i="19"/>
  <c r="U65" i="19"/>
  <c r="U61" i="19"/>
  <c r="U53" i="19"/>
  <c r="U45" i="19"/>
  <c r="U37" i="19"/>
  <c r="U33" i="19"/>
  <c r="U29" i="19"/>
  <c r="U21" i="19"/>
  <c r="U17" i="19"/>
  <c r="U13" i="19"/>
  <c r="U88" i="19"/>
  <c r="U84" i="19"/>
  <c r="U80" i="19"/>
  <c r="U76" i="19"/>
  <c r="U72" i="19"/>
  <c r="U68" i="19"/>
  <c r="U64" i="19"/>
  <c r="U60" i="19"/>
  <c r="U56" i="19"/>
  <c r="U52" i="19"/>
  <c r="U48" i="19"/>
  <c r="U44" i="19"/>
  <c r="U40" i="19"/>
  <c r="U36" i="19"/>
  <c r="U32" i="19"/>
  <c r="U28" i="19"/>
  <c r="U24" i="19"/>
  <c r="U20" i="19"/>
  <c r="U16" i="19"/>
  <c r="U12" i="19"/>
  <c r="U85" i="19"/>
  <c r="U77" i="19"/>
  <c r="U69" i="19"/>
  <c r="U57" i="19"/>
  <c r="U49" i="19"/>
  <c r="U41" i="19"/>
  <c r="U25" i="19"/>
  <c r="U9" i="19"/>
  <c r="U7" i="19"/>
  <c r="D16" i="9"/>
  <c r="U8" i="19"/>
  <c r="G8" i="23"/>
  <c r="K6" i="23"/>
  <c r="I4" i="23"/>
  <c r="E6" i="23"/>
  <c r="I5" i="23"/>
  <c r="K8" i="23"/>
  <c r="E8" i="23"/>
  <c r="I8" i="23"/>
  <c r="G5" i="23"/>
  <c r="K5" i="23"/>
  <c r="U6" i="19"/>
  <c r="U5" i="19"/>
  <c r="U4" i="19"/>
  <c r="K7" i="23"/>
  <c r="I7" i="23"/>
  <c r="G7" i="23"/>
  <c r="E7" i="23"/>
  <c r="C7" i="23"/>
  <c r="I6" i="23"/>
  <c r="C4" i="23"/>
  <c r="L4" i="23" s="1"/>
  <c r="G6" i="23"/>
  <c r="I91" i="19"/>
  <c r="G9" i="23" l="1"/>
  <c r="L8" i="23"/>
  <c r="L5" i="23"/>
  <c r="L6" i="23"/>
  <c r="L7" i="23"/>
  <c r="B20" i="20" l="1"/>
  <c r="F13" i="20"/>
  <c r="E13" i="20"/>
  <c r="D13" i="20"/>
  <c r="C13" i="20"/>
  <c r="B13" i="20"/>
  <c r="G36" i="9" l="1"/>
  <c r="G35" i="9"/>
  <c r="G37" i="9" s="1"/>
  <c r="J5" i="24" l="1"/>
  <c r="J6" i="24"/>
  <c r="J7" i="24"/>
  <c r="J8" i="24"/>
  <c r="J9" i="24"/>
  <c r="J10" i="24"/>
  <c r="J11" i="24"/>
  <c r="J12" i="24"/>
  <c r="J13" i="24"/>
  <c r="J14" i="24"/>
  <c r="J15" i="24"/>
  <c r="J16" i="24"/>
  <c r="J17" i="24"/>
  <c r="J18" i="24"/>
  <c r="J19" i="24"/>
  <c r="J20" i="24"/>
  <c r="J21" i="24"/>
  <c r="J22" i="24"/>
  <c r="J23" i="24"/>
  <c r="J24" i="24"/>
  <c r="J25" i="24"/>
  <c r="J26" i="24"/>
  <c r="J27" i="24"/>
  <c r="J28" i="24"/>
  <c r="J29" i="24"/>
  <c r="E30" i="24"/>
  <c r="B42" i="9" s="1"/>
  <c r="I30" i="24"/>
  <c r="F42" i="9" s="1"/>
  <c r="H30" i="24"/>
  <c r="E42" i="9" s="1"/>
  <c r="G30" i="24"/>
  <c r="D42" i="9" s="1"/>
  <c r="F30" i="24"/>
  <c r="C42" i="9" s="1"/>
  <c r="G42" i="9" l="1"/>
  <c r="C28" i="20"/>
  <c r="E28" i="20"/>
  <c r="F28" i="20"/>
  <c r="B28" i="20"/>
  <c r="D28" i="20"/>
  <c r="J30" i="24"/>
  <c r="G28" i="20" l="1"/>
  <c r="J9" i="23" l="1"/>
  <c r="H9" i="23"/>
  <c r="F9" i="23"/>
  <c r="D9" i="23"/>
  <c r="B9" i="23"/>
  <c r="D9" i="9" l="1"/>
  <c r="D8" i="9"/>
  <c r="O13" i="9" l="1"/>
  <c r="AB13" i="9" s="1"/>
  <c r="B3" i="20"/>
  <c r="B2" i="23"/>
  <c r="C2" i="23" s="1"/>
  <c r="E2" i="24"/>
  <c r="F2" i="19"/>
  <c r="G4" i="16"/>
  <c r="H4" i="16" s="1"/>
  <c r="AD4" i="16" l="1"/>
  <c r="H2" i="19"/>
  <c r="AG2" i="19"/>
  <c r="BH2" i="19" l="1"/>
  <c r="BJ2" i="19" s="1"/>
  <c r="AI2" i="19"/>
  <c r="BA4" i="16"/>
  <c r="BB4" i="16" s="1"/>
  <c r="AE4" i="16"/>
  <c r="C13" i="9"/>
  <c r="S91" i="19"/>
  <c r="R91" i="19"/>
  <c r="P91" i="19"/>
  <c r="O91" i="19"/>
  <c r="M91" i="19"/>
  <c r="L91" i="19"/>
  <c r="J91" i="19"/>
  <c r="G91" i="19"/>
  <c r="F91" i="19"/>
  <c r="O56" i="16"/>
  <c r="M56" i="16"/>
  <c r="I56" i="16"/>
  <c r="G56" i="16"/>
  <c r="P13" i="9" l="1"/>
  <c r="AC13" i="9" s="1"/>
  <c r="C3" i="20"/>
  <c r="F2" i="24"/>
  <c r="D2" i="23"/>
  <c r="E2" i="23" s="1"/>
  <c r="I4" i="16"/>
  <c r="I2" i="19"/>
  <c r="D13" i="9"/>
  <c r="Q13" i="9" s="1"/>
  <c r="AD13" i="9" s="1"/>
  <c r="J4" i="16" l="1"/>
  <c r="AF4" i="16"/>
  <c r="K2" i="19"/>
  <c r="AJ2" i="19"/>
  <c r="D3" i="20"/>
  <c r="B7" i="20"/>
  <c r="D7" i="20"/>
  <c r="F7" i="20"/>
  <c r="C7" i="20"/>
  <c r="E7" i="20"/>
  <c r="G2" i="24"/>
  <c r="F2" i="23"/>
  <c r="G2" i="23" s="1"/>
  <c r="L2" i="19"/>
  <c r="K4" i="16"/>
  <c r="E13" i="9"/>
  <c r="R13" i="9" s="1"/>
  <c r="AE13" i="9" s="1"/>
  <c r="D47" i="25" l="1"/>
  <c r="D33" i="25"/>
  <c r="D34" i="25"/>
  <c r="D19" i="25"/>
  <c r="D52" i="25"/>
  <c r="D22" i="25"/>
  <c r="D39" i="25"/>
  <c r="D36" i="25"/>
  <c r="D49" i="25"/>
  <c r="D20" i="25"/>
  <c r="D43" i="25"/>
  <c r="D45" i="25"/>
  <c r="D29" i="25"/>
  <c r="D31" i="25"/>
  <c r="D50" i="25"/>
  <c r="D30" i="25"/>
  <c r="D48" i="25"/>
  <c r="D32" i="25"/>
  <c r="D35" i="25"/>
  <c r="D41" i="25"/>
  <c r="D9" i="25"/>
  <c r="D23" i="25"/>
  <c r="D42" i="25"/>
  <c r="D26" i="25"/>
  <c r="D44" i="25"/>
  <c r="D28" i="25"/>
  <c r="D27" i="25"/>
  <c r="D46" i="25"/>
  <c r="D37" i="25"/>
  <c r="D21" i="25"/>
  <c r="D51" i="25"/>
  <c r="D38" i="25"/>
  <c r="D40" i="25"/>
  <c r="D24" i="25"/>
  <c r="AG18" i="25"/>
  <c r="D6" i="25"/>
  <c r="AK7" i="25"/>
  <c r="AK23" i="25"/>
  <c r="AK39" i="25"/>
  <c r="AK55" i="25"/>
  <c r="AJ21" i="25"/>
  <c r="AJ37" i="25"/>
  <c r="AJ53" i="25"/>
  <c r="AI19" i="25"/>
  <c r="AI35" i="25"/>
  <c r="AI51" i="25"/>
  <c r="AK12" i="25"/>
  <c r="AK28" i="25"/>
  <c r="AK44" i="25"/>
  <c r="AJ10" i="25"/>
  <c r="AJ26" i="25"/>
  <c r="AJ42" i="25"/>
  <c r="AI8" i="25"/>
  <c r="AI24" i="25"/>
  <c r="AI40" i="25"/>
  <c r="AK21" i="25"/>
  <c r="AK37" i="25"/>
  <c r="AK53" i="25"/>
  <c r="AJ19" i="25"/>
  <c r="AJ35" i="25"/>
  <c r="AJ51" i="25"/>
  <c r="AI17" i="25"/>
  <c r="AI33" i="25"/>
  <c r="AI49" i="25"/>
  <c r="AK34" i="25"/>
  <c r="AJ48" i="25"/>
  <c r="AK54" i="25"/>
  <c r="AI18" i="25"/>
  <c r="AK14" i="25"/>
  <c r="AK26" i="25"/>
  <c r="AJ40" i="25"/>
  <c r="AI54" i="25"/>
  <c r="AI42" i="25"/>
  <c r="V8" i="25"/>
  <c r="V24" i="25"/>
  <c r="V40" i="25"/>
  <c r="U22" i="25"/>
  <c r="U38" i="25"/>
  <c r="U54" i="25"/>
  <c r="T20" i="25"/>
  <c r="T36" i="25"/>
  <c r="T52" i="25"/>
  <c r="V39" i="25"/>
  <c r="V9" i="25"/>
  <c r="V25" i="25"/>
  <c r="V41" i="25"/>
  <c r="U7" i="25"/>
  <c r="AK11" i="25"/>
  <c r="AK27" i="25"/>
  <c r="AK43" i="25"/>
  <c r="AJ9" i="25"/>
  <c r="AJ25" i="25"/>
  <c r="AJ41" i="25"/>
  <c r="AI7" i="25"/>
  <c r="AI23" i="25"/>
  <c r="AI39" i="25"/>
  <c r="AI55" i="25"/>
  <c r="AK16" i="25"/>
  <c r="AK32" i="25"/>
  <c r="AK48" i="25"/>
  <c r="AJ14" i="25"/>
  <c r="AJ30" i="25"/>
  <c r="AJ46" i="25"/>
  <c r="AI12" i="25"/>
  <c r="AI28" i="25"/>
  <c r="AI44" i="25"/>
  <c r="AK9" i="25"/>
  <c r="AK25" i="25"/>
  <c r="AK41" i="25"/>
  <c r="AJ7" i="25"/>
  <c r="AJ23" i="25"/>
  <c r="AJ39" i="25"/>
  <c r="AJ55" i="25"/>
  <c r="AI21" i="25"/>
  <c r="AI37" i="25"/>
  <c r="AI53" i="25"/>
  <c r="AK50" i="25"/>
  <c r="AI14" i="25"/>
  <c r="AJ12" i="25"/>
  <c r="AJ20" i="25"/>
  <c r="AI34" i="25"/>
  <c r="AK46" i="25"/>
  <c r="AK42" i="25"/>
  <c r="V12" i="25"/>
  <c r="V28" i="25"/>
  <c r="V44" i="25"/>
  <c r="U10" i="25"/>
  <c r="U26" i="25"/>
  <c r="AK15" i="25"/>
  <c r="AK31" i="25"/>
  <c r="AK47" i="25"/>
  <c r="AJ13" i="25"/>
  <c r="AJ29" i="25"/>
  <c r="AJ45" i="25"/>
  <c r="AI11" i="25"/>
  <c r="AI27" i="25"/>
  <c r="AI43" i="25"/>
  <c r="AK20" i="25"/>
  <c r="AK36" i="25"/>
  <c r="AK52" i="25"/>
  <c r="AJ18" i="25"/>
  <c r="AJ34" i="25"/>
  <c r="AJ50" i="25"/>
  <c r="AI16" i="25"/>
  <c r="AI32" i="25"/>
  <c r="AI48" i="25"/>
  <c r="AK13" i="25"/>
  <c r="AK29" i="25"/>
  <c r="AK45" i="25"/>
  <c r="AJ11" i="25"/>
  <c r="AJ27" i="25"/>
  <c r="AJ43" i="25"/>
  <c r="AI9" i="25"/>
  <c r="AI25" i="25"/>
  <c r="AI41" i="25"/>
  <c r="AJ16" i="25"/>
  <c r="AI30" i="25"/>
  <c r="AI10" i="25"/>
  <c r="AK22" i="25"/>
  <c r="AJ36" i="25"/>
  <c r="AI50" i="25"/>
  <c r="AJ44" i="25"/>
  <c r="AJ8" i="25"/>
  <c r="AI22" i="25"/>
  <c r="AK30" i="25"/>
  <c r="V16" i="25"/>
  <c r="V32" i="25"/>
  <c r="V48" i="25"/>
  <c r="U14" i="25"/>
  <c r="U30" i="25"/>
  <c r="U46" i="25"/>
  <c r="T12" i="25"/>
  <c r="T28" i="25"/>
  <c r="T44" i="25"/>
  <c r="V7" i="25"/>
  <c r="U17" i="25"/>
  <c r="V17" i="25"/>
  <c r="V33" i="25"/>
  <c r="AK19" i="25"/>
  <c r="AK35" i="25"/>
  <c r="AK51" i="25"/>
  <c r="AJ17" i="25"/>
  <c r="AJ33" i="25"/>
  <c r="AJ49" i="25"/>
  <c r="AI15" i="25"/>
  <c r="AI31" i="25"/>
  <c r="AI47" i="25"/>
  <c r="AK8" i="25"/>
  <c r="AK24" i="25"/>
  <c r="AK40" i="25"/>
  <c r="AJ22" i="25"/>
  <c r="AJ38" i="25"/>
  <c r="AJ54" i="25"/>
  <c r="AI20" i="25"/>
  <c r="AI36" i="25"/>
  <c r="AI52" i="25"/>
  <c r="AK17" i="25"/>
  <c r="AK33" i="25"/>
  <c r="AK49" i="25"/>
  <c r="AJ15" i="25"/>
  <c r="AJ31" i="25"/>
  <c r="AJ47" i="25"/>
  <c r="AI13" i="25"/>
  <c r="AI29" i="25"/>
  <c r="AI45" i="25"/>
  <c r="AJ32" i="25"/>
  <c r="AI46" i="25"/>
  <c r="AK38" i="25"/>
  <c r="AJ52" i="25"/>
  <c r="AI26" i="25"/>
  <c r="AK10" i="25"/>
  <c r="AJ24" i="25"/>
  <c r="AI38" i="25"/>
  <c r="AJ28" i="25"/>
  <c r="V20" i="25"/>
  <c r="V36" i="25"/>
  <c r="V52" i="25"/>
  <c r="U18" i="25"/>
  <c r="U34" i="25"/>
  <c r="U50" i="25"/>
  <c r="T16" i="25"/>
  <c r="T32" i="25"/>
  <c r="T48" i="25"/>
  <c r="V27" i="25"/>
  <c r="U29" i="25"/>
  <c r="V21" i="25"/>
  <c r="V37" i="25"/>
  <c r="V53" i="25"/>
  <c r="U19" i="25"/>
  <c r="U35" i="25"/>
  <c r="U51" i="25"/>
  <c r="T17" i="25"/>
  <c r="T33" i="25"/>
  <c r="T49" i="25"/>
  <c r="V19" i="25"/>
  <c r="U9" i="25"/>
  <c r="U53" i="25"/>
  <c r="V22" i="25"/>
  <c r="V38" i="25"/>
  <c r="V54" i="25"/>
  <c r="U20" i="25"/>
  <c r="U36" i="25"/>
  <c r="U52" i="25"/>
  <c r="U42" i="25"/>
  <c r="V55" i="25"/>
  <c r="V49" i="25"/>
  <c r="U27" i="25"/>
  <c r="U47" i="25"/>
  <c r="T21" i="25"/>
  <c r="T41" i="25"/>
  <c r="V51" i="25"/>
  <c r="V10" i="25"/>
  <c r="V30" i="25"/>
  <c r="V50" i="25"/>
  <c r="U24" i="25"/>
  <c r="U44" i="25"/>
  <c r="T14" i="25"/>
  <c r="T30" i="25"/>
  <c r="T46" i="25"/>
  <c r="V11" i="25"/>
  <c r="U13" i="25"/>
  <c r="U49" i="25"/>
  <c r="T55" i="25"/>
  <c r="T47" i="25"/>
  <c r="T8" i="25"/>
  <c r="V13" i="25"/>
  <c r="U11" i="25"/>
  <c r="U31" i="25"/>
  <c r="U55" i="25"/>
  <c r="T25" i="25"/>
  <c r="T45" i="25"/>
  <c r="V15" i="25"/>
  <c r="U21" i="25"/>
  <c r="V14" i="25"/>
  <c r="V34" i="25"/>
  <c r="U8" i="25"/>
  <c r="U28" i="25"/>
  <c r="U48" i="25"/>
  <c r="T18" i="25"/>
  <c r="T34" i="25"/>
  <c r="T50" i="25"/>
  <c r="V23" i="25"/>
  <c r="U25" i="25"/>
  <c r="T19" i="25"/>
  <c r="T7" i="25"/>
  <c r="T11" i="25"/>
  <c r="T24" i="25"/>
  <c r="V29" i="25"/>
  <c r="U15" i="25"/>
  <c r="U39" i="25"/>
  <c r="T9" i="25"/>
  <c r="T29" i="25"/>
  <c r="T53" i="25"/>
  <c r="V31" i="25"/>
  <c r="U33" i="25"/>
  <c r="V18" i="25"/>
  <c r="V42" i="25"/>
  <c r="U12" i="25"/>
  <c r="U32" i="25"/>
  <c r="T22" i="25"/>
  <c r="T38" i="25"/>
  <c r="T54" i="25"/>
  <c r="V35" i="25"/>
  <c r="U37" i="25"/>
  <c r="T35" i="25"/>
  <c r="T23" i="25"/>
  <c r="T27" i="25"/>
  <c r="T40" i="25"/>
  <c r="V45" i="25"/>
  <c r="U23" i="25"/>
  <c r="U43" i="25"/>
  <c r="T13" i="25"/>
  <c r="T37" i="25"/>
  <c r="V43" i="25"/>
  <c r="U41" i="25"/>
  <c r="V26" i="25"/>
  <c r="V46" i="25"/>
  <c r="U16" i="25"/>
  <c r="U40" i="25"/>
  <c r="T10" i="25"/>
  <c r="T26" i="25"/>
  <c r="T42" i="25"/>
  <c r="V47" i="25"/>
  <c r="U45" i="25"/>
  <c r="T51" i="25"/>
  <c r="T15" i="25"/>
  <c r="T39" i="25"/>
  <c r="T43" i="25"/>
  <c r="T31" i="25"/>
  <c r="AH17" i="25"/>
  <c r="AH22" i="25"/>
  <c r="AH38" i="25"/>
  <c r="AH11" i="25"/>
  <c r="AH37" i="25"/>
  <c r="AH54" i="25"/>
  <c r="AH41" i="25"/>
  <c r="AH20" i="25"/>
  <c r="AH43" i="25"/>
  <c r="AH8" i="25"/>
  <c r="AH35" i="25"/>
  <c r="AH52" i="25"/>
  <c r="S18" i="25"/>
  <c r="S34" i="25"/>
  <c r="S50" i="25"/>
  <c r="AH21" i="25"/>
  <c r="AH10" i="25"/>
  <c r="AH26" i="25"/>
  <c r="AH19" i="25"/>
  <c r="AH42" i="25"/>
  <c r="AH49" i="25"/>
  <c r="AH28" i="25"/>
  <c r="AH47" i="25"/>
  <c r="AH31" i="25"/>
  <c r="AH15" i="25"/>
  <c r="AH40" i="25"/>
  <c r="AH24" i="25"/>
  <c r="AH9" i="25"/>
  <c r="AH25" i="25"/>
  <c r="AH14" i="25"/>
  <c r="AH30" i="25"/>
  <c r="AH7" i="25"/>
  <c r="AH27" i="25"/>
  <c r="AH46" i="25"/>
  <c r="AH33" i="25"/>
  <c r="AH51" i="25"/>
  <c r="AH45" i="25"/>
  <c r="AH23" i="25"/>
  <c r="AH44" i="25"/>
  <c r="AH36" i="25"/>
  <c r="S10" i="25"/>
  <c r="S26" i="25"/>
  <c r="S42" i="25"/>
  <c r="AH13" i="25"/>
  <c r="AH18" i="25"/>
  <c r="AH34" i="25"/>
  <c r="AH32" i="25"/>
  <c r="AH50" i="25"/>
  <c r="AH16" i="25"/>
  <c r="AH12" i="25"/>
  <c r="AH39" i="25"/>
  <c r="AH55" i="25"/>
  <c r="AH29" i="25"/>
  <c r="AH48" i="25"/>
  <c r="AH53" i="25"/>
  <c r="S14" i="25"/>
  <c r="S30" i="25"/>
  <c r="S46" i="25"/>
  <c r="S15" i="25"/>
  <c r="S31" i="25"/>
  <c r="S47" i="25"/>
  <c r="S11" i="25"/>
  <c r="S35" i="25"/>
  <c r="S55" i="25"/>
  <c r="S12" i="25"/>
  <c r="S28" i="25"/>
  <c r="S44" i="25"/>
  <c r="S17" i="25"/>
  <c r="S29" i="25"/>
  <c r="S9" i="25"/>
  <c r="S13" i="25"/>
  <c r="E20" i="25"/>
  <c r="E9" i="25"/>
  <c r="E45" i="25"/>
  <c r="E37" i="25"/>
  <c r="E14" i="25"/>
  <c r="E30" i="25"/>
  <c r="E19" i="25"/>
  <c r="E35" i="25"/>
  <c r="E51" i="25"/>
  <c r="E36" i="25"/>
  <c r="E29" i="25"/>
  <c r="E50" i="25"/>
  <c r="S22" i="25"/>
  <c r="S19" i="25"/>
  <c r="S39" i="25"/>
  <c r="S16" i="25"/>
  <c r="S32" i="25"/>
  <c r="S48" i="25"/>
  <c r="S33" i="25"/>
  <c r="S21" i="25"/>
  <c r="S25" i="25"/>
  <c r="S45" i="25"/>
  <c r="E32" i="25"/>
  <c r="E13" i="25"/>
  <c r="E38" i="25"/>
  <c r="E53" i="25"/>
  <c r="E18" i="25"/>
  <c r="E42" i="25"/>
  <c r="E23" i="25"/>
  <c r="E39" i="25"/>
  <c r="E55" i="25"/>
  <c r="E40" i="25"/>
  <c r="E41" i="25"/>
  <c r="S38" i="25"/>
  <c r="S23" i="25"/>
  <c r="S43" i="25"/>
  <c r="S20" i="25"/>
  <c r="S36" i="25"/>
  <c r="S52" i="25"/>
  <c r="S49" i="25"/>
  <c r="S37" i="25"/>
  <c r="S41" i="25"/>
  <c r="E12" i="25"/>
  <c r="E44" i="25"/>
  <c r="E25" i="25"/>
  <c r="E54" i="25"/>
  <c r="E46" i="25"/>
  <c r="E22" i="25"/>
  <c r="E11" i="25"/>
  <c r="E27" i="25"/>
  <c r="E43" i="25"/>
  <c r="E24" i="25"/>
  <c r="E48" i="25"/>
  <c r="E49" i="25"/>
  <c r="E21" i="25"/>
  <c r="S54" i="25"/>
  <c r="S7" i="25"/>
  <c r="S27" i="25"/>
  <c r="S51" i="25"/>
  <c r="S8" i="25"/>
  <c r="S24" i="25"/>
  <c r="S40" i="25"/>
  <c r="S53" i="25"/>
  <c r="E16" i="25"/>
  <c r="E52" i="25"/>
  <c r="E33" i="25"/>
  <c r="E17" i="25"/>
  <c r="E10" i="25"/>
  <c r="E26" i="25"/>
  <c r="E15" i="25"/>
  <c r="E31" i="25"/>
  <c r="E47" i="25"/>
  <c r="E28" i="25"/>
  <c r="E34" i="25"/>
  <c r="N2" i="19"/>
  <c r="AM2" i="19"/>
  <c r="BK2" i="19"/>
  <c r="BM2" i="19" s="1"/>
  <c r="AL2" i="19"/>
  <c r="AG4" i="16"/>
  <c r="BC4" i="16"/>
  <c r="BD4" i="16" s="1"/>
  <c r="L4" i="16"/>
  <c r="AH4" i="16"/>
  <c r="H7" i="25"/>
  <c r="F7" i="25"/>
  <c r="G7" i="25"/>
  <c r="E7" i="25"/>
  <c r="G6" i="25"/>
  <c r="H6" i="25"/>
  <c r="F6" i="25"/>
  <c r="H11" i="25"/>
  <c r="H15" i="25"/>
  <c r="H19" i="25"/>
  <c r="H23" i="25"/>
  <c r="H27" i="25"/>
  <c r="H31" i="25"/>
  <c r="H35" i="25"/>
  <c r="H39" i="25"/>
  <c r="H43" i="25"/>
  <c r="H47" i="25"/>
  <c r="H51" i="25"/>
  <c r="H55" i="25"/>
  <c r="G9" i="25"/>
  <c r="G13" i="25"/>
  <c r="G17" i="25"/>
  <c r="G21" i="25"/>
  <c r="G25" i="25"/>
  <c r="G29" i="25"/>
  <c r="G53" i="25"/>
  <c r="F11" i="25"/>
  <c r="F15" i="25"/>
  <c r="F35" i="25"/>
  <c r="F39" i="25"/>
  <c r="F43" i="25"/>
  <c r="F47" i="25"/>
  <c r="F51" i="25"/>
  <c r="F55" i="25"/>
  <c r="H46" i="25"/>
  <c r="G12" i="25"/>
  <c r="G16" i="25"/>
  <c r="G28" i="25"/>
  <c r="F42" i="25"/>
  <c r="F54" i="25"/>
  <c r="H12" i="25"/>
  <c r="H16" i="25"/>
  <c r="H20" i="25"/>
  <c r="H24" i="25"/>
  <c r="H28" i="25"/>
  <c r="H32" i="25"/>
  <c r="H36" i="25"/>
  <c r="H40" i="25"/>
  <c r="H44" i="25"/>
  <c r="H48" i="25"/>
  <c r="H52" i="25"/>
  <c r="G10" i="25"/>
  <c r="G14" i="25"/>
  <c r="G18" i="25"/>
  <c r="G22" i="25"/>
  <c r="G26" i="25"/>
  <c r="G30" i="25"/>
  <c r="G54" i="25"/>
  <c r="F12" i="25"/>
  <c r="F16" i="25"/>
  <c r="F32" i="25"/>
  <c r="F36" i="25"/>
  <c r="F40" i="25"/>
  <c r="F44" i="25"/>
  <c r="F48" i="25"/>
  <c r="F52" i="25"/>
  <c r="H50" i="25"/>
  <c r="G20" i="25"/>
  <c r="F10" i="25"/>
  <c r="F34" i="25"/>
  <c r="F46" i="25"/>
  <c r="H9" i="25"/>
  <c r="H13" i="25"/>
  <c r="H17" i="25"/>
  <c r="H21" i="25"/>
  <c r="H25" i="25"/>
  <c r="H29" i="25"/>
  <c r="H33" i="25"/>
  <c r="H37" i="25"/>
  <c r="H41" i="25"/>
  <c r="H45" i="25"/>
  <c r="H49" i="25"/>
  <c r="H53" i="25"/>
  <c r="G11" i="25"/>
  <c r="G15" i="25"/>
  <c r="G19" i="25"/>
  <c r="G23" i="25"/>
  <c r="G27" i="25"/>
  <c r="G31" i="25"/>
  <c r="G55" i="25"/>
  <c r="F9" i="25"/>
  <c r="F13" i="25"/>
  <c r="F17" i="25"/>
  <c r="F33" i="25"/>
  <c r="F37" i="25"/>
  <c r="F41" i="25"/>
  <c r="F45" i="25"/>
  <c r="F49" i="25"/>
  <c r="F53" i="25"/>
  <c r="H10" i="25"/>
  <c r="H14" i="25"/>
  <c r="H18" i="25"/>
  <c r="H22" i="25"/>
  <c r="H26" i="25"/>
  <c r="H30" i="25"/>
  <c r="H34" i="25"/>
  <c r="H38" i="25"/>
  <c r="H42" i="25"/>
  <c r="H54" i="25"/>
  <c r="G24" i="25"/>
  <c r="F14" i="25"/>
  <c r="F18" i="25"/>
  <c r="F38" i="25"/>
  <c r="F50" i="25"/>
  <c r="H8" i="25"/>
  <c r="F8" i="25"/>
  <c r="E8" i="25"/>
  <c r="G8" i="25"/>
  <c r="D25" i="25"/>
  <c r="E3" i="20"/>
  <c r="Q91" i="19"/>
  <c r="T91" i="19"/>
  <c r="N91" i="19"/>
  <c r="H91" i="19"/>
  <c r="K91" i="19"/>
  <c r="D9" i="20"/>
  <c r="B10" i="20"/>
  <c r="D8" i="20"/>
  <c r="F9" i="20"/>
  <c r="C10" i="20"/>
  <c r="E9" i="20"/>
  <c r="F8" i="20"/>
  <c r="B9" i="20"/>
  <c r="F10" i="20"/>
  <c r="C9" i="20"/>
  <c r="C8" i="20"/>
  <c r="B8" i="20"/>
  <c r="D10" i="20"/>
  <c r="E8" i="20"/>
  <c r="E10" i="20"/>
  <c r="H2" i="24"/>
  <c r="B25" i="9"/>
  <c r="E25" i="9"/>
  <c r="F25" i="9"/>
  <c r="D25" i="9"/>
  <c r="C25" i="9"/>
  <c r="H2" i="23"/>
  <c r="I2" i="23" s="1"/>
  <c r="O2" i="19"/>
  <c r="M4" i="16"/>
  <c r="F13" i="9"/>
  <c r="S13" i="9" s="1"/>
  <c r="AF13" i="9" s="1"/>
  <c r="D53" i="25" l="1"/>
  <c r="I53" i="25" s="1"/>
  <c r="Q53" i="16"/>
  <c r="S6" i="25"/>
  <c r="S56" i="25" s="1"/>
  <c r="P24" i="9" s="1"/>
  <c r="P15" i="9"/>
  <c r="AH6" i="25"/>
  <c r="AH56" i="25" s="1"/>
  <c r="AC24" i="9" s="1"/>
  <c r="AC15" i="9"/>
  <c r="R55" i="25"/>
  <c r="W55" i="25" s="1"/>
  <c r="AN55" i="16"/>
  <c r="R43" i="25"/>
  <c r="W43" i="25" s="1"/>
  <c r="AN43" i="16"/>
  <c r="AN11" i="16"/>
  <c r="R11" i="25"/>
  <c r="W11" i="25" s="1"/>
  <c r="R54" i="25"/>
  <c r="W54" i="25" s="1"/>
  <c r="AN54" i="16"/>
  <c r="R38" i="25"/>
  <c r="W38" i="25" s="1"/>
  <c r="AN38" i="16"/>
  <c r="R22" i="25"/>
  <c r="W22" i="25" s="1"/>
  <c r="AN22" i="16"/>
  <c r="R41" i="25"/>
  <c r="W41" i="25" s="1"/>
  <c r="AN41" i="16"/>
  <c r="R25" i="25"/>
  <c r="W25" i="25" s="1"/>
  <c r="AN25" i="16"/>
  <c r="R9" i="25"/>
  <c r="W9" i="25" s="1"/>
  <c r="AN9" i="16"/>
  <c r="R44" i="25"/>
  <c r="W44" i="25" s="1"/>
  <c r="AN44" i="16"/>
  <c r="R28" i="25"/>
  <c r="W28" i="25" s="1"/>
  <c r="AN28" i="16"/>
  <c r="AN12" i="16"/>
  <c r="R12" i="25"/>
  <c r="W12" i="25" s="1"/>
  <c r="AG27" i="25"/>
  <c r="AL27" i="25" s="1"/>
  <c r="BK27" i="16"/>
  <c r="AG42" i="25"/>
  <c r="AL42" i="25" s="1"/>
  <c r="BK42" i="16"/>
  <c r="AG26" i="25"/>
  <c r="AL26" i="25" s="1"/>
  <c r="BK26" i="16"/>
  <c r="AG10" i="25"/>
  <c r="AL10" i="25" s="1"/>
  <c r="BK10" i="16"/>
  <c r="AG19" i="25"/>
  <c r="AL19" i="25" s="1"/>
  <c r="BK19" i="16"/>
  <c r="AG49" i="25"/>
  <c r="AL49" i="25" s="1"/>
  <c r="BK49" i="16"/>
  <c r="AG33" i="25"/>
  <c r="AL33" i="25" s="1"/>
  <c r="BK33" i="16"/>
  <c r="AG17" i="25"/>
  <c r="AL17" i="25" s="1"/>
  <c r="BK17" i="16"/>
  <c r="AG35" i="25"/>
  <c r="AL35" i="25" s="1"/>
  <c r="BK35" i="16"/>
  <c r="AG52" i="25"/>
  <c r="AL52" i="25" s="1"/>
  <c r="BK52" i="16"/>
  <c r="AG36" i="25"/>
  <c r="AL36" i="25" s="1"/>
  <c r="BK36" i="16"/>
  <c r="AG20" i="25"/>
  <c r="AL20" i="25" s="1"/>
  <c r="BK20" i="16"/>
  <c r="U6" i="25"/>
  <c r="U56" i="25" s="1"/>
  <c r="R24" i="9" s="1"/>
  <c r="R15" i="9"/>
  <c r="T6" i="25"/>
  <c r="T56" i="25" s="1"/>
  <c r="Q24" i="9" s="1"/>
  <c r="Q15" i="9"/>
  <c r="BK18" i="16"/>
  <c r="AK18" i="25"/>
  <c r="AL18" i="25" s="1"/>
  <c r="AK6" i="25"/>
  <c r="AF15" i="9"/>
  <c r="AJ6" i="25"/>
  <c r="AJ56" i="25" s="1"/>
  <c r="AE24" i="9" s="1"/>
  <c r="AE15" i="9"/>
  <c r="V6" i="25"/>
  <c r="V56" i="25" s="1"/>
  <c r="S24" i="9" s="1"/>
  <c r="S15" i="9"/>
  <c r="R39" i="25"/>
  <c r="W39" i="25" s="1"/>
  <c r="AN39" i="16"/>
  <c r="R51" i="25"/>
  <c r="W51" i="25" s="1"/>
  <c r="AN51" i="16"/>
  <c r="R47" i="25"/>
  <c r="W47" i="25" s="1"/>
  <c r="AN47" i="16"/>
  <c r="R50" i="25"/>
  <c r="W50" i="25" s="1"/>
  <c r="AN50" i="16"/>
  <c r="R34" i="25"/>
  <c r="W34" i="25" s="1"/>
  <c r="AN34" i="16"/>
  <c r="R18" i="25"/>
  <c r="W18" i="25" s="1"/>
  <c r="AN18" i="16"/>
  <c r="R53" i="25"/>
  <c r="W53" i="25" s="1"/>
  <c r="AN53" i="16"/>
  <c r="R37" i="25"/>
  <c r="W37" i="25" s="1"/>
  <c r="AN37" i="16"/>
  <c r="R21" i="25"/>
  <c r="W21" i="25" s="1"/>
  <c r="AN21" i="16"/>
  <c r="AN6" i="16"/>
  <c r="O15" i="9"/>
  <c r="R6" i="25"/>
  <c r="R40" i="25"/>
  <c r="W40" i="25" s="1"/>
  <c r="AN40" i="16"/>
  <c r="R24" i="25"/>
  <c r="W24" i="25" s="1"/>
  <c r="AN24" i="16"/>
  <c r="AN8" i="16"/>
  <c r="R8" i="25"/>
  <c r="W8" i="25" s="1"/>
  <c r="AG11" i="25"/>
  <c r="AL11" i="25" s="1"/>
  <c r="BK11" i="16"/>
  <c r="AG38" i="25"/>
  <c r="AL38" i="25" s="1"/>
  <c r="BK38" i="16"/>
  <c r="AG22" i="25"/>
  <c r="AL22" i="25" s="1"/>
  <c r="BK22" i="16"/>
  <c r="AG51" i="25"/>
  <c r="AL51" i="25" s="1"/>
  <c r="BK51" i="16"/>
  <c r="BK7" i="16"/>
  <c r="AG7" i="25"/>
  <c r="AL7" i="25" s="1"/>
  <c r="AG45" i="25"/>
  <c r="AL45" i="25" s="1"/>
  <c r="BK45" i="16"/>
  <c r="AG29" i="25"/>
  <c r="AL29" i="25" s="1"/>
  <c r="BK29" i="16"/>
  <c r="AG13" i="25"/>
  <c r="AL13" i="25" s="1"/>
  <c r="BK13" i="16"/>
  <c r="AG23" i="25"/>
  <c r="AL23" i="25" s="1"/>
  <c r="BK23" i="16"/>
  <c r="AG48" i="25"/>
  <c r="AL48" i="25" s="1"/>
  <c r="BK48" i="16"/>
  <c r="AG32" i="25"/>
  <c r="AL32" i="25" s="1"/>
  <c r="BK32" i="16"/>
  <c r="AG16" i="25"/>
  <c r="AL16" i="25" s="1"/>
  <c r="BK16" i="16"/>
  <c r="R23" i="25"/>
  <c r="W23" i="25" s="1"/>
  <c r="AN23" i="16"/>
  <c r="R35" i="25"/>
  <c r="W35" i="25" s="1"/>
  <c r="AN35" i="16"/>
  <c r="R31" i="25"/>
  <c r="W31" i="25" s="1"/>
  <c r="AN31" i="16"/>
  <c r="AN46" i="16"/>
  <c r="R46" i="25"/>
  <c r="W46" i="25" s="1"/>
  <c r="R30" i="25"/>
  <c r="W30" i="25" s="1"/>
  <c r="AN30" i="16"/>
  <c r="R14" i="25"/>
  <c r="W14" i="25" s="1"/>
  <c r="AN14" i="16"/>
  <c r="R49" i="25"/>
  <c r="W49" i="25" s="1"/>
  <c r="AN49" i="16"/>
  <c r="R33" i="25"/>
  <c r="W33" i="25" s="1"/>
  <c r="AN33" i="16"/>
  <c r="R17" i="25"/>
  <c r="W17" i="25" s="1"/>
  <c r="AN17" i="16"/>
  <c r="R52" i="25"/>
  <c r="W52" i="25" s="1"/>
  <c r="AN52" i="16"/>
  <c r="R36" i="25"/>
  <c r="W36" i="25" s="1"/>
  <c r="AN36" i="16"/>
  <c r="R20" i="25"/>
  <c r="W20" i="25" s="1"/>
  <c r="AN20" i="16"/>
  <c r="AG55" i="25"/>
  <c r="AL55" i="25" s="1"/>
  <c r="BK55" i="16"/>
  <c r="AG54" i="25"/>
  <c r="AL54" i="25" s="1"/>
  <c r="BK54" i="16"/>
  <c r="AG34" i="25"/>
  <c r="AL34" i="25" s="1"/>
  <c r="BK34" i="16"/>
  <c r="AG43" i="25"/>
  <c r="AL43" i="25" s="1"/>
  <c r="BK43" i="16"/>
  <c r="AG50" i="25"/>
  <c r="AL50" i="25" s="1"/>
  <c r="BK50" i="16"/>
  <c r="AG41" i="25"/>
  <c r="AL41" i="25" s="1"/>
  <c r="BK41" i="16"/>
  <c r="AG25" i="25"/>
  <c r="AL25" i="25" s="1"/>
  <c r="BK25" i="16"/>
  <c r="AG9" i="25"/>
  <c r="AL9" i="25" s="1"/>
  <c r="BK9" i="16"/>
  <c r="BK15" i="16"/>
  <c r="AG15" i="25"/>
  <c r="AL15" i="25" s="1"/>
  <c r="AG44" i="25"/>
  <c r="AL44" i="25" s="1"/>
  <c r="BK44" i="16"/>
  <c r="AG28" i="25"/>
  <c r="AL28" i="25" s="1"/>
  <c r="BK28" i="16"/>
  <c r="AG12" i="25"/>
  <c r="AL12" i="25" s="1"/>
  <c r="BK12" i="16"/>
  <c r="D55" i="25"/>
  <c r="I55" i="25" s="1"/>
  <c r="Q55" i="16"/>
  <c r="D54" i="25"/>
  <c r="I54" i="25" s="1"/>
  <c r="Q54" i="16"/>
  <c r="AI6" i="25"/>
  <c r="AI56" i="25" s="1"/>
  <c r="AD24" i="9" s="1"/>
  <c r="AD15" i="9"/>
  <c r="R27" i="25"/>
  <c r="W27" i="25" s="1"/>
  <c r="AN27" i="16"/>
  <c r="R7" i="25"/>
  <c r="W7" i="25" s="1"/>
  <c r="AN7" i="16"/>
  <c r="R19" i="25"/>
  <c r="W19" i="25" s="1"/>
  <c r="AN19" i="16"/>
  <c r="R15" i="25"/>
  <c r="W15" i="25" s="1"/>
  <c r="AN15" i="16"/>
  <c r="AN42" i="16"/>
  <c r="R42" i="25"/>
  <c r="W42" i="25" s="1"/>
  <c r="R26" i="25"/>
  <c r="W26" i="25" s="1"/>
  <c r="AN26" i="16"/>
  <c r="R10" i="25"/>
  <c r="W10" i="25" s="1"/>
  <c r="AN10" i="16"/>
  <c r="R45" i="25"/>
  <c r="W45" i="25" s="1"/>
  <c r="AN45" i="16"/>
  <c r="R29" i="25"/>
  <c r="W29" i="25" s="1"/>
  <c r="AN29" i="16"/>
  <c r="AN13" i="16"/>
  <c r="R13" i="25"/>
  <c r="W13" i="25" s="1"/>
  <c r="R48" i="25"/>
  <c r="W48" i="25" s="1"/>
  <c r="AN48" i="16"/>
  <c r="R32" i="25"/>
  <c r="W32" i="25" s="1"/>
  <c r="AN32" i="16"/>
  <c r="R16" i="25"/>
  <c r="W16" i="25" s="1"/>
  <c r="AN16" i="16"/>
  <c r="AG39" i="25"/>
  <c r="AL39" i="25" s="1"/>
  <c r="BK39" i="16"/>
  <c r="AG46" i="25"/>
  <c r="AL46" i="25" s="1"/>
  <c r="BK46" i="16"/>
  <c r="AG30" i="25"/>
  <c r="AL30" i="25" s="1"/>
  <c r="BK30" i="16"/>
  <c r="AG14" i="25"/>
  <c r="AL14" i="25" s="1"/>
  <c r="BK14" i="16"/>
  <c r="AG31" i="25"/>
  <c r="AL31" i="25" s="1"/>
  <c r="BK31" i="16"/>
  <c r="AG53" i="25"/>
  <c r="AL53" i="25" s="1"/>
  <c r="BK53" i="16"/>
  <c r="AG37" i="25"/>
  <c r="AL37" i="25" s="1"/>
  <c r="BK37" i="16"/>
  <c r="AG21" i="25"/>
  <c r="AL21" i="25" s="1"/>
  <c r="BK21" i="16"/>
  <c r="AG47" i="25"/>
  <c r="AL47" i="25" s="1"/>
  <c r="BK47" i="16"/>
  <c r="AG6" i="25"/>
  <c r="BK6" i="16"/>
  <c r="AB15" i="9"/>
  <c r="AG40" i="25"/>
  <c r="AL40" i="25" s="1"/>
  <c r="BK40" i="16"/>
  <c r="AG24" i="25"/>
  <c r="AL24" i="25" s="1"/>
  <c r="BK24" i="16"/>
  <c r="AG8" i="25"/>
  <c r="AL8" i="25" s="1"/>
  <c r="BK8" i="16"/>
  <c r="G51" i="25"/>
  <c r="I51" i="25" s="1"/>
  <c r="Q51" i="16"/>
  <c r="G35" i="25"/>
  <c r="I35" i="25" s="1"/>
  <c r="Q35" i="16"/>
  <c r="G46" i="25"/>
  <c r="I46" i="25" s="1"/>
  <c r="Q46" i="16"/>
  <c r="G52" i="25"/>
  <c r="I52" i="25" s="1"/>
  <c r="Q52" i="16"/>
  <c r="G43" i="25"/>
  <c r="I43" i="25" s="1"/>
  <c r="Q43" i="16"/>
  <c r="G38" i="25"/>
  <c r="I38" i="25" s="1"/>
  <c r="Q38" i="16"/>
  <c r="G37" i="25"/>
  <c r="I37" i="25" s="1"/>
  <c r="Q37" i="16"/>
  <c r="G40" i="25"/>
  <c r="I40" i="25" s="1"/>
  <c r="Q40" i="16"/>
  <c r="G39" i="25"/>
  <c r="I39" i="25" s="1"/>
  <c r="Q39" i="16"/>
  <c r="G44" i="25"/>
  <c r="I44" i="25" s="1"/>
  <c r="Q44" i="16"/>
  <c r="G50" i="25"/>
  <c r="I50" i="25" s="1"/>
  <c r="Q50" i="16"/>
  <c r="G34" i="25"/>
  <c r="Q34" i="16"/>
  <c r="G49" i="25"/>
  <c r="I49" i="25" s="1"/>
  <c r="Q49" i="16"/>
  <c r="G33" i="25"/>
  <c r="I33" i="25" s="1"/>
  <c r="Q33" i="16"/>
  <c r="G32" i="25"/>
  <c r="I32" i="25" s="1"/>
  <c r="Q32" i="16"/>
  <c r="G48" i="25"/>
  <c r="I48" i="25" s="1"/>
  <c r="Q48" i="16"/>
  <c r="G45" i="25"/>
  <c r="I45" i="25" s="1"/>
  <c r="Q45" i="16"/>
  <c r="G47" i="25"/>
  <c r="I47" i="25" s="1"/>
  <c r="Q47" i="16"/>
  <c r="G42" i="25"/>
  <c r="I42" i="25" s="1"/>
  <c r="Q42" i="16"/>
  <c r="G36" i="25"/>
  <c r="I36" i="25" s="1"/>
  <c r="Q36" i="16"/>
  <c r="G41" i="25"/>
  <c r="I41" i="25" s="1"/>
  <c r="Q41" i="16"/>
  <c r="F29" i="25"/>
  <c r="I29" i="25" s="1"/>
  <c r="Q29" i="16"/>
  <c r="F22" i="25"/>
  <c r="I22" i="25" s="1"/>
  <c r="Q22" i="16"/>
  <c r="F28" i="25"/>
  <c r="I28" i="25" s="1"/>
  <c r="Q28" i="16"/>
  <c r="F27" i="25"/>
  <c r="I27" i="25" s="1"/>
  <c r="Q27" i="16"/>
  <c r="F23" i="25"/>
  <c r="I23" i="25" s="1"/>
  <c r="Q23" i="16"/>
  <c r="F30" i="25"/>
  <c r="I30" i="25" s="1"/>
  <c r="Q30" i="16"/>
  <c r="F21" i="25"/>
  <c r="I21" i="25" s="1"/>
  <c r="Q21" i="16"/>
  <c r="F20" i="25"/>
  <c r="I20" i="25" s="1"/>
  <c r="Q20" i="16"/>
  <c r="F26" i="25"/>
  <c r="I26" i="25" s="1"/>
  <c r="Q26" i="16"/>
  <c r="F19" i="25"/>
  <c r="I19" i="25" s="1"/>
  <c r="Q19" i="16"/>
  <c r="F25" i="25"/>
  <c r="I25" i="25" s="1"/>
  <c r="Q25" i="16"/>
  <c r="F24" i="25"/>
  <c r="I24" i="25" s="1"/>
  <c r="Q24" i="16"/>
  <c r="F31" i="25"/>
  <c r="I31" i="25" s="1"/>
  <c r="Q31" i="16"/>
  <c r="D18" i="25"/>
  <c r="I18" i="25" s="1"/>
  <c r="Q18" i="16"/>
  <c r="D13" i="25"/>
  <c r="I13" i="25" s="1"/>
  <c r="Q13" i="16"/>
  <c r="D10" i="25"/>
  <c r="I10" i="25" s="1"/>
  <c r="Q10" i="16"/>
  <c r="D14" i="25"/>
  <c r="I14" i="25" s="1"/>
  <c r="Q14" i="16"/>
  <c r="D16" i="25"/>
  <c r="I16" i="25" s="1"/>
  <c r="Q16" i="16"/>
  <c r="I9" i="25"/>
  <c r="Q9" i="16"/>
  <c r="D12" i="25"/>
  <c r="I12" i="25" s="1"/>
  <c r="Q12" i="16"/>
  <c r="D17" i="25"/>
  <c r="I17" i="25" s="1"/>
  <c r="Q17" i="16"/>
  <c r="D7" i="25"/>
  <c r="I7" i="25" s="1"/>
  <c r="Q7" i="16"/>
  <c r="D8" i="25"/>
  <c r="I8" i="25" s="1"/>
  <c r="Q8" i="16"/>
  <c r="E6" i="25"/>
  <c r="I6" i="25" s="1"/>
  <c r="Q6" i="16"/>
  <c r="D11" i="25"/>
  <c r="I11" i="25" s="1"/>
  <c r="Q11" i="16"/>
  <c r="D15" i="25"/>
  <c r="I15" i="25" s="1"/>
  <c r="Q15" i="16"/>
  <c r="Q2" i="19"/>
  <c r="AP2" i="19"/>
  <c r="AI4" i="16"/>
  <c r="BE4" i="16"/>
  <c r="BF4" i="16" s="1"/>
  <c r="BN2" i="19"/>
  <c r="BP2" i="19" s="1"/>
  <c r="AO2" i="19"/>
  <c r="N4" i="16"/>
  <c r="AJ4" i="16"/>
  <c r="I34" i="25"/>
  <c r="F3" i="20"/>
  <c r="F16" i="20"/>
  <c r="D16" i="20"/>
  <c r="E16" i="20"/>
  <c r="C16" i="20"/>
  <c r="B16" i="20"/>
  <c r="I2" i="24"/>
  <c r="K9" i="23"/>
  <c r="C9" i="23"/>
  <c r="I9" i="23"/>
  <c r="E9" i="23"/>
  <c r="J2" i="23"/>
  <c r="K2" i="23" s="1"/>
  <c r="R2" i="19"/>
  <c r="O4" i="16"/>
  <c r="G25" i="9"/>
  <c r="AE26" i="9" l="1"/>
  <c r="AE40" i="9" s="1"/>
  <c r="AE46" i="9" s="1"/>
  <c r="R26" i="9"/>
  <c r="R40" i="9" s="1"/>
  <c r="R46" i="9" s="1"/>
  <c r="P26" i="9"/>
  <c r="P40" i="9" s="1"/>
  <c r="P43" i="9" s="1"/>
  <c r="P45" i="9" s="1"/>
  <c r="S26" i="9"/>
  <c r="S40" i="9" s="1"/>
  <c r="S46" i="9" s="1"/>
  <c r="Q26" i="9"/>
  <c r="Q40" i="9" s="1"/>
  <c r="Q43" i="9" s="1"/>
  <c r="Q45" i="9" s="1"/>
  <c r="BK56" i="16"/>
  <c r="AN56" i="16"/>
  <c r="AD26" i="9"/>
  <c r="AD40" i="9" s="1"/>
  <c r="T15" i="9"/>
  <c r="E56" i="25"/>
  <c r="C24" i="9" s="1"/>
  <c r="AK56" i="25"/>
  <c r="AF24" i="9" s="1"/>
  <c r="AF26" i="9" s="1"/>
  <c r="AF40" i="9" s="1"/>
  <c r="AG15" i="9"/>
  <c r="W6" i="25"/>
  <c r="W56" i="25" s="1"/>
  <c r="R56" i="25"/>
  <c r="O24" i="9" s="1"/>
  <c r="T24" i="9" s="1"/>
  <c r="F56" i="25"/>
  <c r="D24" i="9" s="1"/>
  <c r="AL6" i="25"/>
  <c r="AL56" i="25" s="1"/>
  <c r="AG56" i="25"/>
  <c r="AB24" i="9" s="1"/>
  <c r="AB26" i="9" s="1"/>
  <c r="AC26" i="9"/>
  <c r="AC40" i="9" s="1"/>
  <c r="G56" i="25"/>
  <c r="E24" i="9" s="1"/>
  <c r="D56" i="25"/>
  <c r="B24" i="9" s="1"/>
  <c r="P4" i="16"/>
  <c r="AL4" i="16"/>
  <c r="BG4" i="16"/>
  <c r="BH4" i="16" s="1"/>
  <c r="AK4" i="16"/>
  <c r="BQ2" i="19"/>
  <c r="BS2" i="19" s="1"/>
  <c r="AR2" i="19"/>
  <c r="T2" i="19"/>
  <c r="AS2" i="19"/>
  <c r="B15" i="9"/>
  <c r="B6" i="20" s="1"/>
  <c r="U91" i="19"/>
  <c r="E12" i="20"/>
  <c r="G16" i="20"/>
  <c r="C12" i="20"/>
  <c r="B12" i="20"/>
  <c r="D12" i="20"/>
  <c r="F12" i="20"/>
  <c r="G21" i="9"/>
  <c r="G31" i="9"/>
  <c r="G22" i="20" s="1"/>
  <c r="G30" i="9"/>
  <c r="G21" i="20" s="1"/>
  <c r="G29" i="9"/>
  <c r="G20" i="20" s="1"/>
  <c r="G22" i="9"/>
  <c r="G13" i="20" s="1"/>
  <c r="E32" i="9"/>
  <c r="E23" i="20" s="1"/>
  <c r="F32" i="9"/>
  <c r="F23" i="20" s="1"/>
  <c r="AE43" i="9" l="1"/>
  <c r="AE45" i="9" s="1"/>
  <c r="R43" i="9"/>
  <c r="R45" i="9" s="1"/>
  <c r="Q46" i="9"/>
  <c r="P46" i="9"/>
  <c r="S43" i="9"/>
  <c r="S45" i="9" s="1"/>
  <c r="AB40" i="9"/>
  <c r="AG26" i="9"/>
  <c r="AG40" i="9" s="1"/>
  <c r="O26" i="9"/>
  <c r="AD46" i="9"/>
  <c r="AD43" i="9"/>
  <c r="AD45" i="9" s="1"/>
  <c r="AF46" i="9"/>
  <c r="AF43" i="9"/>
  <c r="AF45" i="9" s="1"/>
  <c r="AG24" i="9"/>
  <c r="AC46" i="9"/>
  <c r="AC43" i="9"/>
  <c r="AC45" i="9" s="1"/>
  <c r="BT2" i="19"/>
  <c r="BV2" i="19" s="1"/>
  <c r="AU2" i="19"/>
  <c r="BI4" i="16"/>
  <c r="BJ4" i="16" s="1"/>
  <c r="AM4" i="16"/>
  <c r="G12" i="20"/>
  <c r="B15" i="20"/>
  <c r="O40" i="9" l="1"/>
  <c r="T26" i="9"/>
  <c r="T40" i="9" s="1"/>
  <c r="AG43" i="9"/>
  <c r="AG45" i="9" s="1"/>
  <c r="AG46" i="9"/>
  <c r="AB46" i="9"/>
  <c r="AB43" i="9"/>
  <c r="AB45" i="9" s="1"/>
  <c r="C6" i="20"/>
  <c r="D15" i="9"/>
  <c r="C15" i="20"/>
  <c r="B26" i="9"/>
  <c r="T46" i="9" l="1"/>
  <c r="T43" i="9"/>
  <c r="T45" i="9" s="1"/>
  <c r="O46" i="9"/>
  <c r="O43" i="9"/>
  <c r="O45" i="9" s="1"/>
  <c r="D6" i="20"/>
  <c r="Q56" i="16"/>
  <c r="B17" i="20"/>
  <c r="D15" i="20"/>
  <c r="L9" i="23"/>
  <c r="C26" i="9"/>
  <c r="C40" i="9" s="1"/>
  <c r="D32" i="9"/>
  <c r="D23" i="20" s="1"/>
  <c r="C32" i="9"/>
  <c r="C23" i="20" s="1"/>
  <c r="B32" i="9"/>
  <c r="B40" i="9" s="1"/>
  <c r="B46" i="9" l="1"/>
  <c r="B23" i="20"/>
  <c r="E15" i="9"/>
  <c r="E6" i="20" s="1"/>
  <c r="B43" i="9"/>
  <c r="B26" i="20" s="1"/>
  <c r="C25" i="20"/>
  <c r="C30" i="20" s="1"/>
  <c r="C43" i="9"/>
  <c r="C26" i="20" s="1"/>
  <c r="C46" i="9"/>
  <c r="C17" i="20"/>
  <c r="E15" i="20"/>
  <c r="D26" i="9"/>
  <c r="D40" i="9" s="1"/>
  <c r="G32" i="9"/>
  <c r="G23" i="20" s="1"/>
  <c r="G19" i="9"/>
  <c r="B25" i="20" l="1"/>
  <c r="B30" i="20" s="1"/>
  <c r="B45" i="9"/>
  <c r="D25" i="20"/>
  <c r="D30" i="20" s="1"/>
  <c r="D43" i="9"/>
  <c r="D26" i="20" s="1"/>
  <c r="C45" i="9"/>
  <c r="D46" i="9"/>
  <c r="H56" i="25"/>
  <c r="F24" i="9" s="1"/>
  <c r="F15" i="20" s="1"/>
  <c r="G10" i="20"/>
  <c r="D17" i="20"/>
  <c r="E26" i="9"/>
  <c r="E40" i="9" s="1"/>
  <c r="G18" i="9"/>
  <c r="G17" i="9"/>
  <c r="G16" i="9"/>
  <c r="F15" i="9" l="1"/>
  <c r="F6" i="20" s="1"/>
  <c r="D45" i="9"/>
  <c r="E25" i="20"/>
  <c r="E30" i="20" s="1"/>
  <c r="E43" i="9"/>
  <c r="E26" i="20" s="1"/>
  <c r="E46" i="9"/>
  <c r="I56" i="25"/>
  <c r="G8" i="20"/>
  <c r="G9" i="20"/>
  <c r="E17" i="20"/>
  <c r="G7" i="20"/>
  <c r="G24" i="9"/>
  <c r="F26" i="9" l="1"/>
  <c r="F40" i="9" s="1"/>
  <c r="F43" i="9" s="1"/>
  <c r="F26" i="20" s="1"/>
  <c r="G15" i="9"/>
  <c r="G6" i="20" s="1"/>
  <c r="E45" i="9"/>
  <c r="G15" i="20"/>
  <c r="G26" i="9" l="1"/>
  <c r="G40" i="9" s="1"/>
  <c r="G25" i="20" s="1"/>
  <c r="G30" i="20" s="1"/>
  <c r="F25" i="20"/>
  <c r="F30" i="20" s="1"/>
  <c r="F17" i="20"/>
  <c r="F46" i="9"/>
  <c r="F45" i="9"/>
  <c r="G46" i="9" l="1"/>
  <c r="G17" i="20"/>
  <c r="G43" i="9"/>
  <c r="G45" i="9" s="1"/>
  <c r="G26" i="20"/>
</calcChain>
</file>

<file path=xl/comments1.xml><?xml version="1.0" encoding="utf-8"?>
<comments xmlns="http://schemas.openxmlformats.org/spreadsheetml/2006/main">
  <authors>
    <author>Sharon O'Neill</author>
  </authors>
  <commentList>
    <comment ref="C4" authorId="0" shapeId="0">
      <text>
        <r>
          <rPr>
            <b/>
            <sz val="9"/>
            <color indexed="81"/>
            <rFont val="Tahoma"/>
            <family val="2"/>
          </rPr>
          <t xml:space="preserve">Subcontract Research </t>
        </r>
        <r>
          <rPr>
            <sz val="9"/>
            <color indexed="81"/>
            <rFont val="Tahoma"/>
            <family val="2"/>
          </rPr>
          <t xml:space="preserve">Costs apply whereby services may be tendered, a contract is in place or VAT invoices apply.
</t>
        </r>
        <r>
          <rPr>
            <b/>
            <sz val="9"/>
            <color indexed="81"/>
            <rFont val="Tahoma"/>
            <family val="2"/>
          </rPr>
          <t>Delivery Partner Paymen</t>
        </r>
        <r>
          <rPr>
            <sz val="9"/>
            <color indexed="81"/>
            <rFont val="Tahoma"/>
            <family val="2"/>
          </rPr>
          <t>t applies where a collaborative partner does not invoice and VAT is not incurred.</t>
        </r>
      </text>
    </comment>
  </commentList>
</comments>
</file>

<file path=xl/sharedStrings.xml><?xml version="1.0" encoding="utf-8"?>
<sst xmlns="http://schemas.openxmlformats.org/spreadsheetml/2006/main" count="4041" uniqueCount="190">
  <si>
    <t>Staff Grade</t>
  </si>
  <si>
    <t>Year 1</t>
  </si>
  <si>
    <t>Year 2</t>
  </si>
  <si>
    <t>Year 3</t>
  </si>
  <si>
    <t>Subtotal</t>
  </si>
  <si>
    <t>Total</t>
  </si>
  <si>
    <t>Other - give details</t>
  </si>
  <si>
    <t>Staff costs</t>
  </si>
  <si>
    <t>Overhead charges</t>
  </si>
  <si>
    <t>Consumables</t>
  </si>
  <si>
    <t>Travel &amp; Subsistence</t>
  </si>
  <si>
    <t>Dissemination/Knowledge Exchange</t>
  </si>
  <si>
    <t>Subcontract Research Costs</t>
  </si>
  <si>
    <t>Collection of samples/data</t>
  </si>
  <si>
    <t>Item 1-give details</t>
  </si>
  <si>
    <t xml:space="preserve">Item 2 - give details </t>
  </si>
  <si>
    <t>£</t>
  </si>
  <si>
    <t>Inflation %</t>
  </si>
  <si>
    <t>Inflation factor</t>
  </si>
  <si>
    <t>(DAERA to complete)</t>
  </si>
  <si>
    <t>Agri-Environment</t>
  </si>
  <si>
    <t>Bacteriology</t>
  </si>
  <si>
    <t>CISB</t>
  </si>
  <si>
    <t>Virology</t>
  </si>
  <si>
    <t>DSIB</t>
  </si>
  <si>
    <t>Grade</t>
  </si>
  <si>
    <t>SPSO G6</t>
  </si>
  <si>
    <t>SVRO1 G6</t>
  </si>
  <si>
    <t>Senior Principal G6</t>
  </si>
  <si>
    <t>Principal Agricultural Economist G7</t>
  </si>
  <si>
    <t>Principal Scientific Officer G7</t>
  </si>
  <si>
    <t>VRO G7</t>
  </si>
  <si>
    <t>Principal G7</t>
  </si>
  <si>
    <t>Agricultural Inspector Grade III</t>
  </si>
  <si>
    <t>SSO</t>
  </si>
  <si>
    <t>ICT Level 6</t>
  </si>
  <si>
    <t>DP</t>
  </si>
  <si>
    <t>Senior Agricultural Economist</t>
  </si>
  <si>
    <t>Support Manager Grade II</t>
  </si>
  <si>
    <t>Higher Photographic Officer</t>
  </si>
  <si>
    <t>Inspector Group 2</t>
  </si>
  <si>
    <t>HSO</t>
  </si>
  <si>
    <t>Agricultural Economist</t>
  </si>
  <si>
    <t>ICT Level 5</t>
  </si>
  <si>
    <t>Staff Officer</t>
  </si>
  <si>
    <t>Scientific Officer</t>
  </si>
  <si>
    <t>ICT Level 4</t>
  </si>
  <si>
    <t>Executive Officer 1</t>
  </si>
  <si>
    <t>PM Room Attendant</t>
  </si>
  <si>
    <t>Inspector Group 1</t>
  </si>
  <si>
    <t>Personal Secretary</t>
  </si>
  <si>
    <t>ICT Level 3</t>
  </si>
  <si>
    <t>Executive Officer 2</t>
  </si>
  <si>
    <t>Assistant Scientific Officer</t>
  </si>
  <si>
    <t>SGB 1</t>
  </si>
  <si>
    <t>AO</t>
  </si>
  <si>
    <t>SGB 2</t>
  </si>
  <si>
    <t>AA</t>
  </si>
  <si>
    <t>ICT Level 7</t>
  </si>
  <si>
    <t>Accountant DP</t>
  </si>
  <si>
    <t>Sandwich Course Student</t>
  </si>
  <si>
    <t>Average salary cost for the year 17/18     £</t>
  </si>
  <si>
    <t>Average salary cost for the year 18/19     £</t>
  </si>
  <si>
    <t>2017/18 Cost per day Column A</t>
  </si>
  <si>
    <t>Please select grade</t>
  </si>
  <si>
    <t>A)  AFBI Costs</t>
  </si>
  <si>
    <t>B)  Non-AFBI Costs</t>
  </si>
  <si>
    <t>Year 4</t>
  </si>
  <si>
    <t>Year 5</t>
  </si>
  <si>
    <t>Irrecoverable VAT on AFBI expense</t>
  </si>
  <si>
    <t>Average salary cost for the year 19/20     £</t>
  </si>
  <si>
    <t>Division</t>
  </si>
  <si>
    <t>Branch</t>
  </si>
  <si>
    <t>Days</t>
  </si>
  <si>
    <t xml:space="preserve">Year 3 </t>
  </si>
  <si>
    <t>Irrecoverable VAT</t>
  </si>
  <si>
    <t>VSD</t>
  </si>
  <si>
    <t xml:space="preserve">Total </t>
  </si>
  <si>
    <t>Type of Cost</t>
  </si>
  <si>
    <t>T&amp;S</t>
  </si>
  <si>
    <t>Dissemination</t>
  </si>
  <si>
    <t>Subcontracting</t>
  </si>
  <si>
    <t>No. of units</t>
  </si>
  <si>
    <t>Cost per unit</t>
  </si>
  <si>
    <t>Description</t>
  </si>
  <si>
    <t>Financial Year</t>
  </si>
  <si>
    <t>2020/21</t>
  </si>
  <si>
    <t>2021/22</t>
  </si>
  <si>
    <t>2022/23</t>
  </si>
  <si>
    <t>2023/24</t>
  </si>
  <si>
    <t>2024/25</t>
  </si>
  <si>
    <t>2025/26</t>
  </si>
  <si>
    <t>Financial Year + 1</t>
  </si>
  <si>
    <t>Staff Costs</t>
  </si>
  <si>
    <t>No. of Staff</t>
  </si>
  <si>
    <t>Date:</t>
  </si>
  <si>
    <t>Project Lead:</t>
  </si>
  <si>
    <t>E&amp;I Reference No:</t>
  </si>
  <si>
    <t>Title:</t>
  </si>
  <si>
    <t>Start Date:</t>
  </si>
  <si>
    <t>End Date:</t>
  </si>
  <si>
    <t>Direct Costs</t>
  </si>
  <si>
    <t>Indirect costs</t>
  </si>
  <si>
    <t>Average salary cost for the year 20/21     £</t>
  </si>
  <si>
    <t>Lead Branch:</t>
  </si>
  <si>
    <t>Year</t>
  </si>
  <si>
    <t>Type</t>
  </si>
  <si>
    <t>Staff</t>
  </si>
  <si>
    <t>Expenditure</t>
  </si>
  <si>
    <t>Start Date</t>
  </si>
  <si>
    <t>Name:</t>
  </si>
  <si>
    <t>Day</t>
  </si>
  <si>
    <t>Monday</t>
  </si>
  <si>
    <t>Tuesday</t>
  </si>
  <si>
    <t>Wednesday</t>
  </si>
  <si>
    <t>Thursday</t>
  </si>
  <si>
    <t>Friday</t>
  </si>
  <si>
    <t>Saturday</t>
  </si>
  <si>
    <t>Sunday</t>
  </si>
  <si>
    <t>SAFSD</t>
  </si>
  <si>
    <t>Pigs</t>
  </si>
  <si>
    <t>Dairy</t>
  </si>
  <si>
    <t>Beef</t>
  </si>
  <si>
    <t>Sheep</t>
  </si>
  <si>
    <t>Heifer</t>
  </si>
  <si>
    <t>Overheads</t>
  </si>
  <si>
    <t>Income</t>
  </si>
  <si>
    <t>Animal Day Costs</t>
  </si>
  <si>
    <t>Animal Day Overhead Rate</t>
  </si>
  <si>
    <t>Funder</t>
  </si>
  <si>
    <t>Funding</t>
  </si>
  <si>
    <t>Animal Usage</t>
  </si>
  <si>
    <t>Click this button before making any changes</t>
  </si>
  <si>
    <t>Activity Code:</t>
  </si>
  <si>
    <t xml:space="preserve">Year 4 </t>
  </si>
  <si>
    <t xml:space="preserve">Year 5 </t>
  </si>
  <si>
    <t>A)  AFBI Non-Capital Costs</t>
  </si>
  <si>
    <t xml:space="preserve">Industrial 1 </t>
  </si>
  <si>
    <t>Industrial 2</t>
  </si>
  <si>
    <t xml:space="preserve">Industrial 3 </t>
  </si>
  <si>
    <t>DC Agric Economist (G6)</t>
  </si>
  <si>
    <t>Detailed Description/ Justification of Expenditure</t>
  </si>
  <si>
    <t>Names of staff where known</t>
  </si>
  <si>
    <t>AFBI Finance Approval</t>
  </si>
  <si>
    <t>Please note this table will automatically populate based on the information entered in Staff Costs.</t>
  </si>
  <si>
    <t>TOTAL PROJECT COST</t>
  </si>
  <si>
    <t>Co-Funding Income</t>
  </si>
  <si>
    <t>DAERA Funded Costs</t>
  </si>
  <si>
    <t>C) In-kind contribution</t>
  </si>
  <si>
    <t>DAERA Cost %</t>
  </si>
  <si>
    <t>Co-Funding Cost %</t>
  </si>
  <si>
    <t>Total Project Cost</t>
  </si>
  <si>
    <t>Total DAERA Cost</t>
  </si>
  <si>
    <t>NI Travel Assumptions</t>
  </si>
  <si>
    <t>GB Travel Assumptions</t>
  </si>
  <si>
    <t>Other Travel Assumptions</t>
  </si>
  <si>
    <t>If T&amp;S, please select</t>
  </si>
  <si>
    <t>T&amp;S Assumptions</t>
  </si>
  <si>
    <t>Animal Costs</t>
  </si>
  <si>
    <t>Comment (Optional)</t>
  </si>
  <si>
    <t>Change in Total Project Cost</t>
  </si>
  <si>
    <t xml:space="preserve">Preferred Option </t>
  </si>
  <si>
    <t>Option 2</t>
  </si>
  <si>
    <t>Option 3</t>
  </si>
  <si>
    <t>For AFBI use only</t>
  </si>
  <si>
    <t>2026/27</t>
  </si>
  <si>
    <t>2020/21 Overhead Rates</t>
  </si>
  <si>
    <t>Economics Research Branch</t>
  </si>
  <si>
    <t>Fisheries &amp; Aquatic Ecosystems</t>
  </si>
  <si>
    <t>Food Research Branch</t>
  </si>
  <si>
    <t>Information Services Branch</t>
  </si>
  <si>
    <t>2022/23
Cost per day</t>
  </si>
  <si>
    <t>Average salary cost for the year 2022/23     £</t>
  </si>
  <si>
    <t>EMSD</t>
  </si>
  <si>
    <t>Grassland &amp; Plant Sciences</t>
  </si>
  <si>
    <t>2023/24
Cost per day</t>
  </si>
  <si>
    <t>2027/28</t>
  </si>
  <si>
    <t xml:space="preserve">Year </t>
  </si>
  <si>
    <t>FFP Summary Table 
For projects under £500k complete preferred option only 
For projects £500k or greater, complete the cost options as to align with  the appraisal in the Full Format Proposal.</t>
  </si>
  <si>
    <t>Partner Payment</t>
  </si>
  <si>
    <t>LPS - Science</t>
  </si>
  <si>
    <t>Statistics and Data Science</t>
  </si>
  <si>
    <t>Delivery Partner Payment</t>
  </si>
  <si>
    <t>FCAD</t>
  </si>
  <si>
    <t>The appendices template has been update to reflect the difference between subcontracting and partnership payments as follows:</t>
  </si>
  <si>
    <r>
      <t>Delivery Partner payments</t>
    </r>
    <r>
      <rPr>
        <sz val="12"/>
        <color rgb="FFFF0000"/>
        <rFont val="Arial"/>
        <family val="2"/>
      </rPr>
      <t xml:space="preserve"> – </t>
    </r>
  </si>
  <si>
    <t>To be used when AFBI identify an external academic partner of specific scientific expertise which is essential for the delivery of the project and could not be included in the project through sub-contracting. The partner should provide expertise in an area where AFBI does not have such expertise.  The inclusion of the partner should be agreed with the customer (DAERA) and work with AFBI to produce a joint research proposal/task/deliverable to meet DAERA’s needs.</t>
  </si>
  <si>
    <r>
      <t>Sub-contractor costs</t>
    </r>
    <r>
      <rPr>
        <sz val="12"/>
        <color rgb="FFFF0000"/>
        <rFont val="Arial"/>
        <family val="2"/>
      </rPr>
      <t xml:space="preserve"> -</t>
    </r>
  </si>
  <si>
    <t>PLEASE NOTE THE FOLLOWING IMPORTANT CHANGES TO THE APPENDICES FOR 2022/23</t>
  </si>
  <si>
    <t>AFBI produce a research proposal to meet DAERA’s needs and outsource, part of the obligations and tasks (in an area where AFBI does not have such expertise) to an external provider to deliver that part of the work for them (E.g.  survey work).  A tender must be completed for this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</si>
</sst>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quot;£&quot;#,##0\)"/>
    <numFmt numFmtId="165" formatCode="&quot;£&quot;#,##0.00_);\(&quot;£&quot;#,##0.00\)"/>
    <numFmt numFmtId="166" formatCode="&quot;£&quot;#,##0.00_);[Red]\(&quot;£&quot;#,##0.00\)"/>
    <numFmt numFmtId="167" formatCode="_(&quot;£&quot;* #,##0.00_);_(&quot;£&quot;* \(#,##0.00\);_(&quot;£&quot;* &quot;-&quot;??_);_(@_)"/>
    <numFmt numFmtId="168" formatCode="_(* #,##0.00_);_(* \(#,##0.00\);_(* &quot;-&quot;??_);_(@_)"/>
    <numFmt numFmtId="169" formatCode="_-* #,##0_-;\-* #,##0_-;_-* &quot;-&quot;??_-;_-@_-"/>
    <numFmt numFmtId="170" formatCode="dd\-mmm\-yyyy"/>
    <numFmt numFmtId="171" formatCode="_-&quot;£&quot;* #,##0_-;\-&quot;£&quot;* #,##0_-;_-&quot;£&quot;* &quot;-&quot;??_-;_-@_-"/>
    <numFmt numFmtId="172" formatCode="#,##0.00_ ;\-#,##0.00\ "/>
    <numFmt numFmtId="173" formatCode="0%;\(0%\)"/>
    <numFmt numFmtId="174" formatCode="&quot;£&quot;#,##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color rgb="FFFF0000"/>
      <name val="Arial"/>
      <family val="2"/>
    </font>
    <font>
      <b/>
      <u/>
      <sz val="10"/>
      <name val="Arial"/>
      <family val="2"/>
    </font>
    <font>
      <sz val="10"/>
      <name val="Arial"/>
      <family val="2"/>
    </font>
    <font>
      <b/>
      <sz val="11"/>
      <color theme="1"/>
      <name val="Calibri"/>
      <family val="2"/>
      <scheme val="minor"/>
    </font>
    <font>
      <i/>
      <sz val="11"/>
      <color theme="1"/>
      <name val="Calibri"/>
      <family val="2"/>
      <scheme val="minor"/>
    </font>
    <font>
      <b/>
      <u/>
      <sz val="12"/>
      <name val="Arial"/>
      <family val="2"/>
    </font>
    <font>
      <b/>
      <i/>
      <u/>
      <sz val="10"/>
      <name val="Arial"/>
      <family val="2"/>
    </font>
    <font>
      <b/>
      <i/>
      <sz val="10"/>
      <name val="Arial"/>
      <family val="2"/>
    </font>
    <font>
      <b/>
      <sz val="10"/>
      <color rgb="FFFF0000"/>
      <name val="Arial"/>
      <family val="2"/>
    </font>
    <font>
      <b/>
      <sz val="11"/>
      <color rgb="FFFF0000"/>
      <name val="Calibri"/>
      <family val="2"/>
      <scheme val="minor"/>
    </font>
    <font>
      <b/>
      <i/>
      <sz val="11"/>
      <color rgb="FFFF0000"/>
      <name val="Calibri"/>
      <family val="2"/>
      <scheme val="minor"/>
    </font>
    <font>
      <i/>
      <sz val="11"/>
      <color rgb="FFFF0000"/>
      <name val="Calibri"/>
      <family val="2"/>
      <scheme val="minor"/>
    </font>
    <font>
      <sz val="10"/>
      <name val="Arial"/>
      <family val="2"/>
    </font>
    <font>
      <sz val="8"/>
      <color theme="1"/>
      <name val="Calibri"/>
      <family val="2"/>
      <scheme val="minor"/>
    </font>
    <font>
      <b/>
      <sz val="8"/>
      <name val="Calibri"/>
      <family val="2"/>
      <scheme val="minor"/>
    </font>
    <font>
      <sz val="8"/>
      <name val="Calibri"/>
      <family val="2"/>
      <scheme val="minor"/>
    </font>
    <font>
      <b/>
      <sz val="8"/>
      <color rgb="FFFF0000"/>
      <name val="Calibri"/>
      <family val="2"/>
      <scheme val="minor"/>
    </font>
    <font>
      <b/>
      <sz val="10"/>
      <color rgb="FF000000"/>
      <name val="Arial"/>
      <family val="2"/>
    </font>
    <font>
      <sz val="14"/>
      <color theme="4" tint="-0.249977111117893"/>
      <name val="Calibri"/>
      <family val="2"/>
      <scheme val="minor"/>
    </font>
    <font>
      <b/>
      <sz val="14"/>
      <color theme="1"/>
      <name val="Calibri"/>
      <family val="2"/>
      <scheme val="minor"/>
    </font>
    <font>
      <sz val="11"/>
      <name val="Calibri"/>
      <family val="2"/>
      <scheme val="minor"/>
    </font>
    <font>
      <sz val="8"/>
      <color rgb="FFFF0000"/>
      <name val="Calibri"/>
      <family val="2"/>
      <scheme val="minor"/>
    </font>
    <font>
      <sz val="9"/>
      <color indexed="81"/>
      <name val="Tahoma"/>
      <family val="2"/>
    </font>
    <font>
      <b/>
      <sz val="9"/>
      <color indexed="81"/>
      <name val="Tahoma"/>
      <family val="2"/>
    </font>
    <font>
      <sz val="12"/>
      <name val="Arial"/>
      <family val="2"/>
    </font>
    <font>
      <b/>
      <sz val="12"/>
      <color rgb="FFFF0000"/>
      <name val="Arial"/>
      <family val="2"/>
    </font>
    <font>
      <sz val="12"/>
      <color rgb="FFFF0000"/>
      <name val="Arial"/>
      <family val="2"/>
    </font>
    <font>
      <b/>
      <sz val="14"/>
      <color rgb="FFFF0000"/>
      <name val="Arial"/>
      <family val="2"/>
    </font>
  </fonts>
  <fills count="13">
    <fill>
      <patternFill patternType="none"/>
    </fill>
    <fill>
      <patternFill patternType="gray125"/>
    </fill>
    <fill>
      <patternFill patternType="solid">
        <fgColor rgb="FFFFFF99"/>
        <bgColor indexed="64"/>
      </patternFill>
    </fill>
    <fill>
      <patternFill patternType="solid">
        <fgColor indexed="46"/>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s>
  <cellStyleXfs count="14">
    <xf numFmtId="0" fontId="0" fillId="0" borderId="0"/>
    <xf numFmtId="168" fontId="15" fillId="0" borderId="0" applyFont="0" applyFill="0" applyBorder="0" applyAlignment="0" applyProtection="0"/>
    <xf numFmtId="0" fontId="14" fillId="0" borderId="0"/>
    <xf numFmtId="0" fontId="13" fillId="0" borderId="0"/>
    <xf numFmtId="0" fontId="12" fillId="0" borderId="0"/>
    <xf numFmtId="0" fontId="11" fillId="0" borderId="0"/>
    <xf numFmtId="9" fontId="20" fillId="0" borderId="0" applyFont="0" applyFill="0" applyBorder="0" applyAlignment="0" applyProtection="0"/>
    <xf numFmtId="0" fontId="10" fillId="0" borderId="0"/>
    <xf numFmtId="0" fontId="15" fillId="0" borderId="0"/>
    <xf numFmtId="168" fontId="15" fillId="0" borderId="0" applyFont="0" applyFill="0" applyBorder="0" applyAlignment="0" applyProtection="0"/>
    <xf numFmtId="167" fontId="15" fillId="0" borderId="0" applyFont="0" applyFill="0" applyBorder="0" applyAlignment="0" applyProtection="0"/>
    <xf numFmtId="0" fontId="9" fillId="0" borderId="0"/>
    <xf numFmtId="0" fontId="7" fillId="0" borderId="0"/>
    <xf numFmtId="167" fontId="30" fillId="0" borderId="0" applyFont="0" applyFill="0" applyBorder="0" applyAlignment="0" applyProtection="0"/>
  </cellStyleXfs>
  <cellXfs count="217">
    <xf numFmtId="0" fontId="0" fillId="0" borderId="0" xfId="0"/>
    <xf numFmtId="0" fontId="17" fillId="0" borderId="0" xfId="0" applyFont="1"/>
    <xf numFmtId="0" fontId="0" fillId="0" borderId="0" xfId="0" applyProtection="1">
      <protection locked="0"/>
    </xf>
    <xf numFmtId="0" fontId="17" fillId="0" borderId="0" xfId="0" applyFont="1" applyProtection="1">
      <protection locked="0"/>
    </xf>
    <xf numFmtId="0" fontId="0" fillId="0" borderId="0" xfId="0" applyAlignment="1" applyProtection="1">
      <alignment vertical="center" wrapText="1"/>
      <protection locked="0"/>
    </xf>
    <xf numFmtId="0" fontId="18" fillId="0" borderId="0" xfId="0" applyFont="1"/>
    <xf numFmtId="0" fontId="17" fillId="0" borderId="0" xfId="0" applyFont="1" applyFill="1"/>
    <xf numFmtId="0" fontId="15" fillId="0" borderId="0" xfId="0" applyFont="1"/>
    <xf numFmtId="0" fontId="19" fillId="3" borderId="2" xfId="0" applyFont="1" applyFill="1" applyBorder="1" applyAlignment="1" applyProtection="1">
      <alignment horizontal="center"/>
      <protection locked="0"/>
    </xf>
    <xf numFmtId="0" fontId="0" fillId="3" borderId="2" xfId="0" applyFill="1" applyBorder="1" applyProtection="1">
      <protection locked="0"/>
    </xf>
    <xf numFmtId="0" fontId="0" fillId="4" borderId="2" xfId="0" applyFill="1" applyBorder="1" applyProtection="1">
      <protection locked="0"/>
    </xf>
    <xf numFmtId="0" fontId="17" fillId="0" borderId="0" xfId="0" applyFont="1" applyFill="1" applyBorder="1"/>
    <xf numFmtId="0" fontId="0" fillId="0" borderId="0" xfId="0" applyFill="1" applyBorder="1"/>
    <xf numFmtId="39" fontId="0" fillId="0" borderId="0" xfId="1" applyNumberFormat="1" applyFont="1" applyFill="1" applyBorder="1"/>
    <xf numFmtId="39" fontId="17" fillId="0" borderId="0" xfId="1" applyNumberFormat="1" applyFont="1" applyFill="1" applyBorder="1"/>
    <xf numFmtId="3" fontId="0" fillId="0" borderId="0" xfId="0" applyNumberFormat="1" applyProtection="1">
      <protection locked="0"/>
    </xf>
    <xf numFmtId="0" fontId="10" fillId="0" borderId="0" xfId="7"/>
    <xf numFmtId="0" fontId="22" fillId="0" borderId="0" xfId="7" applyFont="1"/>
    <xf numFmtId="0" fontId="0" fillId="5" borderId="1" xfId="0" applyFill="1" applyBorder="1" applyProtection="1">
      <protection locked="0"/>
    </xf>
    <xf numFmtId="10" fontId="0" fillId="5" borderId="1" xfId="0" applyNumberFormat="1" applyFill="1" applyBorder="1" applyProtection="1">
      <protection locked="0"/>
    </xf>
    <xf numFmtId="0" fontId="10" fillId="0" borderId="0" xfId="7" applyAlignment="1">
      <alignment horizontal="center"/>
    </xf>
    <xf numFmtId="0" fontId="21" fillId="0" borderId="1" xfId="7" applyFont="1" applyBorder="1" applyAlignment="1">
      <alignment horizontal="center"/>
    </xf>
    <xf numFmtId="0" fontId="10" fillId="5" borderId="1" xfId="7" applyFill="1" applyBorder="1" applyAlignment="1">
      <alignment horizontal="center"/>
    </xf>
    <xf numFmtId="0" fontId="10" fillId="0" borderId="0" xfId="7" applyFill="1" applyBorder="1"/>
    <xf numFmtId="0" fontId="21" fillId="0" borderId="0" xfId="7" applyFont="1"/>
    <xf numFmtId="0" fontId="21" fillId="0" borderId="0" xfId="7" applyFont="1" applyAlignment="1">
      <alignment horizontal="center"/>
    </xf>
    <xf numFmtId="0" fontId="17" fillId="0" borderId="0" xfId="0" applyFont="1" applyAlignment="1">
      <alignment horizontal="center"/>
    </xf>
    <xf numFmtId="37" fontId="0" fillId="6" borderId="0" xfId="1" applyNumberFormat="1" applyFont="1" applyFill="1"/>
    <xf numFmtId="37" fontId="17" fillId="6" borderId="0" xfId="1" applyNumberFormat="1" applyFont="1" applyFill="1"/>
    <xf numFmtId="37" fontId="0" fillId="2" borderId="0" xfId="1" applyNumberFormat="1" applyFont="1" applyFill="1"/>
    <xf numFmtId="10" fontId="10" fillId="5" borderId="1" xfId="6" applyNumberFormat="1" applyFont="1" applyFill="1" applyBorder="1"/>
    <xf numFmtId="0" fontId="0" fillId="0" borderId="0" xfId="0" applyFill="1"/>
    <xf numFmtId="0" fontId="17" fillId="0" borderId="0" xfId="0" applyFont="1" applyAlignment="1">
      <alignment horizontal="left"/>
    </xf>
    <xf numFmtId="0" fontId="16" fillId="0" borderId="0" xfId="0" applyFont="1"/>
    <xf numFmtId="0" fontId="17" fillId="0" borderId="0" xfId="0" applyFont="1" applyFill="1" applyBorder="1" applyAlignment="1">
      <alignment horizontal="left"/>
    </xf>
    <xf numFmtId="0" fontId="15" fillId="0" borderId="0" xfId="8"/>
    <xf numFmtId="0" fontId="17" fillId="0" borderId="0" xfId="8" applyFont="1"/>
    <xf numFmtId="0" fontId="15" fillId="0" borderId="0" xfId="8" applyProtection="1">
      <protection locked="0"/>
    </xf>
    <xf numFmtId="0" fontId="15" fillId="0" borderId="0" xfId="8" applyFont="1" applyProtection="1">
      <protection locked="0"/>
    </xf>
    <xf numFmtId="0" fontId="17" fillId="0" borderId="0" xfId="8" applyFont="1" applyFill="1"/>
    <xf numFmtId="37" fontId="0" fillId="0" borderId="0" xfId="1" applyNumberFormat="1" applyFont="1" applyFill="1"/>
    <xf numFmtId="37" fontId="17" fillId="0" borderId="0" xfId="1" applyNumberFormat="1" applyFont="1" applyFill="1"/>
    <xf numFmtId="165" fontId="0" fillId="0" borderId="0" xfId="0" applyNumberFormat="1" applyProtection="1">
      <protection locked="0"/>
    </xf>
    <xf numFmtId="0" fontId="15" fillId="2" borderId="1" xfId="0" applyFont="1" applyFill="1" applyBorder="1" applyAlignment="1" applyProtection="1">
      <protection locked="0"/>
    </xf>
    <xf numFmtId="0" fontId="10" fillId="2" borderId="1" xfId="7" applyFill="1" applyBorder="1"/>
    <xf numFmtId="0" fontId="23" fillId="0" borderId="0" xfId="0" applyFont="1" applyAlignment="1">
      <alignment horizontal="center"/>
    </xf>
    <xf numFmtId="0" fontId="9" fillId="0" borderId="0" xfId="11"/>
    <xf numFmtId="0" fontId="21" fillId="5" borderId="1" xfId="7" applyFont="1" applyFill="1" applyBorder="1" applyAlignment="1">
      <alignment horizontal="center"/>
    </xf>
    <xf numFmtId="170" fontId="15" fillId="5" borderId="1" xfId="0" applyNumberFormat="1" applyFont="1" applyFill="1" applyBorder="1" applyAlignment="1" applyProtection="1">
      <alignment horizontal="center"/>
      <protection locked="0"/>
    </xf>
    <xf numFmtId="0" fontId="8" fillId="5" borderId="1" xfId="7" applyFont="1" applyFill="1" applyBorder="1" applyAlignment="1">
      <alignment horizontal="center"/>
    </xf>
    <xf numFmtId="0" fontId="8" fillId="0" borderId="0" xfId="7" applyFont="1" applyAlignment="1">
      <alignment horizontal="center"/>
    </xf>
    <xf numFmtId="39" fontId="21" fillId="0" borderId="0" xfId="7" applyNumberFormat="1" applyFont="1" applyAlignment="1">
      <alignment horizontal="center"/>
    </xf>
    <xf numFmtId="0" fontId="21" fillId="0" borderId="0" xfId="7" applyFont="1" applyAlignment="1">
      <alignment horizontal="center"/>
    </xf>
    <xf numFmtId="37" fontId="17" fillId="6" borderId="1" xfId="1" applyNumberFormat="1" applyFont="1" applyFill="1" applyBorder="1" applyAlignment="1">
      <alignment horizontal="center"/>
    </xf>
    <xf numFmtId="0" fontId="18" fillId="0" borderId="0" xfId="0" applyFont="1" applyFill="1"/>
    <xf numFmtId="0" fontId="6" fillId="0" borderId="0" xfId="7" applyFont="1" applyAlignment="1">
      <alignment horizontal="center"/>
    </xf>
    <xf numFmtId="39" fontId="21" fillId="0" borderId="0" xfId="7" applyNumberFormat="1" applyFont="1" applyAlignment="1">
      <alignment horizontal="center"/>
    </xf>
    <xf numFmtId="0" fontId="21" fillId="0" borderId="0" xfId="7" applyFont="1" applyAlignment="1">
      <alignment horizontal="center"/>
    </xf>
    <xf numFmtId="168" fontId="15" fillId="5" borderId="1" xfId="1" applyFont="1" applyFill="1" applyBorder="1" applyAlignment="1" applyProtection="1">
      <alignment horizontal="center"/>
      <protection locked="0"/>
    </xf>
    <xf numFmtId="9" fontId="15" fillId="5" borderId="1" xfId="6" applyFont="1" applyFill="1" applyBorder="1" applyAlignment="1" applyProtection="1">
      <alignment horizontal="center"/>
      <protection locked="0"/>
    </xf>
    <xf numFmtId="0" fontId="21" fillId="0" borderId="1" xfId="7" applyFont="1" applyBorder="1" applyAlignment="1">
      <alignment horizontal="center" wrapText="1"/>
    </xf>
    <xf numFmtId="0" fontId="26" fillId="0" borderId="0" xfId="0" applyFont="1"/>
    <xf numFmtId="0" fontId="21" fillId="0" borderId="0" xfId="7" applyFont="1" applyAlignment="1">
      <alignment horizontal="center"/>
    </xf>
    <xf numFmtId="39" fontId="21" fillId="0" borderId="0" xfId="7" applyNumberFormat="1" applyFont="1" applyAlignment="1">
      <alignment horizontal="center"/>
    </xf>
    <xf numFmtId="169" fontId="29" fillId="0" borderId="0" xfId="1" applyNumberFormat="1" applyFont="1"/>
    <xf numFmtId="169" fontId="28" fillId="0" borderId="0" xfId="1" applyNumberFormat="1" applyFont="1"/>
    <xf numFmtId="169" fontId="29" fillId="0" borderId="0" xfId="1" applyNumberFormat="1" applyFont="1" applyFill="1" applyAlignment="1">
      <alignment horizontal="center"/>
    </xf>
    <xf numFmtId="169" fontId="28" fillId="0" borderId="0" xfId="1" applyNumberFormat="1" applyFont="1" applyFill="1" applyAlignment="1">
      <alignment horizontal="center"/>
    </xf>
    <xf numFmtId="0" fontId="21" fillId="0" borderId="0" xfId="7" applyFont="1" applyAlignment="1">
      <alignment horizontal="center" wrapText="1"/>
    </xf>
    <xf numFmtId="0" fontId="10" fillId="6" borderId="1" xfId="7" applyFill="1" applyBorder="1"/>
    <xf numFmtId="0" fontId="5" fillId="2" borderId="1" xfId="7" applyFont="1" applyFill="1" applyBorder="1"/>
    <xf numFmtId="169" fontId="10" fillId="2" borderId="1" xfId="1" applyNumberFormat="1" applyFont="1" applyFill="1" applyBorder="1"/>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37" fontId="15" fillId="6" borderId="0" xfId="1" applyNumberFormat="1" applyFont="1" applyFill="1"/>
    <xf numFmtId="0" fontId="31" fillId="0" borderId="0" xfId="11" applyFont="1"/>
    <xf numFmtId="39" fontId="32" fillId="7" borderId="9" xfId="0" applyNumberFormat="1" applyFont="1" applyFill="1" applyBorder="1" applyAlignment="1">
      <alignment horizontal="center" vertical="center"/>
    </xf>
    <xf numFmtId="0" fontId="32" fillId="7" borderId="9" xfId="0" applyFont="1" applyFill="1" applyBorder="1" applyAlignment="1">
      <alignment vertical="center"/>
    </xf>
    <xf numFmtId="0" fontId="32" fillId="0" borderId="9" xfId="0" applyFont="1" applyFill="1" applyBorder="1" applyAlignment="1">
      <alignment vertical="center"/>
    </xf>
    <xf numFmtId="0" fontId="33" fillId="7" borderId="9" xfId="0" applyFont="1" applyFill="1" applyBorder="1" applyAlignment="1">
      <alignment vertical="center"/>
    </xf>
    <xf numFmtId="171" fontId="33" fillId="8" borderId="8" xfId="13" applyNumberFormat="1" applyFont="1" applyFill="1" applyBorder="1" applyAlignment="1">
      <alignment horizontal="right" vertical="center"/>
    </xf>
    <xf numFmtId="171" fontId="33" fillId="0" borderId="8" xfId="13" applyNumberFormat="1" applyFont="1" applyBorder="1" applyAlignment="1">
      <alignment vertical="center"/>
    </xf>
    <xf numFmtId="171" fontId="32" fillId="0" borderId="8" xfId="13" applyNumberFormat="1" applyFont="1" applyBorder="1" applyAlignment="1">
      <alignment vertical="center"/>
    </xf>
    <xf numFmtId="0" fontId="32" fillId="0" borderId="0" xfId="0" applyFont="1" applyFill="1"/>
    <xf numFmtId="0" fontId="32" fillId="7" borderId="2" xfId="0" applyFont="1" applyFill="1" applyBorder="1" applyAlignment="1">
      <alignment vertical="center"/>
    </xf>
    <xf numFmtId="37" fontId="32" fillId="0" borderId="0" xfId="1" applyNumberFormat="1" applyFont="1" applyFill="1"/>
    <xf numFmtId="0" fontId="34" fillId="7" borderId="2" xfId="0" applyFont="1" applyFill="1" applyBorder="1" applyAlignment="1">
      <alignment vertical="center"/>
    </xf>
    <xf numFmtId="171" fontId="34" fillId="8" borderId="21" xfId="13" applyNumberFormat="1" applyFont="1" applyFill="1" applyBorder="1" applyAlignment="1">
      <alignment horizontal="right" vertical="center"/>
    </xf>
    <xf numFmtId="171" fontId="34" fillId="0" borderId="21" xfId="13" applyNumberFormat="1" applyFont="1" applyBorder="1" applyAlignment="1">
      <alignment vertical="center"/>
    </xf>
    <xf numFmtId="171" fontId="32" fillId="8" borderId="21" xfId="13" applyNumberFormat="1" applyFont="1" applyFill="1" applyBorder="1" applyAlignment="1">
      <alignment horizontal="right" vertical="center"/>
    </xf>
    <xf numFmtId="0" fontId="32" fillId="7" borderId="10" xfId="0" applyFont="1" applyFill="1" applyBorder="1" applyAlignment="1">
      <alignment horizontal="center" vertical="center"/>
    </xf>
    <xf numFmtId="0" fontId="32" fillId="7" borderId="10" xfId="0" applyFont="1" applyFill="1" applyBorder="1" applyAlignment="1">
      <alignment horizontal="center" vertical="center" wrapText="1"/>
    </xf>
    <xf numFmtId="0" fontId="32" fillId="7" borderId="5" xfId="0" applyFont="1" applyFill="1" applyBorder="1" applyAlignment="1">
      <alignment horizontal="center" vertical="center"/>
    </xf>
    <xf numFmtId="49" fontId="21" fillId="0" borderId="0" xfId="7" applyNumberFormat="1" applyFont="1" applyAlignment="1">
      <alignment wrapText="1"/>
    </xf>
    <xf numFmtId="0" fontId="21" fillId="0" borderId="0" xfId="7" applyFont="1" applyAlignment="1">
      <alignment wrapText="1"/>
    </xf>
    <xf numFmtId="169" fontId="27" fillId="0" borderId="0" xfId="1" applyNumberFormat="1" applyFont="1" applyFill="1" applyAlignment="1">
      <alignment horizontal="center"/>
    </xf>
    <xf numFmtId="0" fontId="21" fillId="0" borderId="0" xfId="7" applyFont="1" applyBorder="1" applyAlignment="1">
      <alignment horizontal="center"/>
    </xf>
    <xf numFmtId="170" fontId="15" fillId="5" borderId="0" xfId="0" applyNumberFormat="1" applyFont="1" applyFill="1" applyBorder="1" applyAlignment="1" applyProtection="1">
      <alignment horizontal="center"/>
      <protection locked="0"/>
    </xf>
    <xf numFmtId="172" fontId="29" fillId="6" borderId="1" xfId="1" applyNumberFormat="1" applyFont="1" applyFill="1" applyBorder="1"/>
    <xf numFmtId="2" fontId="27" fillId="0" borderId="0" xfId="1" applyNumberFormat="1" applyFont="1"/>
    <xf numFmtId="2" fontId="10" fillId="0" borderId="0" xfId="7" applyNumberFormat="1"/>
    <xf numFmtId="2" fontId="28" fillId="6" borderId="1" xfId="1" applyNumberFormat="1" applyFont="1" applyFill="1" applyBorder="1"/>
    <xf numFmtId="172" fontId="28" fillId="6" borderId="1" xfId="1" applyNumberFormat="1" applyFont="1" applyFill="1" applyBorder="1"/>
    <xf numFmtId="172" fontId="27" fillId="6" borderId="1" xfId="1" applyNumberFormat="1" applyFont="1" applyFill="1" applyBorder="1"/>
    <xf numFmtId="172" fontId="27" fillId="0" borderId="0" xfId="1" applyNumberFormat="1" applyFont="1"/>
    <xf numFmtId="172" fontId="29" fillId="0" borderId="0" xfId="1" applyNumberFormat="1" applyFont="1" applyFill="1" applyAlignment="1">
      <alignment horizontal="center"/>
    </xf>
    <xf numFmtId="0" fontId="21" fillId="0" borderId="1" xfId="7" applyFont="1" applyBorder="1" applyAlignment="1">
      <alignment horizontal="center"/>
    </xf>
    <xf numFmtId="0" fontId="10" fillId="0" borderId="0" xfId="7" applyProtection="1"/>
    <xf numFmtId="169" fontId="29" fillId="0" borderId="0" xfId="1" applyNumberFormat="1" applyFont="1" applyFill="1" applyAlignment="1" applyProtection="1">
      <alignment horizontal="center"/>
    </xf>
    <xf numFmtId="169" fontId="28" fillId="0" borderId="0" xfId="1" applyNumberFormat="1" applyFont="1" applyFill="1" applyAlignment="1" applyProtection="1">
      <alignment horizontal="center"/>
    </xf>
    <xf numFmtId="39" fontId="21" fillId="0" borderId="0" xfId="7" applyNumberFormat="1" applyFont="1" applyAlignment="1" applyProtection="1">
      <alignment horizontal="center"/>
    </xf>
    <xf numFmtId="0" fontId="21" fillId="0" borderId="0" xfId="7" applyFont="1" applyProtection="1"/>
    <xf numFmtId="172" fontId="29" fillId="0" borderId="0" xfId="1" applyNumberFormat="1" applyFont="1" applyFill="1" applyAlignment="1" applyProtection="1">
      <alignment horizontal="center"/>
    </xf>
    <xf numFmtId="172" fontId="29" fillId="6" borderId="1" xfId="1" applyNumberFormat="1" applyFont="1" applyFill="1" applyBorder="1" applyProtection="1"/>
    <xf numFmtId="172" fontId="28" fillId="6" borderId="1" xfId="1" applyNumberFormat="1" applyFont="1" applyFill="1" applyBorder="1" applyProtection="1"/>
    <xf numFmtId="172" fontId="27" fillId="0" borderId="0" xfId="1" applyNumberFormat="1" applyFont="1" applyProtection="1"/>
    <xf numFmtId="169" fontId="29" fillId="0" borderId="0" xfId="1" applyNumberFormat="1" applyFont="1" applyProtection="1"/>
    <xf numFmtId="169" fontId="28" fillId="0" borderId="0" xfId="1" applyNumberFormat="1" applyFont="1" applyProtection="1"/>
    <xf numFmtId="0" fontId="15" fillId="9" borderId="1" xfId="0" applyFont="1" applyFill="1" applyBorder="1" applyAlignment="1" applyProtection="1"/>
    <xf numFmtId="9" fontId="0" fillId="6" borderId="0" xfId="0" applyNumberFormat="1" applyFill="1"/>
    <xf numFmtId="37" fontId="0" fillId="6" borderId="0" xfId="0" applyNumberFormat="1" applyFill="1"/>
    <xf numFmtId="37" fontId="26" fillId="6" borderId="0" xfId="0" applyNumberFormat="1" applyFont="1" applyFill="1"/>
    <xf numFmtId="0" fontId="36" fillId="0" borderId="0" xfId="7" applyFont="1"/>
    <xf numFmtId="39" fontId="17" fillId="6" borderId="0" xfId="1" applyNumberFormat="1" applyFont="1" applyFill="1" applyBorder="1" applyAlignment="1" applyProtection="1">
      <alignment horizontal="center"/>
    </xf>
    <xf numFmtId="0" fontId="17" fillId="6" borderId="0" xfId="0" applyFont="1" applyFill="1" applyProtection="1"/>
    <xf numFmtId="0" fontId="0" fillId="0" borderId="0" xfId="0" applyProtection="1"/>
    <xf numFmtId="37" fontId="0" fillId="6" borderId="0" xfId="1" applyNumberFormat="1" applyFont="1" applyFill="1" applyProtection="1"/>
    <xf numFmtId="37" fontId="17" fillId="6" borderId="0" xfId="1" applyNumberFormat="1" applyFont="1" applyFill="1" applyProtection="1"/>
    <xf numFmtId="37" fontId="15" fillId="6" borderId="0" xfId="1" applyNumberFormat="1" applyFont="1" applyFill="1" applyProtection="1"/>
    <xf numFmtId="4" fontId="10" fillId="6" borderId="1" xfId="7" applyNumberFormat="1" applyFill="1" applyBorder="1"/>
    <xf numFmtId="4" fontId="21" fillId="0" borderId="0" xfId="7" applyNumberFormat="1" applyFont="1"/>
    <xf numFmtId="0" fontId="10" fillId="2" borderId="1" xfId="7" applyFill="1" applyBorder="1" applyAlignment="1" applyProtection="1">
      <alignment wrapText="1"/>
      <protection locked="0"/>
    </xf>
    <xf numFmtId="0" fontId="10" fillId="2" borderId="1" xfId="7" applyFill="1" applyBorder="1" applyProtection="1">
      <protection locked="0"/>
    </xf>
    <xf numFmtId="0" fontId="15" fillId="6" borderId="1" xfId="0" applyFont="1" applyFill="1" applyBorder="1" applyAlignment="1" applyProtection="1"/>
    <xf numFmtId="0" fontId="37" fillId="0" borderId="0" xfId="7" applyFont="1"/>
    <xf numFmtId="171" fontId="33" fillId="8" borderId="21" xfId="13" applyNumberFormat="1" applyFont="1" applyFill="1" applyBorder="1" applyAlignment="1">
      <alignment horizontal="right" vertical="center"/>
    </xf>
    <xf numFmtId="39" fontId="21" fillId="0" borderId="0" xfId="7" applyNumberFormat="1" applyFont="1" applyAlignment="1">
      <alignment horizontal="center"/>
    </xf>
    <xf numFmtId="0" fontId="21" fillId="0" borderId="0" xfId="7" applyFont="1" applyAlignment="1">
      <alignment horizontal="center"/>
    </xf>
    <xf numFmtId="0" fontId="17" fillId="10" borderId="0" xfId="0" applyFont="1" applyFill="1" applyBorder="1" applyAlignment="1">
      <alignment horizontal="left"/>
    </xf>
    <xf numFmtId="169" fontId="10" fillId="6" borderId="1" xfId="7" applyNumberFormat="1" applyFill="1" applyBorder="1"/>
    <xf numFmtId="169" fontId="21" fillId="0" borderId="0" xfId="7" applyNumberFormat="1" applyFont="1"/>
    <xf numFmtId="0" fontId="18" fillId="0" borderId="11" xfId="0" applyFont="1" applyBorder="1"/>
    <xf numFmtId="0" fontId="18" fillId="0" borderId="13" xfId="0" applyFont="1" applyBorder="1"/>
    <xf numFmtId="0" fontId="0" fillId="0" borderId="0" xfId="0" applyBorder="1"/>
    <xf numFmtId="0" fontId="0" fillId="0" borderId="14" xfId="0" applyBorder="1"/>
    <xf numFmtId="0" fontId="0" fillId="0" borderId="14" xfId="0" applyFill="1" applyBorder="1"/>
    <xf numFmtId="0" fontId="18" fillId="0" borderId="15" xfId="0" applyFont="1" applyBorder="1"/>
    <xf numFmtId="0" fontId="0" fillId="0" borderId="23" xfId="0" applyBorder="1"/>
    <xf numFmtId="0" fontId="0" fillId="0" borderId="23" xfId="0" applyFill="1" applyBorder="1"/>
    <xf numFmtId="0" fontId="0" fillId="0" borderId="16" xfId="0" applyFill="1" applyBorder="1"/>
    <xf numFmtId="0" fontId="0" fillId="0" borderId="12" xfId="0" applyBorder="1"/>
    <xf numFmtId="0" fontId="17" fillId="11" borderId="2" xfId="0" applyFont="1" applyFill="1" applyBorder="1" applyAlignment="1" applyProtection="1">
      <alignment horizontal="center" wrapText="1"/>
      <protection locked="0"/>
    </xf>
    <xf numFmtId="3" fontId="17" fillId="11" borderId="2" xfId="0" applyNumberFormat="1" applyFont="1" applyFill="1" applyBorder="1" applyAlignment="1" applyProtection="1">
      <alignment horizontal="center" wrapText="1"/>
      <protection locked="0"/>
    </xf>
    <xf numFmtId="166" fontId="17" fillId="11" borderId="2" xfId="0" applyNumberFormat="1" applyFont="1" applyFill="1" applyBorder="1" applyAlignment="1" applyProtection="1">
      <alignment horizontal="center" wrapText="1"/>
      <protection locked="0"/>
    </xf>
    <xf numFmtId="164" fontId="15" fillId="11" borderId="2" xfId="1" applyNumberFormat="1" applyFont="1" applyFill="1" applyBorder="1" applyAlignment="1" applyProtection="1">
      <alignment horizontal="right"/>
      <protection locked="0"/>
    </xf>
    <xf numFmtId="164" fontId="15" fillId="11" borderId="2" xfId="1" applyNumberFormat="1" applyFont="1" applyFill="1" applyBorder="1" applyAlignment="1">
      <alignment horizontal="right"/>
    </xf>
    <xf numFmtId="164" fontId="0" fillId="2" borderId="1" xfId="0" applyNumberFormat="1" applyFill="1" applyBorder="1" applyAlignment="1" applyProtection="1">
      <alignment horizontal="right"/>
    </xf>
    <xf numFmtId="10" fontId="4" fillId="5" borderId="1" xfId="6" applyNumberFormat="1" applyFont="1" applyFill="1" applyBorder="1" applyAlignment="1">
      <alignment horizontal="center"/>
    </xf>
    <xf numFmtId="0" fontId="38" fillId="12" borderId="1" xfId="0" applyFont="1" applyFill="1" applyBorder="1" applyAlignment="1">
      <alignment vertical="center"/>
    </xf>
    <xf numFmtId="9" fontId="38" fillId="12" borderId="1" xfId="6" applyNumberFormat="1" applyFont="1" applyFill="1" applyBorder="1" applyAlignment="1">
      <alignment horizontal="center" vertical="center"/>
    </xf>
    <xf numFmtId="173" fontId="38" fillId="12" borderId="1" xfId="6" applyNumberFormat="1" applyFont="1" applyFill="1" applyBorder="1" applyAlignment="1">
      <alignment horizontal="center" vertical="center"/>
    </xf>
    <xf numFmtId="3" fontId="17" fillId="11" borderId="19" xfId="0" applyNumberFormat="1" applyFont="1" applyFill="1" applyBorder="1" applyAlignment="1" applyProtection="1">
      <alignment horizontal="center" wrapText="1"/>
      <protection locked="0"/>
    </xf>
    <xf numFmtId="3" fontId="17" fillId="11" borderId="1" xfId="0" applyNumberFormat="1" applyFont="1" applyFill="1" applyBorder="1" applyAlignment="1" applyProtection="1">
      <alignment horizontal="center" wrapText="1"/>
      <protection locked="0"/>
    </xf>
    <xf numFmtId="0" fontId="17" fillId="11" borderId="1" xfId="0" applyFont="1" applyFill="1" applyBorder="1" applyAlignment="1" applyProtection="1">
      <alignment horizontal="center" wrapText="1"/>
      <protection locked="0"/>
    </xf>
    <xf numFmtId="0" fontId="17" fillId="2" borderId="1" xfId="0" applyFont="1" applyFill="1" applyBorder="1" applyAlignment="1" applyProtection="1">
      <alignment horizontal="center" wrapText="1"/>
      <protection locked="0"/>
    </xf>
    <xf numFmtId="164" fontId="0" fillId="11" borderId="1" xfId="0" applyNumberFormat="1" applyFill="1" applyBorder="1" applyAlignment="1" applyProtection="1">
      <alignment horizontal="right"/>
      <protection locked="0"/>
    </xf>
    <xf numFmtId="0" fontId="3" fillId="5" borderId="1" xfId="7" applyFont="1" applyFill="1" applyBorder="1" applyAlignment="1">
      <alignment horizontal="center"/>
    </xf>
    <xf numFmtId="14" fontId="17" fillId="6" borderId="0" xfId="1" applyNumberFormat="1" applyFont="1" applyFill="1" applyBorder="1" applyAlignment="1" applyProtection="1">
      <alignment horizontal="center"/>
    </xf>
    <xf numFmtId="14" fontId="17" fillId="6" borderId="0" xfId="0" applyNumberFormat="1" applyFont="1" applyFill="1" applyBorder="1" applyAlignment="1" applyProtection="1">
      <alignment horizontal="center"/>
    </xf>
    <xf numFmtId="14" fontId="17" fillId="6" borderId="0" xfId="0" applyNumberFormat="1" applyFont="1" applyFill="1" applyProtection="1"/>
    <xf numFmtId="0" fontId="2" fillId="5" borderId="1" xfId="7" applyFont="1" applyFill="1" applyBorder="1" applyAlignment="1">
      <alignment horizontal="center"/>
    </xf>
    <xf numFmtId="174" fontId="17" fillId="2" borderId="1" xfId="0" applyNumberFormat="1" applyFont="1" applyFill="1" applyBorder="1" applyAlignment="1" applyProtection="1">
      <alignment horizontal="center" wrapText="1"/>
      <protection locked="0"/>
    </xf>
    <xf numFmtId="174" fontId="0" fillId="2" borderId="1" xfId="0" applyNumberFormat="1" applyFill="1" applyBorder="1" applyProtection="1">
      <protection locked="0"/>
    </xf>
    <xf numFmtId="174" fontId="0" fillId="0" borderId="0" xfId="0" applyNumberFormat="1" applyProtection="1">
      <protection locked="0"/>
    </xf>
    <xf numFmtId="0" fontId="39" fillId="7" borderId="9" xfId="0" applyFont="1" applyFill="1" applyBorder="1" applyAlignment="1">
      <alignment vertical="center"/>
    </xf>
    <xf numFmtId="0" fontId="1" fillId="5" borderId="1" xfId="7" applyFont="1" applyFill="1" applyBorder="1" applyAlignment="1">
      <alignment horizontal="center"/>
    </xf>
    <xf numFmtId="0" fontId="42" fillId="0" borderId="0" xfId="0" applyFont="1" applyAlignment="1">
      <alignment vertical="center"/>
    </xf>
    <xf numFmtId="0" fontId="42" fillId="0" borderId="0" xfId="0" applyFont="1"/>
    <xf numFmtId="0" fontId="43" fillId="0" borderId="0" xfId="0" applyFont="1" applyAlignment="1">
      <alignment vertical="center"/>
    </xf>
    <xf numFmtId="0" fontId="45" fillId="0" borderId="0" xfId="0" applyFont="1"/>
    <xf numFmtId="0" fontId="42" fillId="0" borderId="0" xfId="0" applyFont="1" applyAlignment="1">
      <alignment vertical="center" wrapText="1"/>
    </xf>
    <xf numFmtId="0" fontId="24" fillId="0" borderId="22" xfId="0" applyFont="1" applyFill="1" applyBorder="1" applyAlignment="1">
      <alignment horizontal="center" vertical="center"/>
    </xf>
    <xf numFmtId="0" fontId="26" fillId="0" borderId="0" xfId="0" applyFont="1" applyBorder="1" applyAlignment="1">
      <alignment horizontal="center" wrapText="1"/>
    </xf>
    <xf numFmtId="0" fontId="23" fillId="0" borderId="0" xfId="0" applyFont="1" applyAlignment="1">
      <alignment horizontal="center" wrapText="1"/>
    </xf>
    <xf numFmtId="0" fontId="18" fillId="2" borderId="1" xfId="0" applyFont="1" applyFill="1" applyBorder="1" applyAlignment="1" applyProtection="1">
      <alignment horizontal="center"/>
      <protection locked="0"/>
    </xf>
    <xf numFmtId="170" fontId="17" fillId="2" borderId="1" xfId="0" applyNumberFormat="1" applyFont="1" applyFill="1" applyBorder="1" applyAlignment="1" applyProtection="1">
      <alignment horizontal="center"/>
      <protection locked="0"/>
    </xf>
    <xf numFmtId="0" fontId="18" fillId="6" borderId="17" xfId="0" applyFont="1" applyFill="1" applyBorder="1" applyAlignment="1" applyProtection="1">
      <alignment horizontal="center"/>
      <protection locked="0"/>
    </xf>
    <xf numFmtId="0" fontId="18" fillId="6" borderId="18" xfId="0" applyFont="1" applyFill="1" applyBorder="1" applyAlignment="1" applyProtection="1">
      <alignment horizontal="center"/>
      <protection locked="0"/>
    </xf>
    <xf numFmtId="0" fontId="25" fillId="0" borderId="13" xfId="0" applyFont="1" applyFill="1" applyBorder="1" applyAlignment="1">
      <alignment horizontal="center"/>
    </xf>
    <xf numFmtId="0" fontId="25" fillId="0" borderId="14" xfId="0" applyFont="1" applyFill="1" applyBorder="1" applyAlignment="1">
      <alignment horizontal="center"/>
    </xf>
    <xf numFmtId="0" fontId="25" fillId="0" borderId="13" xfId="0" applyFont="1" applyFill="1" applyBorder="1" applyAlignment="1">
      <alignment horizontal="left"/>
    </xf>
    <xf numFmtId="0" fontId="25" fillId="0" borderId="14" xfId="0" applyFont="1" applyFill="1" applyBorder="1" applyAlignment="1">
      <alignment horizontal="left"/>
    </xf>
    <xf numFmtId="0" fontId="0" fillId="0" borderId="13" xfId="0" applyFill="1" applyBorder="1" applyAlignment="1">
      <alignment horizontal="left"/>
    </xf>
    <xf numFmtId="0" fontId="0" fillId="0" borderId="14" xfId="0" applyFill="1" applyBorder="1" applyAlignment="1">
      <alignment horizontal="left"/>
    </xf>
    <xf numFmtId="0" fontId="18" fillId="0" borderId="15" xfId="0" applyFont="1" applyFill="1" applyBorder="1" applyAlignment="1">
      <alignment horizontal="center"/>
    </xf>
    <xf numFmtId="0" fontId="18" fillId="0" borderId="16" xfId="0" applyFont="1" applyFill="1" applyBorder="1" applyAlignment="1">
      <alignment horizontal="center"/>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18" fillId="2" borderId="17" xfId="0" applyFont="1" applyFill="1" applyBorder="1" applyAlignment="1" applyProtection="1">
      <alignment horizontal="center"/>
      <protection locked="0"/>
    </xf>
    <xf numFmtId="0" fontId="18" fillId="2" borderId="18" xfId="0" applyFont="1" applyFill="1" applyBorder="1" applyAlignment="1" applyProtection="1">
      <alignment horizontal="center"/>
      <protection locked="0"/>
    </xf>
    <xf numFmtId="39" fontId="21" fillId="0" borderId="0" xfId="7" applyNumberFormat="1" applyFont="1" applyAlignment="1">
      <alignment horizontal="center"/>
    </xf>
    <xf numFmtId="0" fontId="21" fillId="0" borderId="0" xfId="7" applyFont="1" applyAlignment="1">
      <alignment horizontal="center"/>
    </xf>
    <xf numFmtId="0" fontId="17" fillId="0" borderId="1" xfId="0" applyFont="1" applyBorder="1" applyAlignment="1" applyProtection="1">
      <alignment horizontal="center"/>
      <protection locked="0"/>
    </xf>
    <xf numFmtId="0" fontId="21" fillId="0" borderId="1" xfId="7" applyFont="1" applyBorder="1" applyAlignment="1">
      <alignment horizontal="center"/>
    </xf>
    <xf numFmtId="171" fontId="32" fillId="8" borderId="19" xfId="13" applyNumberFormat="1" applyFont="1" applyFill="1" applyBorder="1" applyAlignment="1">
      <alignment horizontal="center" vertical="center"/>
    </xf>
    <xf numFmtId="171" fontId="32" fillId="8" borderId="20" xfId="13" applyNumberFormat="1" applyFont="1" applyFill="1" applyBorder="1" applyAlignment="1">
      <alignment horizontal="center" vertical="center"/>
    </xf>
    <xf numFmtId="171" fontId="32" fillId="8" borderId="21" xfId="13" applyNumberFormat="1" applyFont="1" applyFill="1" applyBorder="1" applyAlignment="1">
      <alignment horizontal="center" vertical="center"/>
    </xf>
    <xf numFmtId="0" fontId="32" fillId="7" borderId="10" xfId="0" applyFont="1" applyFill="1" applyBorder="1" applyAlignment="1">
      <alignment horizontal="center" vertical="center"/>
    </xf>
    <xf numFmtId="0" fontId="32" fillId="7" borderId="9" xfId="0" applyFont="1" applyFill="1" applyBorder="1" applyAlignment="1">
      <alignment horizontal="center" vertical="center"/>
    </xf>
    <xf numFmtId="171" fontId="33" fillId="8" borderId="3" xfId="13" applyNumberFormat="1" applyFont="1" applyFill="1" applyBorder="1" applyAlignment="1">
      <alignment horizontal="center" vertical="center"/>
    </xf>
    <xf numFmtId="171" fontId="33" fillId="8" borderId="4" xfId="13" applyNumberFormat="1" applyFont="1" applyFill="1" applyBorder="1" applyAlignment="1">
      <alignment horizontal="center" vertical="center"/>
    </xf>
    <xf numFmtId="171" fontId="33" fillId="8" borderId="5" xfId="13" applyNumberFormat="1" applyFont="1" applyFill="1" applyBorder="1" applyAlignment="1">
      <alignment horizontal="center" vertical="center"/>
    </xf>
    <xf numFmtId="171" fontId="33" fillId="8" borderId="6" xfId="13" applyNumberFormat="1" applyFont="1" applyFill="1" applyBorder="1" applyAlignment="1">
      <alignment horizontal="center" vertical="center"/>
    </xf>
    <xf numFmtId="171" fontId="33" fillId="8" borderId="7" xfId="13" applyNumberFormat="1" applyFont="1" applyFill="1" applyBorder="1" applyAlignment="1">
      <alignment horizontal="center" vertical="center"/>
    </xf>
    <xf numFmtId="171" fontId="33" fillId="8" borderId="8" xfId="13" applyNumberFormat="1" applyFont="1" applyFill="1" applyBorder="1" applyAlignment="1">
      <alignment horizontal="center" vertical="center"/>
    </xf>
    <xf numFmtId="0" fontId="32" fillId="0" borderId="10" xfId="0" applyFont="1" applyBorder="1" applyAlignment="1">
      <alignment horizontal="left" vertical="center"/>
    </xf>
    <xf numFmtId="0" fontId="32" fillId="0" borderId="9" xfId="0" applyFont="1" applyBorder="1" applyAlignment="1">
      <alignment horizontal="left" vertical="center"/>
    </xf>
  </cellXfs>
  <cellStyles count="14">
    <cellStyle name="Comma" xfId="1" builtinId="3"/>
    <cellStyle name="Comma 2" xfId="9"/>
    <cellStyle name="Currency" xfId="13" builtinId="4"/>
    <cellStyle name="Currency 2" xfId="10"/>
    <cellStyle name="Normal" xfId="0" builtinId="0"/>
    <cellStyle name="Normal 2" xfId="2"/>
    <cellStyle name="Normal 3" xfId="3"/>
    <cellStyle name="Normal 4" xfId="4"/>
    <cellStyle name="Normal 5" xfId="5"/>
    <cellStyle name="Normal 6" xfId="7"/>
    <cellStyle name="Normal 7" xfId="8"/>
    <cellStyle name="Normal 8" xfId="11"/>
    <cellStyle name="Normal 9" xfId="12"/>
    <cellStyle name="Percent" xfId="6" builtinId="5"/>
  </cellStyles>
  <dxfs count="0"/>
  <tableStyles count="0" defaultTableStyle="TableStyleMedium9" defaultPivotStyle="PivotStyleLight16"/>
  <colors>
    <mruColors>
      <color rgb="FFFF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38100</xdr:colOff>
          <xdr:row>4</xdr:row>
          <xdr:rowOff>38100</xdr:rowOff>
        </xdr:from>
        <xdr:to>
          <xdr:col>9</xdr:col>
          <xdr:colOff>333375</xdr:colOff>
          <xdr:row>7</xdr:row>
          <xdr:rowOff>123825</xdr:rowOff>
        </xdr:to>
        <xdr:sp macro="" textlink="">
          <xdr:nvSpPr>
            <xdr:cNvPr id="1027" name="Button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1" i="0" u="none" strike="noStrike" baseline="0">
                  <a:solidFill>
                    <a:srgbClr val="000000"/>
                  </a:solidFill>
                  <a:latin typeface="Arial"/>
                  <a:cs typeface="Arial"/>
                </a:rPr>
                <a:t>Convert to CRF/ New CRF</a:t>
              </a:r>
            </a:p>
          </xdr:txBody>
        </xdr:sp>
        <xdr:clientData fPrintsWithSheet="0"/>
      </xdr:twoCellAnchor>
    </mc:Choice>
    <mc:Fallback/>
  </mc:AlternateContent>
  <xdr:twoCellAnchor>
    <xdr:from>
      <xdr:col>9</xdr:col>
      <xdr:colOff>345281</xdr:colOff>
      <xdr:row>5</xdr:row>
      <xdr:rowOff>47625</xdr:rowOff>
    </xdr:from>
    <xdr:to>
      <xdr:col>9</xdr:col>
      <xdr:colOff>600312</xdr:colOff>
      <xdr:row>6</xdr:row>
      <xdr:rowOff>166688</xdr:rowOff>
    </xdr:to>
    <xdr:sp macro="" textlink="">
      <xdr:nvSpPr>
        <xdr:cNvPr id="3" name="Down Arrow 2"/>
        <xdr:cNvSpPr/>
      </xdr:nvSpPr>
      <xdr:spPr>
        <a:xfrm rot="5400000">
          <a:off x="10229968" y="938094"/>
          <a:ext cx="297657" cy="25503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workbookViewId="0">
      <selection activeCell="K24" sqref="K24"/>
    </sheetView>
  </sheetViews>
  <sheetFormatPr defaultRowHeight="12.75" x14ac:dyDescent="0.2"/>
  <sheetData>
    <row r="1" spans="1:14" ht="18" x14ac:dyDescent="0.25">
      <c r="A1" s="179" t="s">
        <v>188</v>
      </c>
    </row>
    <row r="3" spans="1:14" ht="15" x14ac:dyDescent="0.2">
      <c r="A3" s="177" t="s">
        <v>184</v>
      </c>
    </row>
    <row r="5" spans="1:14" ht="15.75" x14ac:dyDescent="0.2">
      <c r="A5" s="178" t="s">
        <v>185</v>
      </c>
    </row>
    <row r="6" spans="1:14" ht="75" customHeight="1" x14ac:dyDescent="0.2">
      <c r="A6" s="180" t="s">
        <v>186</v>
      </c>
      <c r="B6" s="180"/>
      <c r="C6" s="180"/>
      <c r="D6" s="180"/>
      <c r="E6" s="180"/>
      <c r="F6" s="180"/>
      <c r="G6" s="180"/>
      <c r="H6" s="180"/>
      <c r="I6" s="180"/>
      <c r="J6" s="180"/>
      <c r="K6" s="180"/>
      <c r="L6" s="180"/>
      <c r="M6" s="180"/>
      <c r="N6" s="180"/>
    </row>
    <row r="7" spans="1:14" ht="15" x14ac:dyDescent="0.2">
      <c r="A7" s="176"/>
    </row>
    <row r="8" spans="1:14" ht="15.75" x14ac:dyDescent="0.2">
      <c r="A8" s="178" t="s">
        <v>187</v>
      </c>
    </row>
    <row r="9" spans="1:14" ht="57" customHeight="1" x14ac:dyDescent="0.2">
      <c r="A9" s="180" t="s">
        <v>189</v>
      </c>
      <c r="B9" s="180"/>
      <c r="C9" s="180"/>
      <c r="D9" s="180"/>
      <c r="E9" s="180"/>
      <c r="F9" s="180"/>
      <c r="G9" s="180"/>
      <c r="H9" s="180"/>
      <c r="I9" s="180"/>
      <c r="J9" s="180"/>
      <c r="K9" s="180"/>
      <c r="L9" s="180"/>
      <c r="M9" s="180"/>
      <c r="N9" s="180"/>
    </row>
  </sheetData>
  <mergeCells count="2">
    <mergeCell ref="A6:N6"/>
    <mergeCell ref="A9:N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tint="0.59999389629810485"/>
  </sheetPr>
  <dimension ref="A1:AG46"/>
  <sheetViews>
    <sheetView zoomScale="80" zoomScaleNormal="80" workbookViewId="0">
      <selection activeCell="A20" sqref="A20"/>
    </sheetView>
  </sheetViews>
  <sheetFormatPr defaultRowHeight="12.75" x14ac:dyDescent="0.2"/>
  <cols>
    <col min="1" max="1" width="34.28515625" bestFit="1" customWidth="1"/>
    <col min="2" max="7" width="15.7109375" customWidth="1"/>
    <col min="8" max="8" width="9.5703125" customWidth="1"/>
    <col min="9" max="9" width="10.42578125" customWidth="1"/>
    <col min="11" max="11" width="17.7109375" customWidth="1"/>
    <col min="14" max="14" width="34.28515625" bestFit="1" customWidth="1"/>
    <col min="15" max="20" width="15.7109375" customWidth="1"/>
    <col min="27" max="27" width="34.28515625" bestFit="1" customWidth="1"/>
    <col min="28" max="33" width="15.7109375" customWidth="1"/>
  </cols>
  <sheetData>
    <row r="1" spans="1:33" ht="72" customHeight="1" x14ac:dyDescent="0.25">
      <c r="A1" s="183" t="s">
        <v>178</v>
      </c>
      <c r="B1" s="183"/>
      <c r="C1" s="183"/>
      <c r="D1" s="183"/>
      <c r="E1" s="183"/>
      <c r="F1" s="183"/>
      <c r="G1" s="183"/>
      <c r="H1" s="5"/>
      <c r="I1" s="61"/>
    </row>
    <row r="2" spans="1:33" ht="15.75" customHeight="1" x14ac:dyDescent="0.25">
      <c r="A2" s="45"/>
      <c r="B2" s="45"/>
      <c r="C2" s="45"/>
      <c r="D2" s="45"/>
      <c r="E2" s="45"/>
      <c r="F2" s="45"/>
      <c r="G2" s="45"/>
      <c r="H2" s="5"/>
    </row>
    <row r="3" spans="1:33" ht="14.25" customHeight="1" x14ac:dyDescent="0.2">
      <c r="A3" s="32" t="s">
        <v>97</v>
      </c>
      <c r="B3" s="186"/>
      <c r="C3" s="187"/>
      <c r="D3" s="33" t="s">
        <v>19</v>
      </c>
      <c r="E3" s="32"/>
      <c r="F3" s="196" t="s">
        <v>143</v>
      </c>
      <c r="G3" s="197"/>
      <c r="H3" s="141"/>
      <c r="I3" s="181" t="s">
        <v>164</v>
      </c>
      <c r="J3" s="181"/>
      <c r="K3" s="181"/>
      <c r="L3" s="150"/>
    </row>
    <row r="4" spans="1:33" ht="14.25" customHeight="1" x14ac:dyDescent="0.2">
      <c r="A4" s="32" t="s">
        <v>133</v>
      </c>
      <c r="B4" s="198"/>
      <c r="C4" s="199"/>
      <c r="D4" s="33"/>
      <c r="E4" s="32"/>
      <c r="F4" s="72"/>
      <c r="G4" s="73"/>
      <c r="H4" s="142"/>
      <c r="I4" s="143"/>
      <c r="J4" s="143"/>
      <c r="K4" s="143"/>
      <c r="L4" s="144"/>
    </row>
    <row r="5" spans="1:33" ht="14.25" customHeight="1" x14ac:dyDescent="0.2">
      <c r="A5" s="32" t="s">
        <v>96</v>
      </c>
      <c r="B5" s="184"/>
      <c r="C5" s="184"/>
      <c r="D5" s="5"/>
      <c r="E5" s="32"/>
      <c r="F5" s="188"/>
      <c r="G5" s="189"/>
      <c r="H5" s="142"/>
      <c r="I5" s="143"/>
      <c r="J5" s="12"/>
      <c r="K5" s="182" t="s">
        <v>132</v>
      </c>
      <c r="L5" s="145"/>
      <c r="M5" s="12"/>
      <c r="N5" s="12"/>
      <c r="O5" s="12"/>
      <c r="P5" s="12"/>
    </row>
    <row r="6" spans="1:33" ht="14.25" customHeight="1" x14ac:dyDescent="0.2">
      <c r="A6" s="32" t="s">
        <v>104</v>
      </c>
      <c r="B6" s="184"/>
      <c r="C6" s="184"/>
      <c r="D6" s="5"/>
      <c r="E6" s="32"/>
      <c r="F6" s="190" t="s">
        <v>110</v>
      </c>
      <c r="G6" s="191"/>
      <c r="H6" s="142"/>
      <c r="I6" s="143"/>
      <c r="J6" s="12"/>
      <c r="K6" s="182"/>
      <c r="L6" s="145"/>
      <c r="M6" s="12"/>
      <c r="N6" s="12"/>
      <c r="O6" s="12"/>
      <c r="P6" s="12"/>
    </row>
    <row r="7" spans="1:33" ht="14.25" customHeight="1" x14ac:dyDescent="0.2">
      <c r="A7" s="32" t="s">
        <v>98</v>
      </c>
      <c r="B7" s="184"/>
      <c r="C7" s="184"/>
      <c r="D7" s="5"/>
      <c r="E7" s="32"/>
      <c r="F7" s="192"/>
      <c r="G7" s="193"/>
      <c r="H7" s="142"/>
      <c r="I7" s="143"/>
      <c r="J7" s="12"/>
      <c r="K7" s="182"/>
      <c r="L7" s="145"/>
      <c r="M7" s="12"/>
      <c r="N7" s="12"/>
      <c r="O7" s="12"/>
      <c r="P7" s="12"/>
    </row>
    <row r="8" spans="1:33" ht="14.25" customHeight="1" x14ac:dyDescent="0.2">
      <c r="A8" s="32" t="s">
        <v>99</v>
      </c>
      <c r="B8" s="185" t="s">
        <v>109</v>
      </c>
      <c r="C8" s="185"/>
      <c r="D8" s="53" t="str">
        <f>VLOOKUP(B8,Lookup!AD:AF,3,0)</f>
        <v>Day</v>
      </c>
      <c r="F8" s="190" t="s">
        <v>95</v>
      </c>
      <c r="G8" s="191"/>
      <c r="H8" s="142"/>
      <c r="I8" s="143"/>
      <c r="J8" s="12"/>
      <c r="K8" s="12"/>
      <c r="L8" s="145"/>
      <c r="M8" s="12"/>
      <c r="N8" s="12"/>
      <c r="O8" s="12"/>
      <c r="P8" s="12"/>
    </row>
    <row r="9" spans="1:33" ht="14.25" customHeight="1" x14ac:dyDescent="0.2">
      <c r="A9" s="32" t="s">
        <v>100</v>
      </c>
      <c r="B9" s="185" t="s">
        <v>109</v>
      </c>
      <c r="C9" s="185"/>
      <c r="D9" s="53" t="str">
        <f>VLOOKUP(B9,Lookup!AD:AF,3,0)</f>
        <v>Day</v>
      </c>
      <c r="E9" s="54"/>
      <c r="F9" s="194"/>
      <c r="G9" s="195"/>
      <c r="H9" s="146"/>
      <c r="I9" s="147"/>
      <c r="J9" s="148"/>
      <c r="K9" s="148"/>
      <c r="L9" s="149"/>
      <c r="M9" s="12"/>
      <c r="N9" s="12"/>
      <c r="O9" s="12"/>
      <c r="P9" s="12"/>
    </row>
    <row r="10" spans="1:33" s="31" customFormat="1" ht="13.5" customHeight="1" x14ac:dyDescent="0.2">
      <c r="A10" s="34"/>
      <c r="B10"/>
      <c r="C10"/>
      <c r="D10"/>
      <c r="E10"/>
      <c r="F10"/>
      <c r="G10"/>
      <c r="H10"/>
      <c r="I10" s="14"/>
      <c r="J10" s="12"/>
      <c r="K10" s="12"/>
      <c r="L10" s="12"/>
      <c r="M10" s="12"/>
      <c r="N10" s="12"/>
      <c r="O10" s="12"/>
      <c r="P10" s="12"/>
    </row>
    <row r="11" spans="1:33" x14ac:dyDescent="0.2">
      <c r="A11" s="138" t="s">
        <v>161</v>
      </c>
      <c r="B11" s="26" t="s">
        <v>16</v>
      </c>
      <c r="C11" s="26" t="s">
        <v>16</v>
      </c>
      <c r="D11" s="26" t="s">
        <v>16</v>
      </c>
      <c r="E11" s="26" t="s">
        <v>16</v>
      </c>
      <c r="F11" s="26" t="s">
        <v>16</v>
      </c>
      <c r="G11" s="26" t="s">
        <v>16</v>
      </c>
      <c r="J11" s="11"/>
      <c r="K11" s="11"/>
      <c r="L11" s="12"/>
      <c r="M11" s="11"/>
      <c r="N11" s="138" t="s">
        <v>162</v>
      </c>
      <c r="O11" s="26" t="s">
        <v>16</v>
      </c>
      <c r="P11" s="26" t="s">
        <v>16</v>
      </c>
      <c r="Q11" s="26" t="s">
        <v>16</v>
      </c>
      <c r="R11" s="26" t="s">
        <v>16</v>
      </c>
      <c r="S11" s="26" t="s">
        <v>16</v>
      </c>
      <c r="T11" s="26" t="s">
        <v>16</v>
      </c>
      <c r="AA11" s="138" t="s">
        <v>163</v>
      </c>
      <c r="AB11" s="26" t="s">
        <v>16</v>
      </c>
      <c r="AC11" s="26" t="s">
        <v>16</v>
      </c>
      <c r="AD11" s="26" t="s">
        <v>16</v>
      </c>
      <c r="AE11" s="26" t="s">
        <v>16</v>
      </c>
      <c r="AF11" s="26" t="s">
        <v>16</v>
      </c>
      <c r="AG11" s="26" t="s">
        <v>16</v>
      </c>
    </row>
    <row r="12" spans="1:33" x14ac:dyDescent="0.2">
      <c r="A12" s="1" t="s">
        <v>65</v>
      </c>
      <c r="B12" s="26" t="s">
        <v>177</v>
      </c>
      <c r="C12" s="26" t="s">
        <v>177</v>
      </c>
      <c r="D12" s="26" t="s">
        <v>177</v>
      </c>
      <c r="E12" s="26" t="s">
        <v>177</v>
      </c>
      <c r="F12" s="26" t="s">
        <v>177</v>
      </c>
      <c r="G12" s="26" t="s">
        <v>5</v>
      </c>
      <c r="I12" s="36"/>
      <c r="J12" s="13"/>
      <c r="K12" s="14"/>
      <c r="L12" s="12"/>
      <c r="M12" s="13"/>
      <c r="N12" s="1" t="s">
        <v>65</v>
      </c>
      <c r="O12" s="26" t="s">
        <v>1</v>
      </c>
      <c r="P12" s="26" t="s">
        <v>2</v>
      </c>
      <c r="Q12" s="26" t="s">
        <v>3</v>
      </c>
      <c r="R12" s="26" t="s">
        <v>67</v>
      </c>
      <c r="S12" s="26" t="s">
        <v>68</v>
      </c>
      <c r="T12" s="26" t="s">
        <v>5</v>
      </c>
      <c r="AA12" s="1" t="s">
        <v>65</v>
      </c>
      <c r="AB12" s="26" t="s">
        <v>1</v>
      </c>
      <c r="AC12" s="26" t="s">
        <v>2</v>
      </c>
      <c r="AD12" s="26" t="s">
        <v>3</v>
      </c>
      <c r="AE12" s="26" t="s">
        <v>67</v>
      </c>
      <c r="AF12" s="26" t="s">
        <v>68</v>
      </c>
      <c r="AG12" s="26" t="s">
        <v>5</v>
      </c>
    </row>
    <row r="13" spans="1:33" x14ac:dyDescent="0.2">
      <c r="A13" s="1"/>
      <c r="B13" s="167" t="s">
        <v>89</v>
      </c>
      <c r="C13" s="167" t="str">
        <f>VLOOKUP(B13,Lookup!AA:AB,2,0)</f>
        <v>2024/25</v>
      </c>
      <c r="D13" s="168" t="str">
        <f>VLOOKUP(C13,Lookup!AA:AB,2,0)</f>
        <v>2025/26</v>
      </c>
      <c r="E13" s="168" t="str">
        <f>VLOOKUP(D13,Lookup!AA:AB,2,0)</f>
        <v>2026/27</v>
      </c>
      <c r="F13" s="168" t="str">
        <f>VLOOKUP(E13,Lookup!AA:AB,2,0)</f>
        <v>2027/28</v>
      </c>
      <c r="G13" s="169"/>
      <c r="I13" s="36"/>
      <c r="J13" s="13"/>
      <c r="K13" s="14"/>
      <c r="L13" s="12"/>
      <c r="M13" s="13"/>
      <c r="N13" s="1"/>
      <c r="O13" s="123" t="str">
        <f>B13</f>
        <v>2023/24</v>
      </c>
      <c r="P13" s="123" t="str">
        <f t="shared" ref="P13:S13" si="0">C13</f>
        <v>2024/25</v>
      </c>
      <c r="Q13" s="123" t="str">
        <f t="shared" si="0"/>
        <v>2025/26</v>
      </c>
      <c r="R13" s="123" t="str">
        <f t="shared" si="0"/>
        <v>2026/27</v>
      </c>
      <c r="S13" s="123" t="str">
        <f t="shared" si="0"/>
        <v>2027/28</v>
      </c>
      <c r="T13" s="124"/>
      <c r="AA13" s="1"/>
      <c r="AB13" s="123" t="str">
        <f>O13</f>
        <v>2023/24</v>
      </c>
      <c r="AC13" s="123" t="str">
        <f t="shared" ref="AC13:AF13" si="1">P13</f>
        <v>2024/25</v>
      </c>
      <c r="AD13" s="123" t="str">
        <f t="shared" si="1"/>
        <v>2025/26</v>
      </c>
      <c r="AE13" s="123" t="str">
        <f t="shared" si="1"/>
        <v>2026/27</v>
      </c>
      <c r="AF13" s="123" t="str">
        <f t="shared" si="1"/>
        <v>2027/28</v>
      </c>
      <c r="AG13" s="124"/>
    </row>
    <row r="14" spans="1:33" x14ac:dyDescent="0.2">
      <c r="A14" s="36" t="s">
        <v>101</v>
      </c>
      <c r="B14" s="125"/>
      <c r="C14" s="125"/>
      <c r="D14" s="125"/>
      <c r="E14" s="125"/>
      <c r="F14" s="125"/>
      <c r="G14" s="125"/>
      <c r="I14" s="36"/>
      <c r="J14" s="13"/>
      <c r="K14" s="14"/>
      <c r="L14" s="12"/>
      <c r="M14" s="13"/>
      <c r="N14" s="36" t="s">
        <v>101</v>
      </c>
      <c r="O14" s="125"/>
      <c r="P14" s="125"/>
      <c r="Q14" s="125"/>
      <c r="R14" s="125"/>
      <c r="S14" s="125"/>
      <c r="T14" s="125"/>
      <c r="AA14" s="36" t="s">
        <v>101</v>
      </c>
      <c r="AB14" s="125"/>
      <c r="AC14" s="125"/>
      <c r="AD14" s="125"/>
      <c r="AE14" s="125"/>
      <c r="AF14" s="125"/>
      <c r="AG14" s="125"/>
    </row>
    <row r="15" spans="1:33" x14ac:dyDescent="0.2">
      <c r="A15" t="s">
        <v>7</v>
      </c>
      <c r="B15" s="126">
        <f>'Staff Costs'!H56</f>
        <v>0</v>
      </c>
      <c r="C15" s="126">
        <f>'Staff Costs'!J56</f>
        <v>0</v>
      </c>
      <c r="D15" s="126">
        <f>'Staff Costs'!L56</f>
        <v>0</v>
      </c>
      <c r="E15" s="126">
        <f>'Staff Costs'!N56</f>
        <v>0</v>
      </c>
      <c r="F15" s="126">
        <f>'Staff Costs'!P56</f>
        <v>0</v>
      </c>
      <c r="G15" s="127">
        <f>SUM(B15:F15)</f>
        <v>0</v>
      </c>
      <c r="I15" s="35"/>
      <c r="J15" s="13"/>
      <c r="K15" s="14"/>
      <c r="L15" s="12"/>
      <c r="M15" s="13"/>
      <c r="N15" t="s">
        <v>7</v>
      </c>
      <c r="O15" s="128">
        <f>'Staff Costs'!AE56</f>
        <v>0</v>
      </c>
      <c r="P15" s="128">
        <f>'Staff Costs'!AG56</f>
        <v>0</v>
      </c>
      <c r="Q15" s="128">
        <f>'Staff Costs'!AI56</f>
        <v>0</v>
      </c>
      <c r="R15" s="128">
        <f>'Staff Costs'!AK56</f>
        <v>0</v>
      </c>
      <c r="S15" s="128">
        <f>'Staff Costs'!AM56</f>
        <v>0</v>
      </c>
      <c r="T15" s="127">
        <f>SUM(O15:S15)</f>
        <v>0</v>
      </c>
      <c r="AA15" t="s">
        <v>7</v>
      </c>
      <c r="AB15" s="128">
        <f>'Staff Costs'!BB56</f>
        <v>0</v>
      </c>
      <c r="AC15" s="128">
        <f>'Staff Costs'!BD56</f>
        <v>0</v>
      </c>
      <c r="AD15" s="128">
        <f>'Staff Costs'!BF56</f>
        <v>0</v>
      </c>
      <c r="AE15" s="128">
        <f>'Staff Costs'!BH56</f>
        <v>0</v>
      </c>
      <c r="AF15" s="128">
        <f>'Staff Costs'!BJ56</f>
        <v>0</v>
      </c>
      <c r="AG15" s="127">
        <f>SUM(AB15:AF15)</f>
        <v>0</v>
      </c>
    </row>
    <row r="16" spans="1:33" x14ac:dyDescent="0.2">
      <c r="A16" t="s">
        <v>9</v>
      </c>
      <c r="B16" s="126">
        <f>SUMIF(Expenditure!$C$4:$C$90,"Consumables",Expenditure!$H4:$H90)</f>
        <v>0</v>
      </c>
      <c r="C16" s="126">
        <f>SUMIF(Expenditure!$C$4:$C$90,"Consumables",Expenditure!K4:K90)</f>
        <v>0</v>
      </c>
      <c r="D16" s="126">
        <f>SUMIF(Expenditure!$C$4:$C$90,"Consumables",Expenditure!$N$4:$N$90)</f>
        <v>0</v>
      </c>
      <c r="E16" s="126">
        <f>SUMIF(Expenditure!$C$4:$C$90,"Consumables",Expenditure!$Q$4:$Q$90)</f>
        <v>0</v>
      </c>
      <c r="F16" s="126">
        <f>SUMIF(Expenditure!$C$4:$C$90,"Consumables",Expenditure!$T$4:$T$90)</f>
        <v>0</v>
      </c>
      <c r="G16" s="127">
        <f t="shared" ref="G16:G21" si="2">SUM(B16:F16)</f>
        <v>0</v>
      </c>
      <c r="I16" s="35"/>
      <c r="J16" s="13"/>
      <c r="K16" s="14"/>
      <c r="L16" s="12"/>
      <c r="M16" s="13"/>
      <c r="N16" t="s">
        <v>9</v>
      </c>
      <c r="O16" s="128">
        <f>SUMIF(Expenditure!$AD$4:$AD$90,"Consumables",Expenditure!$AI$4:$AI$90)</f>
        <v>0</v>
      </c>
      <c r="P16" s="128">
        <f>SUMIF(Expenditure!$AD$4:$AD$90,"Consumables",Expenditure!$AL$4:$AL$90)</f>
        <v>0</v>
      </c>
      <c r="Q16" s="128">
        <f>SUMIF(Expenditure!$AD$4:$AD$90,"Consumables",Expenditure!$AO$4:$AO$90)</f>
        <v>0</v>
      </c>
      <c r="R16" s="128">
        <f>SUMIF(Expenditure!$AD$4:$AD$90,"Consumables",Expenditure!$AR$4:$AR$90)</f>
        <v>0</v>
      </c>
      <c r="S16" s="128">
        <f>SUMIF(Expenditure!$AD$4:$AD$90,"Consumables",Expenditure!$AU$4:$AU$90)</f>
        <v>0</v>
      </c>
      <c r="T16" s="127">
        <f t="shared" ref="T16:T26" si="3">SUM(O16:S16)</f>
        <v>0</v>
      </c>
      <c r="AA16" t="s">
        <v>9</v>
      </c>
      <c r="AB16" s="128">
        <f>SUMIF(Expenditure!$BE$4:$BE$90,"Consumables",Expenditure!$BJ$4:$BJ$90)</f>
        <v>0</v>
      </c>
      <c r="AC16" s="128">
        <f>SUMIF(Expenditure!$BE$4:$BE$90,"Consumables",Expenditure!$BM$4:$BM$90)</f>
        <v>0</v>
      </c>
      <c r="AD16" s="128">
        <f>SUMIF(Expenditure!$BE$4:$BE$90,"Consumables",Expenditure!$BP$4:$BP$90)</f>
        <v>0</v>
      </c>
      <c r="AE16" s="128">
        <f>SUMIF(Expenditure!$BE$4:$BE$90,"Consumables",Expenditure!$BS$4:$BS$90)</f>
        <v>0</v>
      </c>
      <c r="AF16" s="128">
        <f>SUMIF(Expenditure!$BE$4:$BE$90,"Consumables",Expenditure!$BV$4:$BV$90)</f>
        <v>0</v>
      </c>
      <c r="AG16" s="127">
        <f t="shared" ref="AG16:AG26" si="4">SUM(AB16:AF16)</f>
        <v>0</v>
      </c>
    </row>
    <row r="17" spans="1:33" x14ac:dyDescent="0.2">
      <c r="A17" s="7" t="s">
        <v>10</v>
      </c>
      <c r="B17" s="126">
        <f>SUMIF(Expenditure!$C$4:$C$90,"T&amp;S",Expenditure!$H$4:H90)</f>
        <v>0</v>
      </c>
      <c r="C17" s="126">
        <f>SUMIF(Expenditure!$C$4:$C$90,"T&amp;S",Expenditure!$K$4:$K$90)</f>
        <v>0</v>
      </c>
      <c r="D17" s="126">
        <f>SUMIF(Expenditure!$C$4:$C$90,"T&amp;S",Expenditure!$N$4:$N$90)</f>
        <v>0</v>
      </c>
      <c r="E17" s="126">
        <f>SUMIF(Expenditure!$C$4:$C$90,"T&amp;S",Expenditure!$Q$4:$Q$90)</f>
        <v>0</v>
      </c>
      <c r="F17" s="126">
        <f>SUMIF(Expenditure!$C$4:$C$90,"T&amp;S",Expenditure!$T$4:$T$90)</f>
        <v>0</v>
      </c>
      <c r="G17" s="127">
        <f t="shared" si="2"/>
        <v>0</v>
      </c>
      <c r="I17" s="35"/>
      <c r="J17" s="13"/>
      <c r="K17" s="14"/>
      <c r="L17" s="12"/>
      <c r="M17" s="13"/>
      <c r="N17" s="7" t="s">
        <v>10</v>
      </c>
      <c r="O17" s="128">
        <f>SUMIF(Expenditure!$AD$4:$AD$90,"T&amp;S",Expenditure!$AI$4:$AI$90)</f>
        <v>0</v>
      </c>
      <c r="P17" s="128">
        <f>SUMIF(Expenditure!$AD$4:$AD$90,"T&amp;S",Expenditure!$AL$4:$AL$90)</f>
        <v>0</v>
      </c>
      <c r="Q17" s="128">
        <f>SUMIF(Expenditure!$AD$4:$AD$90,"T&amp;S",Expenditure!$AO$4:$AO$90)</f>
        <v>0</v>
      </c>
      <c r="R17" s="128">
        <f>SUMIF(Expenditure!$AD$4:$AD$90,"T&amp;S",Expenditure!$AR$4:$AR$90)</f>
        <v>0</v>
      </c>
      <c r="S17" s="128">
        <f>SUMIF(Expenditure!$AD$4:$AD$90,"T&amp;S",Expenditure!$AU$4:$AU$90)</f>
        <v>0</v>
      </c>
      <c r="T17" s="127">
        <f t="shared" si="3"/>
        <v>0</v>
      </c>
      <c r="AA17" s="7" t="s">
        <v>10</v>
      </c>
      <c r="AB17" s="128">
        <f>SUMIF(Expenditure!$BE$4:$BE$90,"T&amp;S",Expenditure!$BJ$4:$BJ$90)</f>
        <v>0</v>
      </c>
      <c r="AC17" s="128">
        <f>SUMIF(Expenditure!$BE$4:$BE$90,"T&amp;S",Expenditure!$BM$4:$BM$90)</f>
        <v>0</v>
      </c>
      <c r="AD17" s="128">
        <f>SUMIF(Expenditure!$BE$4:$BE$90,"T&amp;S",Expenditure!$BP$4:$BP$90)</f>
        <v>0</v>
      </c>
      <c r="AE17" s="128">
        <f>SUMIF(Expenditure!$BE$4:$BE$90,"T&amp;S",Expenditure!$BS$4:$BS$90)</f>
        <v>0</v>
      </c>
      <c r="AF17" s="128">
        <f>SUMIF(Expenditure!$BE$4:$BE$90,"T&amp;S",Expenditure!$BV$4:$BV$90)</f>
        <v>0</v>
      </c>
      <c r="AG17" s="127">
        <f t="shared" si="4"/>
        <v>0</v>
      </c>
    </row>
    <row r="18" spans="1:33" x14ac:dyDescent="0.2">
      <c r="A18" t="s">
        <v>11</v>
      </c>
      <c r="B18" s="128">
        <f>SUMIF(Expenditure!$C$4:$C$90,"Dissemination",Expenditure!$H$4:H90)</f>
        <v>0</v>
      </c>
      <c r="C18" s="126">
        <f>SUMIF(Expenditure!$C$4:$C$90,"Dissemination",Expenditure!$K$4:$K$90)</f>
        <v>0</v>
      </c>
      <c r="D18" s="126">
        <f>SUMIF(Expenditure!$C$4:$C$90,"Dissemination",Expenditure!$N$4:$N$90)</f>
        <v>0</v>
      </c>
      <c r="E18" s="126">
        <f>SUMIF(Expenditure!$C$4:$C$90,"Dissemination",Expenditure!$Q$4:$Q$90)</f>
        <v>0</v>
      </c>
      <c r="F18" s="126">
        <f>SUMIF(Expenditure!$C$4:$C$90,"Dissemination",Expenditure!$T$4:$T$90)</f>
        <v>0</v>
      </c>
      <c r="G18" s="127">
        <f t="shared" si="2"/>
        <v>0</v>
      </c>
      <c r="I18" s="35"/>
      <c r="J18" s="13"/>
      <c r="K18" s="14"/>
      <c r="L18" s="12"/>
      <c r="M18" s="13"/>
      <c r="N18" t="s">
        <v>11</v>
      </c>
      <c r="O18" s="128">
        <f>SUMIF(Expenditure!$AD$4:$AD$90,"Dissemination",Expenditure!$AI$4:$AI$90)</f>
        <v>0</v>
      </c>
      <c r="P18" s="128">
        <f>SUMIF(Expenditure!$AD$4:$AD$90,"Dissemination",Expenditure!$AL$4:$AL$90)</f>
        <v>0</v>
      </c>
      <c r="Q18" s="128">
        <f>SUMIF(Expenditure!$AD$4:$AD$90,"Dissemination",Expenditure!$AO$4:$AO$90)</f>
        <v>0</v>
      </c>
      <c r="R18" s="128">
        <f>SUMIF(Expenditure!$AD$4:$AD$90,"Dissemination",Expenditure!$AR$4:$AR$90)</f>
        <v>0</v>
      </c>
      <c r="S18" s="128">
        <f>SUMIF(Expenditure!$AD$4:$AD$90,"Dissemination",Expenditure!$AU$4:$AU$90)</f>
        <v>0</v>
      </c>
      <c r="T18" s="127">
        <f t="shared" si="3"/>
        <v>0</v>
      </c>
      <c r="AA18" t="s">
        <v>11</v>
      </c>
      <c r="AB18" s="128">
        <f>SUMIF(Expenditure!$BE$4:$BE$90,"Dissemination",Expenditure!$BJ$4:$BJ$90)</f>
        <v>0</v>
      </c>
      <c r="AC18" s="128">
        <f>SUMIF(Expenditure!$BE$4:$BE$90,"Dissemination",Expenditure!$BM$4:$BM$90)</f>
        <v>0</v>
      </c>
      <c r="AD18" s="128">
        <f>SUMIF(Expenditure!$BE$4:$BE$90,"Dissemination",Expenditure!$BP$4:$BP$90)</f>
        <v>0</v>
      </c>
      <c r="AE18" s="128">
        <f>SUMIF(Expenditure!$BE$4:$BE$90,"Dissemination",Expenditure!$BS$4:$BS$90)</f>
        <v>0</v>
      </c>
      <c r="AF18" s="128">
        <f>SUMIF(Expenditure!$BE$4:$BE$90,"Dissemination",Expenditure!$BV$4:$BV$90)</f>
        <v>0</v>
      </c>
      <c r="AG18" s="127">
        <f t="shared" si="4"/>
        <v>0</v>
      </c>
    </row>
    <row r="19" spans="1:33" x14ac:dyDescent="0.2">
      <c r="A19" s="7" t="s">
        <v>12</v>
      </c>
      <c r="B19" s="128">
        <f>SUMIF(Expenditure!$C$4:$C$90,"Subcontracting",Expenditure!$H$4:H91)</f>
        <v>0</v>
      </c>
      <c r="C19" s="126">
        <f>SUMIF(Expenditure!$C$4:$C$90,"Subcontracting",Expenditure!$K$4:$K$90)</f>
        <v>0</v>
      </c>
      <c r="D19" s="126">
        <f>SUMIF(Expenditure!$C$4:$C$90,"Subcontracting",Expenditure!$N$4:$N$90)</f>
        <v>0</v>
      </c>
      <c r="E19" s="126">
        <f>SUMIF(Expenditure!$C$4:$C$90,"Subcontracting",Expenditure!$Q$4:$Q$90)</f>
        <v>0</v>
      </c>
      <c r="F19" s="126">
        <f>SUMIF(Expenditure!$C$4:$C$90,"Subcontracting",Expenditure!$T$4:$T$90)</f>
        <v>0</v>
      </c>
      <c r="G19" s="127">
        <f t="shared" si="2"/>
        <v>0</v>
      </c>
      <c r="I19" s="35"/>
      <c r="J19" s="13"/>
      <c r="K19" s="14"/>
      <c r="L19" s="12"/>
      <c r="M19" s="13"/>
      <c r="N19" t="s">
        <v>12</v>
      </c>
      <c r="O19" s="128">
        <f>SUMIF(Expenditure!$AD$4:$AD$90,"Subcontracting",Expenditure!$AI$4:$AI$90)</f>
        <v>0</v>
      </c>
      <c r="P19" s="128">
        <f>SUMIF(Expenditure!$AD$4:$AD$90,"Subcontracting",Expenditure!$AL$4:$AL$90)</f>
        <v>0</v>
      </c>
      <c r="Q19" s="128">
        <f>SUMIF(Expenditure!$AD$4:$AD$90,"Subcontracting",Expenditure!$AO$4:$AO$90)</f>
        <v>0</v>
      </c>
      <c r="R19" s="128">
        <f>SUMIF(Expenditure!$AD$4:$AD$90,"Subcontracting",Expenditure!$AR$4:$AR$90)</f>
        <v>0</v>
      </c>
      <c r="S19" s="128">
        <f>SUMIF(Expenditure!$AD$4:$AD$90,"Subcontracting",Expenditure!$AU$4:$AU$90)</f>
        <v>0</v>
      </c>
      <c r="T19" s="127">
        <f t="shared" si="3"/>
        <v>0</v>
      </c>
      <c r="AA19" t="s">
        <v>12</v>
      </c>
      <c r="AB19" s="128">
        <f>SUMIF(Expenditure!$BE$4:$BE$90,"Subcontracting",Expenditure!$BJ$4:$BJ$90)</f>
        <v>0</v>
      </c>
      <c r="AC19" s="128">
        <f>SUMIF(Expenditure!$BE$4:$BE$90,"Subcontracting",Expenditure!$BM$4:$BM$90)</f>
        <v>0</v>
      </c>
      <c r="AD19" s="128">
        <f>SUMIF(Expenditure!$BE$4:$BE$90,"Subcontracting",Expenditure!$BP$4:$BP$90)</f>
        <v>0</v>
      </c>
      <c r="AE19" s="128">
        <f>SUMIF(Expenditure!$BE$4:$BE$90,"Subcontracting",Expenditure!$BS$4:$BS$90)</f>
        <v>0</v>
      </c>
      <c r="AF19" s="128">
        <f>SUMIF(Expenditure!$BE$4:$BE$90,"Subcontracting",Expenditure!$BV$4:$BV$90)</f>
        <v>0</v>
      </c>
      <c r="AG19" s="127">
        <f t="shared" si="4"/>
        <v>0</v>
      </c>
    </row>
    <row r="20" spans="1:33" x14ac:dyDescent="0.2">
      <c r="A20" s="7" t="s">
        <v>182</v>
      </c>
      <c r="B20" s="128">
        <f>SUMIF(Expenditure!$C$4:$C$90,"Partner Payment",Expenditure!$H$4:H92)</f>
        <v>0</v>
      </c>
      <c r="C20" s="126">
        <f>SUMIF(Expenditure!$C$4:$C$90,"Partner Payment",Expenditure!$K$4:$K$90)</f>
        <v>0</v>
      </c>
      <c r="D20" s="126">
        <f>SUMIF(Expenditure!$C$4:$C$90,"Partner Payment",Expenditure!$N$4:$N$90)</f>
        <v>0</v>
      </c>
      <c r="E20" s="126">
        <f>SUMIF(Expenditure!$C$4:$C$90,"Partner Payment",Expenditure!$Q$4:$Q$90)</f>
        <v>0</v>
      </c>
      <c r="F20" s="126">
        <f>SUMIF(Expenditure!$C$4:$C$90,"Partner Payment",Expenditure!$T$4:$T$90)</f>
        <v>0</v>
      </c>
      <c r="G20" s="127">
        <f t="shared" si="2"/>
        <v>0</v>
      </c>
      <c r="I20" s="35"/>
      <c r="J20" s="13"/>
      <c r="K20" s="14"/>
      <c r="L20" s="12"/>
      <c r="M20" s="13"/>
      <c r="N20" s="7" t="s">
        <v>179</v>
      </c>
      <c r="O20" s="128">
        <f>SUMIF(Expenditure!$AD$4:$AD$90,"Partner Payment",Expenditure!$AI$4:$AI$90)</f>
        <v>0</v>
      </c>
      <c r="P20" s="128">
        <f>SUMIF(Expenditure!$AD$4:$AD$90,"Partner Payment",Expenditure!$AL$4:$AL$90)</f>
        <v>0</v>
      </c>
      <c r="Q20" s="128">
        <f>SUMIF(Expenditure!$AD$4:$AD$90,"Partner Payment",Expenditure!$AO$4:$AO$90)</f>
        <v>0</v>
      </c>
      <c r="R20" s="128">
        <f>SUMIF(Expenditure!$AD$4:$AD$90,"Partner Payment",Expenditure!$AR$4:$AR$90)</f>
        <v>0</v>
      </c>
      <c r="S20" s="128">
        <f>SUMIF(Expenditure!$AD$4:$AD$90,"Partner Payment",Expenditure!$AU$4:$AU$90)</f>
        <v>0</v>
      </c>
      <c r="T20" s="127">
        <f t="shared" si="3"/>
        <v>0</v>
      </c>
      <c r="AA20" s="7" t="s">
        <v>179</v>
      </c>
      <c r="AB20" s="128">
        <f>SUMIF(Expenditure!$BE$4:$BE$90,"Partner Payment",Expenditure!$BJ$4:$BJ$90)</f>
        <v>0</v>
      </c>
      <c r="AC20" s="128">
        <f>SUMIF(Expenditure!$BE$4:$BE$90,"Partner Payment",Expenditure!$BM$4:$BM$90)</f>
        <v>0</v>
      </c>
      <c r="AD20" s="128">
        <f>SUMIF(Expenditure!$BE$4:$BE$90,"Partner Payment",Expenditure!$BP$4:$BP$90)</f>
        <v>0</v>
      </c>
      <c r="AE20" s="128">
        <f>SUMIF(Expenditure!$BE$4:$BE$90,"Partner Payment",Expenditure!$BS$4:$BS$90)</f>
        <v>0</v>
      </c>
      <c r="AF20" s="128">
        <f>SUMIF(Expenditure!$BE$4:$BE$90,"Partner Payment",Expenditure!$BV$4:$BV$90)</f>
        <v>0</v>
      </c>
      <c r="AG20" s="127">
        <f t="shared" ref="AG20" si="5">SUM(AB20:AF20)</f>
        <v>0</v>
      </c>
    </row>
    <row r="21" spans="1:33" x14ac:dyDescent="0.2">
      <c r="A21" s="7" t="s">
        <v>131</v>
      </c>
      <c r="B21" s="128">
        <f>SUMIF(Expenditure!$C$4:$C$90,"Animal Costs",Expenditure!$H$4:H92)</f>
        <v>0</v>
      </c>
      <c r="C21" s="126">
        <f>SUMIF(Expenditure!$C$4:$C$90,"Animal Costs",Expenditure!$K$4:$K$90)</f>
        <v>0</v>
      </c>
      <c r="D21" s="126">
        <f>SUMIF(Expenditure!$C$4:$C$90,"Animal Costs",Expenditure!$N$4:$N$90)</f>
        <v>0</v>
      </c>
      <c r="E21" s="126">
        <f>SUMIF(Expenditure!$C$4:$C$90,"Animal Costs",Expenditure!$Q$4:$Q$90)</f>
        <v>0</v>
      </c>
      <c r="F21" s="126">
        <f>SUMIF(Expenditure!$C$4:$C$90,"Animal costs",Expenditure!$T$4:$T$90)</f>
        <v>0</v>
      </c>
      <c r="G21" s="127">
        <f t="shared" si="2"/>
        <v>0</v>
      </c>
      <c r="I21" s="35"/>
      <c r="J21" s="13"/>
      <c r="K21" s="14"/>
      <c r="L21" s="12"/>
      <c r="M21" s="13"/>
      <c r="N21" s="7" t="s">
        <v>131</v>
      </c>
      <c r="O21" s="128">
        <f>SUMIF(Expenditure!$AD$4:$AD$90,"Animal Costs",Expenditure!$AI$4:$AI$90)</f>
        <v>0</v>
      </c>
      <c r="P21" s="128">
        <f>SUMIF(Expenditure!$AD$4:$AD$90,"Animal Costs",Expenditure!$AL$4:$AL$90)</f>
        <v>0</v>
      </c>
      <c r="Q21" s="128">
        <f>SUMIF(Expenditure!$AD$4:$AD$90,"Animal Costs",Expenditure!$AO$4:$AO$90)</f>
        <v>0</v>
      </c>
      <c r="R21" s="128">
        <f>SUMIF(Expenditure!$AD$4:$AD$90,"Animal Costs",Expenditure!$AR$4:$AR$90)</f>
        <v>0</v>
      </c>
      <c r="S21" s="128">
        <f>SUMIF(Expenditure!$AD$4:$AD$90,"Animal Costs",Expenditure!$AU$4:$AU$90)</f>
        <v>0</v>
      </c>
      <c r="T21" s="127">
        <f t="shared" si="3"/>
        <v>0</v>
      </c>
      <c r="AA21" s="7" t="s">
        <v>131</v>
      </c>
      <c r="AB21" s="128">
        <f>SUMIF(Expenditure!$BE$4:$BE$90,"Animal Costs",Expenditure!$BJ$4:$BJ$90)</f>
        <v>0</v>
      </c>
      <c r="AC21" s="128">
        <f>SUMIF(Expenditure!$BE$4:$BE$90,"Animal Costs",Expenditure!$BM$4:$BM$90)</f>
        <v>0</v>
      </c>
      <c r="AD21" s="128">
        <f>SUMIF(Expenditure!$BE$4:$BE$90,"Animal Costs",Expenditure!$BP$4:$BP$90)</f>
        <v>0</v>
      </c>
      <c r="AE21" s="128">
        <f>SUMIF(Expenditure!$BE$4:$BE$90,"Animal Costs",Expenditure!$BS$4:$BS$90)</f>
        <v>0</v>
      </c>
      <c r="AF21" s="128">
        <f>SUMIF(Expenditure!$BE$4:$BE$90,"Animal Costs",Expenditure!$BV$4:$BV$90)</f>
        <v>0</v>
      </c>
      <c r="AG21" s="127">
        <f t="shared" si="4"/>
        <v>0</v>
      </c>
    </row>
    <row r="22" spans="1:33" x14ac:dyDescent="0.2">
      <c r="A22" t="s">
        <v>6</v>
      </c>
      <c r="B22" s="29">
        <v>0</v>
      </c>
      <c r="C22" s="29">
        <v>0</v>
      </c>
      <c r="D22" s="29">
        <v>0</v>
      </c>
      <c r="E22" s="29">
        <v>0</v>
      </c>
      <c r="F22" s="29">
        <v>0</v>
      </c>
      <c r="G22" s="28">
        <f>SUM(B22:F22)</f>
        <v>0</v>
      </c>
      <c r="I22" s="35"/>
      <c r="J22" s="12"/>
      <c r="K22" s="12"/>
      <c r="L22" s="12"/>
      <c r="M22" s="12"/>
      <c r="N22" t="s">
        <v>6</v>
      </c>
      <c r="O22" s="29">
        <v>0</v>
      </c>
      <c r="P22" s="29">
        <v>0</v>
      </c>
      <c r="Q22" s="29">
        <v>0</v>
      </c>
      <c r="R22" s="29">
        <v>0</v>
      </c>
      <c r="S22" s="29">
        <v>0</v>
      </c>
      <c r="T22" s="127">
        <f t="shared" si="3"/>
        <v>0</v>
      </c>
      <c r="AA22" t="s">
        <v>6</v>
      </c>
      <c r="AB22" s="29">
        <v>0</v>
      </c>
      <c r="AC22" s="29">
        <v>0</v>
      </c>
      <c r="AD22" s="29">
        <v>0</v>
      </c>
      <c r="AE22" s="29">
        <v>0</v>
      </c>
      <c r="AF22" s="29">
        <v>0</v>
      </c>
      <c r="AG22" s="127">
        <f t="shared" si="4"/>
        <v>0</v>
      </c>
    </row>
    <row r="23" spans="1:33" s="31" customFormat="1" x14ac:dyDescent="0.2">
      <c r="A23" s="36" t="s">
        <v>102</v>
      </c>
      <c r="B23" s="40"/>
      <c r="C23" s="40"/>
      <c r="D23" s="40"/>
      <c r="E23" s="40"/>
      <c r="F23" s="40"/>
      <c r="G23" s="41"/>
      <c r="I23" s="36"/>
      <c r="J23" s="12"/>
      <c r="K23" s="12"/>
      <c r="L23" s="12"/>
      <c r="M23" s="12"/>
      <c r="N23" s="36" t="s">
        <v>102</v>
      </c>
      <c r="O23" s="40"/>
      <c r="P23" s="40"/>
      <c r="Q23" s="40"/>
      <c r="R23" s="40"/>
      <c r="S23" s="40"/>
      <c r="T23" s="41"/>
      <c r="AA23" s="36" t="s">
        <v>102</v>
      </c>
      <c r="AB23" s="40"/>
      <c r="AC23" s="40"/>
      <c r="AD23" s="40"/>
      <c r="AE23" s="40"/>
      <c r="AF23" s="40"/>
      <c r="AG23" s="41"/>
    </row>
    <row r="24" spans="1:33" x14ac:dyDescent="0.2">
      <c r="A24" t="s">
        <v>8</v>
      </c>
      <c r="B24" s="27">
        <f>Overheads!D56</f>
        <v>0</v>
      </c>
      <c r="C24" s="27">
        <f>Overheads!E56</f>
        <v>0</v>
      </c>
      <c r="D24" s="27">
        <f>Overheads!F56</f>
        <v>0</v>
      </c>
      <c r="E24" s="27">
        <f>Overheads!G56</f>
        <v>0</v>
      </c>
      <c r="F24" s="27">
        <f>Overheads!H56</f>
        <v>0</v>
      </c>
      <c r="G24" s="28">
        <f>SUM(B24:F24)</f>
        <v>0</v>
      </c>
      <c r="I24" s="35"/>
      <c r="J24" s="13"/>
      <c r="K24" s="14"/>
      <c r="L24" s="12"/>
      <c r="M24" s="13"/>
      <c r="N24" t="s">
        <v>8</v>
      </c>
      <c r="O24" s="74">
        <f>Overheads!R56</f>
        <v>0</v>
      </c>
      <c r="P24" s="74">
        <f>Overheads!S56</f>
        <v>0</v>
      </c>
      <c r="Q24" s="74">
        <f>Overheads!T56</f>
        <v>0</v>
      </c>
      <c r="R24" s="74">
        <f>Overheads!U56</f>
        <v>0</v>
      </c>
      <c r="S24" s="74">
        <f>Overheads!V56</f>
        <v>0</v>
      </c>
      <c r="T24" s="28">
        <f t="shared" si="3"/>
        <v>0</v>
      </c>
      <c r="AA24" t="s">
        <v>8</v>
      </c>
      <c r="AB24" s="74">
        <f>Overheads!AG56</f>
        <v>0</v>
      </c>
      <c r="AC24" s="74">
        <f>Overheads!AH56</f>
        <v>0</v>
      </c>
      <c r="AD24" s="74">
        <f>Overheads!AI56</f>
        <v>0</v>
      </c>
      <c r="AE24" s="74">
        <f>Overheads!AJ56</f>
        <v>0</v>
      </c>
      <c r="AF24" s="74">
        <f>Overheads!AK56</f>
        <v>0</v>
      </c>
      <c r="AG24" s="28">
        <f t="shared" si="4"/>
        <v>0</v>
      </c>
    </row>
    <row r="25" spans="1:33" x14ac:dyDescent="0.2">
      <c r="A25" t="s">
        <v>69</v>
      </c>
      <c r="B25" s="27">
        <f>SUM(B16:B19)*Lookup!$R$2</f>
        <v>0</v>
      </c>
      <c r="C25" s="27">
        <f>SUM(C16:C19)*Lookup!$R$2</f>
        <v>0</v>
      </c>
      <c r="D25" s="27">
        <f>SUM(D16:D19)*Lookup!$R$2</f>
        <v>0</v>
      </c>
      <c r="E25" s="27">
        <f>SUM(E16:E19)*Lookup!$R$2</f>
        <v>0</v>
      </c>
      <c r="F25" s="27">
        <f>SUM(F16:F19)*Lookup!$R$2</f>
        <v>0</v>
      </c>
      <c r="G25" s="28">
        <f>SUM(B25:F25)</f>
        <v>0</v>
      </c>
      <c r="I25" s="35"/>
      <c r="J25" s="14"/>
      <c r="K25" s="14"/>
      <c r="L25" s="12"/>
      <c r="M25" s="14"/>
      <c r="N25" t="s">
        <v>69</v>
      </c>
      <c r="O25" s="74">
        <f>SUM(O16:O19)*Lookup!$R$2</f>
        <v>0</v>
      </c>
      <c r="P25" s="74">
        <f>SUM(P16:P19)*Lookup!$R$2</f>
        <v>0</v>
      </c>
      <c r="Q25" s="74">
        <f>SUM(Q16:Q19)*Lookup!$R$2</f>
        <v>0</v>
      </c>
      <c r="R25" s="74">
        <f>SUM(R16:R19)*Lookup!$R$2</f>
        <v>0</v>
      </c>
      <c r="S25" s="74">
        <f>SUM(S16:S19)*Lookup!$R$2</f>
        <v>0</v>
      </c>
      <c r="T25" s="28">
        <f t="shared" si="3"/>
        <v>0</v>
      </c>
      <c r="AA25" t="s">
        <v>69</v>
      </c>
      <c r="AB25" s="74">
        <f>SUM(AB16:AB19)*Lookup!$R$2</f>
        <v>0</v>
      </c>
      <c r="AC25" s="74">
        <f>SUM(AC16:AC19)*Lookup!$R$2</f>
        <v>0</v>
      </c>
      <c r="AD25" s="74">
        <f>SUM(AD16:AD19)*Lookup!$R$2</f>
        <v>0</v>
      </c>
      <c r="AE25" s="74">
        <f>SUM(AE16:AE19)*Lookup!$R$2</f>
        <v>0</v>
      </c>
      <c r="AF25" s="74">
        <f>SUM(AF16:AF19)*Lookup!$R$2</f>
        <v>0</v>
      </c>
      <c r="AG25" s="28">
        <f t="shared" si="4"/>
        <v>0</v>
      </c>
    </row>
    <row r="26" spans="1:33" x14ac:dyDescent="0.2">
      <c r="A26" s="6" t="s">
        <v>4</v>
      </c>
      <c r="B26" s="28">
        <f>IF(C13="ERROR","Please",SUM(B15:B25))</f>
        <v>0</v>
      </c>
      <c r="C26" s="28">
        <f>IF(C13="ERROR","select",SUM(C15:C25))</f>
        <v>0</v>
      </c>
      <c r="D26" s="28">
        <f>IF(C13="ERROR","financial",SUM(D15:D25))</f>
        <v>0</v>
      </c>
      <c r="E26" s="28">
        <f>IF(C13="ERROR","year",SUM(E15:E25))</f>
        <v>0</v>
      </c>
      <c r="F26" s="28">
        <f>IF(C13="ERROR","in",SUM(F15:F25))</f>
        <v>0</v>
      </c>
      <c r="G26" s="28">
        <f>IF(C13="ERROR","drop-down box",SUM(B26:F26))</f>
        <v>0</v>
      </c>
      <c r="I26" s="39"/>
      <c r="J26" s="11"/>
      <c r="K26" s="11"/>
      <c r="L26" s="12"/>
      <c r="M26" s="11"/>
      <c r="N26" s="6" t="s">
        <v>4</v>
      </c>
      <c r="O26" s="28">
        <f>IF(C13="ERROR","Please",SUM(O15:O25))</f>
        <v>0</v>
      </c>
      <c r="P26" s="28">
        <f>IF(C13="ERROR","select",SUM(P15:P25))</f>
        <v>0</v>
      </c>
      <c r="Q26" s="28">
        <f>IF(C13="ERROR","financial",SUM(Q15:Q25))</f>
        <v>0</v>
      </c>
      <c r="R26" s="28">
        <f>IF(C13="ERROR","year",SUM(R15:R25))</f>
        <v>0</v>
      </c>
      <c r="S26" s="28">
        <f>IF(C13="ERROR","in",SUM(S15:S25))</f>
        <v>0</v>
      </c>
      <c r="T26" s="28">
        <f t="shared" si="3"/>
        <v>0</v>
      </c>
      <c r="AA26" s="6" t="s">
        <v>4</v>
      </c>
      <c r="AB26" s="28">
        <f>IF(C13="ERROR","Please",SUM(AB15:AB25))</f>
        <v>0</v>
      </c>
      <c r="AC26" s="28">
        <f>IF(CC13="ERROR","select",SUM(AC15:AC25))</f>
        <v>0</v>
      </c>
      <c r="AD26" s="28">
        <f>IF(C13="ERROR","financial",SUM(AD15:AD25))</f>
        <v>0</v>
      </c>
      <c r="AE26" s="28">
        <f>IF(C13="ERROR","year",SUM(AE15:AE25))</f>
        <v>0</v>
      </c>
      <c r="AF26" s="28">
        <f>IF(C13="ERROR","in",SUM(AF15:AF25))</f>
        <v>0</v>
      </c>
      <c r="AG26" s="28">
        <f t="shared" si="4"/>
        <v>0</v>
      </c>
    </row>
    <row r="27" spans="1:33" x14ac:dyDescent="0.2">
      <c r="A27" s="6"/>
      <c r="B27" s="41"/>
      <c r="C27" s="41"/>
      <c r="D27" s="41"/>
      <c r="E27" s="41"/>
      <c r="F27" s="41"/>
      <c r="G27" s="41"/>
      <c r="I27" s="39"/>
      <c r="J27" s="11"/>
      <c r="K27" s="11"/>
      <c r="L27" s="12"/>
      <c r="M27" s="11"/>
      <c r="N27" s="6"/>
      <c r="O27" s="41"/>
      <c r="P27" s="41"/>
      <c r="Q27" s="41"/>
      <c r="R27" s="41"/>
      <c r="S27" s="41"/>
      <c r="T27" s="41"/>
      <c r="AA27" s="6"/>
      <c r="AB27" s="41"/>
      <c r="AC27" s="41"/>
      <c r="AD27" s="41"/>
      <c r="AE27" s="41"/>
      <c r="AF27" s="41"/>
      <c r="AG27" s="41"/>
    </row>
    <row r="28" spans="1:33" x14ac:dyDescent="0.2">
      <c r="A28" s="1" t="s">
        <v>66</v>
      </c>
      <c r="B28" s="26" t="s">
        <v>1</v>
      </c>
      <c r="C28" s="26" t="s">
        <v>2</v>
      </c>
      <c r="D28" s="26" t="s">
        <v>3</v>
      </c>
      <c r="E28" s="26" t="s">
        <v>67</v>
      </c>
      <c r="F28" s="26" t="s">
        <v>68</v>
      </c>
      <c r="G28" s="26" t="s">
        <v>5</v>
      </c>
      <c r="I28" s="36"/>
      <c r="J28" s="13"/>
      <c r="K28" s="14"/>
      <c r="L28" s="12"/>
      <c r="M28" s="13"/>
      <c r="N28" s="1" t="s">
        <v>66</v>
      </c>
      <c r="O28" s="26" t="s">
        <v>1</v>
      </c>
      <c r="P28" s="26" t="s">
        <v>2</v>
      </c>
      <c r="Q28" s="26" t="s">
        <v>3</v>
      </c>
      <c r="R28" s="26" t="s">
        <v>67</v>
      </c>
      <c r="S28" s="26" t="s">
        <v>68</v>
      </c>
      <c r="T28" s="26" t="s">
        <v>5</v>
      </c>
      <c r="AA28" s="1" t="s">
        <v>66</v>
      </c>
      <c r="AB28" s="26" t="s">
        <v>1</v>
      </c>
      <c r="AC28" s="26" t="s">
        <v>2</v>
      </c>
      <c r="AD28" s="26" t="s">
        <v>3</v>
      </c>
      <c r="AE28" s="26" t="s">
        <v>67</v>
      </c>
      <c r="AF28" s="26" t="s">
        <v>68</v>
      </c>
      <c r="AG28" s="26" t="s">
        <v>5</v>
      </c>
    </row>
    <row r="29" spans="1:33" x14ac:dyDescent="0.2">
      <c r="A29" t="s">
        <v>13</v>
      </c>
      <c r="B29" s="29">
        <v>0</v>
      </c>
      <c r="C29" s="29">
        <v>0</v>
      </c>
      <c r="D29" s="29">
        <v>0</v>
      </c>
      <c r="E29" s="29">
        <v>0</v>
      </c>
      <c r="F29" s="29">
        <v>0</v>
      </c>
      <c r="G29" s="28">
        <f t="shared" ref="G29:G32" si="6">SUM(B29:F29)</f>
        <v>0</v>
      </c>
      <c r="I29" s="37"/>
      <c r="J29" s="13"/>
      <c r="K29" s="14"/>
      <c r="L29" s="12"/>
      <c r="M29" s="13"/>
      <c r="N29" t="s">
        <v>13</v>
      </c>
      <c r="O29" s="29">
        <v>0</v>
      </c>
      <c r="P29" s="29">
        <v>0</v>
      </c>
      <c r="Q29" s="29">
        <v>0</v>
      </c>
      <c r="R29" s="29">
        <v>0</v>
      </c>
      <c r="S29" s="29">
        <v>0</v>
      </c>
      <c r="T29" s="28">
        <f t="shared" ref="T29:T32" si="7">SUM(O29:S29)</f>
        <v>0</v>
      </c>
      <c r="AA29" t="s">
        <v>13</v>
      </c>
      <c r="AB29" s="29">
        <v>0</v>
      </c>
      <c r="AC29" s="29">
        <v>0</v>
      </c>
      <c r="AD29" s="29">
        <v>0</v>
      </c>
      <c r="AE29" s="29">
        <v>0</v>
      </c>
      <c r="AF29" s="29">
        <v>0</v>
      </c>
      <c r="AG29" s="28">
        <f t="shared" ref="AG29:AG32" si="8">SUM(AB29:AF29)</f>
        <v>0</v>
      </c>
    </row>
    <row r="30" spans="1:33" x14ac:dyDescent="0.2">
      <c r="A30" s="7" t="s">
        <v>11</v>
      </c>
      <c r="B30" s="29">
        <v>0</v>
      </c>
      <c r="C30" s="29">
        <v>0</v>
      </c>
      <c r="D30" s="29">
        <v>0</v>
      </c>
      <c r="E30" s="29">
        <v>0</v>
      </c>
      <c r="F30" s="29">
        <v>0</v>
      </c>
      <c r="G30" s="28">
        <f t="shared" si="6"/>
        <v>0</v>
      </c>
      <c r="I30" s="38"/>
      <c r="J30" s="14"/>
      <c r="K30" s="14"/>
      <c r="L30" s="12"/>
      <c r="M30" s="14"/>
      <c r="N30" s="7" t="s">
        <v>11</v>
      </c>
      <c r="O30" s="29">
        <v>0</v>
      </c>
      <c r="P30" s="29">
        <v>0</v>
      </c>
      <c r="Q30" s="29">
        <v>0</v>
      </c>
      <c r="R30" s="29">
        <v>0</v>
      </c>
      <c r="S30" s="29">
        <v>0</v>
      </c>
      <c r="T30" s="28">
        <f t="shared" si="7"/>
        <v>0</v>
      </c>
      <c r="AA30" s="7" t="s">
        <v>11</v>
      </c>
      <c r="AB30" s="29">
        <v>0</v>
      </c>
      <c r="AC30" s="29">
        <v>0</v>
      </c>
      <c r="AD30" s="29">
        <v>0</v>
      </c>
      <c r="AE30" s="29">
        <v>0</v>
      </c>
      <c r="AF30" s="29">
        <v>0</v>
      </c>
      <c r="AG30" s="28">
        <f t="shared" si="8"/>
        <v>0</v>
      </c>
    </row>
    <row r="31" spans="1:33" x14ac:dyDescent="0.2">
      <c r="A31" s="7" t="s">
        <v>6</v>
      </c>
      <c r="B31" s="29">
        <v>0</v>
      </c>
      <c r="C31" s="29">
        <v>0</v>
      </c>
      <c r="D31" s="29">
        <v>0</v>
      </c>
      <c r="E31" s="29">
        <v>0</v>
      </c>
      <c r="F31" s="29">
        <v>0</v>
      </c>
      <c r="G31" s="28">
        <f t="shared" si="6"/>
        <v>0</v>
      </c>
      <c r="I31" s="38"/>
      <c r="J31" s="12"/>
      <c r="K31" s="12"/>
      <c r="L31" s="12"/>
      <c r="M31" s="12"/>
      <c r="N31" s="7" t="s">
        <v>6</v>
      </c>
      <c r="O31" s="29">
        <v>0</v>
      </c>
      <c r="P31" s="29">
        <v>0</v>
      </c>
      <c r="Q31" s="29">
        <v>0</v>
      </c>
      <c r="R31" s="29">
        <v>0</v>
      </c>
      <c r="S31" s="29">
        <v>0</v>
      </c>
      <c r="T31" s="28">
        <f t="shared" si="7"/>
        <v>0</v>
      </c>
      <c r="AA31" s="7" t="s">
        <v>6</v>
      </c>
      <c r="AB31" s="29">
        <v>0</v>
      </c>
      <c r="AC31" s="29">
        <v>0</v>
      </c>
      <c r="AD31" s="29">
        <v>0</v>
      </c>
      <c r="AE31" s="29">
        <v>0</v>
      </c>
      <c r="AF31" s="29">
        <v>0</v>
      </c>
      <c r="AG31" s="28">
        <f t="shared" si="8"/>
        <v>0</v>
      </c>
    </row>
    <row r="32" spans="1:33" x14ac:dyDescent="0.2">
      <c r="A32" s="6" t="s">
        <v>4</v>
      </c>
      <c r="B32" s="28">
        <f>SUM(B29:B31)</f>
        <v>0</v>
      </c>
      <c r="C32" s="28">
        <f>SUM(C29:C31)</f>
        <v>0</v>
      </c>
      <c r="D32" s="28">
        <f>SUM(D29:D31)</f>
        <v>0</v>
      </c>
      <c r="E32" s="28">
        <f>SUM(E29:E31)</f>
        <v>0</v>
      </c>
      <c r="F32" s="28">
        <f>SUM(F29:F31)</f>
        <v>0</v>
      </c>
      <c r="G32" s="28">
        <f t="shared" si="6"/>
        <v>0</v>
      </c>
      <c r="I32" s="39"/>
      <c r="J32" s="14"/>
      <c r="K32" s="14"/>
      <c r="L32" s="12"/>
      <c r="M32" s="14"/>
      <c r="N32" s="6" t="s">
        <v>4</v>
      </c>
      <c r="O32" s="28">
        <f>SUM(O29:O31)</f>
        <v>0</v>
      </c>
      <c r="P32" s="28">
        <f t="shared" ref="P32:S32" si="9">SUM(P29:P31)</f>
        <v>0</v>
      </c>
      <c r="Q32" s="28">
        <f t="shared" si="9"/>
        <v>0</v>
      </c>
      <c r="R32" s="28">
        <f t="shared" si="9"/>
        <v>0</v>
      </c>
      <c r="S32" s="28">
        <f t="shared" si="9"/>
        <v>0</v>
      </c>
      <c r="T32" s="28">
        <f t="shared" si="7"/>
        <v>0</v>
      </c>
      <c r="AA32" s="6" t="s">
        <v>4</v>
      </c>
      <c r="AB32" s="28">
        <f>SUM(AB29:AB31)</f>
        <v>0</v>
      </c>
      <c r="AC32" s="28">
        <f t="shared" ref="AC32:AF32" si="10">SUM(AC29:AC31)</f>
        <v>0</v>
      </c>
      <c r="AD32" s="28">
        <f t="shared" si="10"/>
        <v>0</v>
      </c>
      <c r="AE32" s="28">
        <f t="shared" si="10"/>
        <v>0</v>
      </c>
      <c r="AF32" s="28">
        <f t="shared" si="10"/>
        <v>0</v>
      </c>
      <c r="AG32" s="28">
        <f t="shared" si="8"/>
        <v>0</v>
      </c>
    </row>
    <row r="33" spans="1:33" s="31" customFormat="1" x14ac:dyDescent="0.2">
      <c r="A33" s="6"/>
      <c r="B33" s="41"/>
      <c r="C33" s="41"/>
      <c r="D33" s="41"/>
      <c r="E33" s="41"/>
      <c r="F33" s="41"/>
      <c r="G33" s="41"/>
      <c r="I33" s="39"/>
      <c r="J33" s="14"/>
      <c r="K33" s="14"/>
      <c r="L33" s="12"/>
      <c r="M33" s="14"/>
      <c r="N33" s="6"/>
      <c r="O33" s="41"/>
      <c r="P33" s="41"/>
      <c r="Q33" s="41"/>
      <c r="R33" s="41"/>
      <c r="S33" s="41"/>
      <c r="T33" s="41"/>
      <c r="AA33" s="6"/>
      <c r="AB33" s="41"/>
      <c r="AC33" s="41"/>
      <c r="AD33" s="41"/>
      <c r="AE33" s="41"/>
      <c r="AF33" s="41"/>
      <c r="AG33" s="41"/>
    </row>
    <row r="34" spans="1:33" x14ac:dyDescent="0.2">
      <c r="A34" s="1" t="s">
        <v>148</v>
      </c>
      <c r="B34" s="26" t="s">
        <v>1</v>
      </c>
      <c r="C34" s="26" t="s">
        <v>2</v>
      </c>
      <c r="D34" s="26" t="s">
        <v>3</v>
      </c>
      <c r="E34" s="26" t="s">
        <v>67</v>
      </c>
      <c r="F34" s="26" t="s">
        <v>68</v>
      </c>
      <c r="G34" s="26" t="s">
        <v>5</v>
      </c>
      <c r="I34" s="36"/>
      <c r="J34" s="13"/>
      <c r="K34" s="14"/>
      <c r="L34" s="12"/>
      <c r="M34" s="13"/>
      <c r="N34" s="1" t="s">
        <v>148</v>
      </c>
      <c r="O34" s="26" t="s">
        <v>1</v>
      </c>
      <c r="P34" s="26" t="s">
        <v>2</v>
      </c>
      <c r="Q34" s="26" t="s">
        <v>3</v>
      </c>
      <c r="R34" s="26" t="s">
        <v>67</v>
      </c>
      <c r="S34" s="26" t="s">
        <v>68</v>
      </c>
      <c r="T34" s="26" t="s">
        <v>5</v>
      </c>
      <c r="AA34" s="1" t="s">
        <v>148</v>
      </c>
      <c r="AB34" s="26" t="s">
        <v>1</v>
      </c>
      <c r="AC34" s="26" t="s">
        <v>2</v>
      </c>
      <c r="AD34" s="26" t="s">
        <v>3</v>
      </c>
      <c r="AE34" s="26" t="s">
        <v>67</v>
      </c>
      <c r="AF34" s="26" t="s">
        <v>68</v>
      </c>
      <c r="AG34" s="26" t="s">
        <v>5</v>
      </c>
    </row>
    <row r="35" spans="1:33" x14ac:dyDescent="0.2">
      <c r="A35" t="s">
        <v>14</v>
      </c>
      <c r="B35" s="29">
        <v>0</v>
      </c>
      <c r="C35" s="29">
        <v>0</v>
      </c>
      <c r="D35" s="29">
        <v>0</v>
      </c>
      <c r="E35" s="29">
        <v>0</v>
      </c>
      <c r="F35" s="29">
        <v>0</v>
      </c>
      <c r="G35" s="28">
        <f t="shared" ref="G35:G36" si="11">SUM(B35:F35)</f>
        <v>0</v>
      </c>
      <c r="N35" t="s">
        <v>14</v>
      </c>
      <c r="O35" s="29">
        <v>0</v>
      </c>
      <c r="P35" s="29">
        <v>0</v>
      </c>
      <c r="Q35" s="29">
        <v>0</v>
      </c>
      <c r="R35" s="29">
        <v>0</v>
      </c>
      <c r="S35" s="29">
        <v>0</v>
      </c>
      <c r="T35" s="28">
        <f t="shared" ref="T35:T36" si="12">SUM(O35:S35)</f>
        <v>0</v>
      </c>
      <c r="AA35" t="s">
        <v>14</v>
      </c>
      <c r="AB35" s="29">
        <v>0</v>
      </c>
      <c r="AC35" s="29">
        <v>0</v>
      </c>
      <c r="AD35" s="29">
        <v>0</v>
      </c>
      <c r="AE35" s="29">
        <v>0</v>
      </c>
      <c r="AF35" s="29">
        <v>0</v>
      </c>
      <c r="AG35" s="28">
        <f t="shared" ref="AG35:AG36" si="13">SUM(AB35:AF35)</f>
        <v>0</v>
      </c>
    </row>
    <row r="36" spans="1:33" x14ac:dyDescent="0.2">
      <c r="A36" t="s">
        <v>15</v>
      </c>
      <c r="B36" s="29">
        <v>0</v>
      </c>
      <c r="C36" s="29">
        <v>0</v>
      </c>
      <c r="D36" s="29">
        <v>0</v>
      </c>
      <c r="E36" s="29">
        <v>0</v>
      </c>
      <c r="F36" s="29">
        <v>0</v>
      </c>
      <c r="G36" s="28">
        <f t="shared" si="11"/>
        <v>0</v>
      </c>
      <c r="N36" t="s">
        <v>15</v>
      </c>
      <c r="O36" s="29">
        <v>0</v>
      </c>
      <c r="P36" s="29">
        <v>0</v>
      </c>
      <c r="Q36" s="29">
        <v>0</v>
      </c>
      <c r="R36" s="29">
        <v>0</v>
      </c>
      <c r="S36" s="29">
        <v>0</v>
      </c>
      <c r="T36" s="28">
        <f t="shared" si="12"/>
        <v>0</v>
      </c>
      <c r="AA36" t="s">
        <v>15</v>
      </c>
      <c r="AB36" s="29">
        <v>0</v>
      </c>
      <c r="AC36" s="29">
        <v>0</v>
      </c>
      <c r="AD36" s="29">
        <v>0</v>
      </c>
      <c r="AE36" s="29">
        <v>0</v>
      </c>
      <c r="AF36" s="29">
        <v>0</v>
      </c>
      <c r="AG36" s="28">
        <f t="shared" si="13"/>
        <v>0</v>
      </c>
    </row>
    <row r="37" spans="1:33" x14ac:dyDescent="0.2">
      <c r="A37" s="1" t="s">
        <v>4</v>
      </c>
      <c r="B37" s="28">
        <f>SUM(B35:B36)</f>
        <v>0</v>
      </c>
      <c r="C37" s="28">
        <f t="shared" ref="C37:G37" si="14">SUM(C35:C36)</f>
        <v>0</v>
      </c>
      <c r="D37" s="28">
        <f t="shared" si="14"/>
        <v>0</v>
      </c>
      <c r="E37" s="28">
        <f t="shared" si="14"/>
        <v>0</v>
      </c>
      <c r="F37" s="28">
        <f t="shared" si="14"/>
        <v>0</v>
      </c>
      <c r="G37" s="28">
        <f t="shared" si="14"/>
        <v>0</v>
      </c>
      <c r="N37" s="1" t="s">
        <v>4</v>
      </c>
      <c r="O37" s="28">
        <f>SUM(O35:O36)</f>
        <v>0</v>
      </c>
      <c r="P37" s="28">
        <f t="shared" ref="P37:S37" si="15">SUM(P35:P36)</f>
        <v>0</v>
      </c>
      <c r="Q37" s="28">
        <f t="shared" si="15"/>
        <v>0</v>
      </c>
      <c r="R37" s="28">
        <f t="shared" si="15"/>
        <v>0</v>
      </c>
      <c r="S37" s="28">
        <f t="shared" si="15"/>
        <v>0</v>
      </c>
      <c r="T37" s="28">
        <f t="shared" ref="T37" si="16">SUM(T35:T36)</f>
        <v>0</v>
      </c>
      <c r="AA37" s="1" t="s">
        <v>4</v>
      </c>
      <c r="AB37" s="28">
        <f t="shared" ref="AB37" si="17">SUM(AB35:AB36)</f>
        <v>0</v>
      </c>
      <c r="AC37" s="28">
        <f t="shared" ref="AC37" si="18">SUM(AC35:AC36)</f>
        <v>0</v>
      </c>
      <c r="AD37" s="28">
        <f t="shared" ref="AD37" si="19">SUM(AD35:AD36)</f>
        <v>0</v>
      </c>
      <c r="AE37" s="28">
        <f t="shared" ref="AE37" si="20">SUM(AE35:AE36)</f>
        <v>0</v>
      </c>
      <c r="AF37" s="28">
        <f t="shared" ref="AF37" si="21">SUM(AF35:AF36)</f>
        <v>0</v>
      </c>
      <c r="AG37" s="28">
        <f t="shared" ref="AG37" si="22">SUM(AG35:AG36)</f>
        <v>0</v>
      </c>
    </row>
    <row r="40" spans="1:33" x14ac:dyDescent="0.2">
      <c r="A40" s="61" t="s">
        <v>145</v>
      </c>
      <c r="B40" s="121">
        <f>B26+B32+B37</f>
        <v>0</v>
      </c>
      <c r="C40" s="121">
        <f t="shared" ref="C40:F40" si="23">C26+C32+C37</f>
        <v>0</v>
      </c>
      <c r="D40" s="121">
        <f t="shared" si="23"/>
        <v>0</v>
      </c>
      <c r="E40" s="121">
        <f t="shared" si="23"/>
        <v>0</v>
      </c>
      <c r="F40" s="121">
        <f t="shared" si="23"/>
        <v>0</v>
      </c>
      <c r="G40" s="121">
        <f>G26+G32+G37</f>
        <v>0</v>
      </c>
      <c r="N40" s="61" t="s">
        <v>145</v>
      </c>
      <c r="O40" s="121">
        <f>O26+O32+O37</f>
        <v>0</v>
      </c>
      <c r="P40" s="121">
        <f t="shared" ref="P40:T40" si="24">P26+P32+P37</f>
        <v>0</v>
      </c>
      <c r="Q40" s="121">
        <f t="shared" si="24"/>
        <v>0</v>
      </c>
      <c r="R40" s="121">
        <f t="shared" si="24"/>
        <v>0</v>
      </c>
      <c r="S40" s="121">
        <f t="shared" si="24"/>
        <v>0</v>
      </c>
      <c r="T40" s="121">
        <f t="shared" si="24"/>
        <v>0</v>
      </c>
      <c r="AA40" s="61" t="s">
        <v>145</v>
      </c>
      <c r="AB40" s="121">
        <f>AB26+AB32+AB37</f>
        <v>0</v>
      </c>
      <c r="AC40" s="121">
        <f t="shared" ref="AC40:AG40" si="25">AC26+AC32+AC37</f>
        <v>0</v>
      </c>
      <c r="AD40" s="121">
        <f t="shared" si="25"/>
        <v>0</v>
      </c>
      <c r="AE40" s="121">
        <f t="shared" si="25"/>
        <v>0</v>
      </c>
      <c r="AF40" s="121">
        <f t="shared" si="25"/>
        <v>0</v>
      </c>
      <c r="AG40" s="121">
        <f t="shared" si="25"/>
        <v>0</v>
      </c>
    </row>
    <row r="42" spans="1:33" ht="12" customHeight="1" x14ac:dyDescent="0.2">
      <c r="A42" s="39" t="s">
        <v>146</v>
      </c>
      <c r="B42" s="74">
        <f>Income!E30</f>
        <v>0</v>
      </c>
      <c r="C42" s="74">
        <f>Income!F30</f>
        <v>0</v>
      </c>
      <c r="D42" s="74">
        <f>Income!G30</f>
        <v>0</v>
      </c>
      <c r="E42" s="74">
        <f>Income!H30</f>
        <v>0</v>
      </c>
      <c r="F42" s="74">
        <f>Income!I30</f>
        <v>0</v>
      </c>
      <c r="G42" s="74">
        <f>SUM(B42:F42)</f>
        <v>0</v>
      </c>
      <c r="I42" s="39"/>
      <c r="J42" s="11"/>
      <c r="K42" s="11"/>
      <c r="L42" s="12"/>
      <c r="M42" s="11"/>
      <c r="N42" s="39" t="s">
        <v>146</v>
      </c>
      <c r="O42" s="74">
        <f>Income!U30</f>
        <v>0</v>
      </c>
      <c r="P42" s="74">
        <f>Income!V30</f>
        <v>0</v>
      </c>
      <c r="Q42" s="74">
        <f>Income!W30</f>
        <v>0</v>
      </c>
      <c r="R42" s="74">
        <f>Income!X30</f>
        <v>0</v>
      </c>
      <c r="S42" s="74">
        <f>Income!Y30</f>
        <v>0</v>
      </c>
      <c r="T42" s="74">
        <f>SUM(O42:S42)</f>
        <v>0</v>
      </c>
      <c r="AA42" s="39" t="s">
        <v>146</v>
      </c>
      <c r="AB42" s="74">
        <f>Income!AK30</f>
        <v>0</v>
      </c>
      <c r="AC42" s="74">
        <f>Income!AL30</f>
        <v>0</v>
      </c>
      <c r="AD42" s="74">
        <f>Income!AM30</f>
        <v>0</v>
      </c>
      <c r="AE42" s="74">
        <f>Income!AN30</f>
        <v>0</v>
      </c>
      <c r="AF42" s="74">
        <f>Income!AO30</f>
        <v>0</v>
      </c>
      <c r="AG42" s="74">
        <f>SUM(AB42:AF42)</f>
        <v>0</v>
      </c>
    </row>
    <row r="43" spans="1:33" x14ac:dyDescent="0.2">
      <c r="A43" s="6" t="s">
        <v>147</v>
      </c>
      <c r="B43" s="120">
        <f>B40-B42</f>
        <v>0</v>
      </c>
      <c r="C43" s="120">
        <f t="shared" ref="C43:F43" si="26">C40-C42</f>
        <v>0</v>
      </c>
      <c r="D43" s="120">
        <f t="shared" si="26"/>
        <v>0</v>
      </c>
      <c r="E43" s="120">
        <f t="shared" si="26"/>
        <v>0</v>
      </c>
      <c r="F43" s="120">
        <f t="shared" si="26"/>
        <v>0</v>
      </c>
      <c r="G43" s="120">
        <f>G40-G42</f>
        <v>0</v>
      </c>
      <c r="N43" s="6" t="s">
        <v>147</v>
      </c>
      <c r="O43" s="120">
        <f>O40-O42</f>
        <v>0</v>
      </c>
      <c r="P43" s="120">
        <f t="shared" ref="P43:S43" si="27">P40-P42</f>
        <v>0</v>
      </c>
      <c r="Q43" s="120">
        <f t="shared" si="27"/>
        <v>0</v>
      </c>
      <c r="R43" s="120">
        <f t="shared" si="27"/>
        <v>0</v>
      </c>
      <c r="S43" s="120">
        <f t="shared" si="27"/>
        <v>0</v>
      </c>
      <c r="T43" s="120">
        <f>T40-T42</f>
        <v>0</v>
      </c>
      <c r="AA43" s="6" t="s">
        <v>147</v>
      </c>
      <c r="AB43" s="120">
        <f>AB40-AB42</f>
        <v>0</v>
      </c>
      <c r="AC43" s="120">
        <f t="shared" ref="AC43:AF43" si="28">AC40-AC42</f>
        <v>0</v>
      </c>
      <c r="AD43" s="120">
        <f t="shared" si="28"/>
        <v>0</v>
      </c>
      <c r="AE43" s="120">
        <f t="shared" si="28"/>
        <v>0</v>
      </c>
      <c r="AF43" s="120">
        <f t="shared" si="28"/>
        <v>0</v>
      </c>
      <c r="AG43" s="120">
        <f>AG40-AG42</f>
        <v>0</v>
      </c>
    </row>
    <row r="44" spans="1:33" x14ac:dyDescent="0.2">
      <c r="A44" s="31"/>
      <c r="N44" s="31"/>
      <c r="AA44" s="31"/>
    </row>
    <row r="45" spans="1:33" x14ac:dyDescent="0.2">
      <c r="A45" s="6" t="s">
        <v>149</v>
      </c>
      <c r="B45" s="119" t="e">
        <f>B43/B40</f>
        <v>#DIV/0!</v>
      </c>
      <c r="C45" s="119" t="e">
        <f t="shared" ref="C45:F45" si="29">C43/C40</f>
        <v>#DIV/0!</v>
      </c>
      <c r="D45" s="119" t="e">
        <f t="shared" si="29"/>
        <v>#DIV/0!</v>
      </c>
      <c r="E45" s="119" t="e">
        <f t="shared" si="29"/>
        <v>#DIV/0!</v>
      </c>
      <c r="F45" s="119" t="e">
        <f t="shared" si="29"/>
        <v>#DIV/0!</v>
      </c>
      <c r="G45" s="119" t="e">
        <f>G43/G40</f>
        <v>#DIV/0!</v>
      </c>
      <c r="N45" s="6" t="s">
        <v>149</v>
      </c>
      <c r="O45" s="119" t="e">
        <f>O43/O40</f>
        <v>#DIV/0!</v>
      </c>
      <c r="P45" s="119" t="e">
        <f t="shared" ref="P45:S45" si="30">P43/P40</f>
        <v>#DIV/0!</v>
      </c>
      <c r="Q45" s="119" t="e">
        <f t="shared" si="30"/>
        <v>#DIV/0!</v>
      </c>
      <c r="R45" s="119" t="e">
        <f t="shared" si="30"/>
        <v>#DIV/0!</v>
      </c>
      <c r="S45" s="119" t="e">
        <f t="shared" si="30"/>
        <v>#DIV/0!</v>
      </c>
      <c r="T45" s="119" t="e">
        <f>T43/T40</f>
        <v>#DIV/0!</v>
      </c>
      <c r="AA45" s="6" t="s">
        <v>149</v>
      </c>
      <c r="AB45" s="119" t="e">
        <f>AB43/AB40</f>
        <v>#DIV/0!</v>
      </c>
      <c r="AC45" s="119" t="e">
        <f t="shared" ref="AC45:AF45" si="31">AC43/AC40</f>
        <v>#DIV/0!</v>
      </c>
      <c r="AD45" s="119" t="e">
        <f t="shared" si="31"/>
        <v>#DIV/0!</v>
      </c>
      <c r="AE45" s="119" t="e">
        <f t="shared" si="31"/>
        <v>#DIV/0!</v>
      </c>
      <c r="AF45" s="119" t="e">
        <f t="shared" si="31"/>
        <v>#DIV/0!</v>
      </c>
      <c r="AG45" s="119" t="e">
        <f>AG43/AG40</f>
        <v>#DIV/0!</v>
      </c>
    </row>
    <row r="46" spans="1:33" x14ac:dyDescent="0.2">
      <c r="A46" s="6" t="s">
        <v>150</v>
      </c>
      <c r="B46" s="119" t="e">
        <f>B42/B40</f>
        <v>#DIV/0!</v>
      </c>
      <c r="C46" s="119" t="e">
        <f t="shared" ref="C46:F46" si="32">C42/C40</f>
        <v>#DIV/0!</v>
      </c>
      <c r="D46" s="119" t="e">
        <f t="shared" si="32"/>
        <v>#DIV/0!</v>
      </c>
      <c r="E46" s="119" t="e">
        <f t="shared" si="32"/>
        <v>#DIV/0!</v>
      </c>
      <c r="F46" s="119" t="e">
        <f t="shared" si="32"/>
        <v>#DIV/0!</v>
      </c>
      <c r="G46" s="119" t="e">
        <f>G42/G40</f>
        <v>#DIV/0!</v>
      </c>
      <c r="N46" s="6" t="s">
        <v>150</v>
      </c>
      <c r="O46" s="119" t="e">
        <f>O42/O40</f>
        <v>#DIV/0!</v>
      </c>
      <c r="P46" s="119" t="e">
        <f t="shared" ref="P46:S46" si="33">P42/P40</f>
        <v>#DIV/0!</v>
      </c>
      <c r="Q46" s="119" t="e">
        <f t="shared" si="33"/>
        <v>#DIV/0!</v>
      </c>
      <c r="R46" s="119" t="e">
        <f t="shared" si="33"/>
        <v>#DIV/0!</v>
      </c>
      <c r="S46" s="119" t="e">
        <f t="shared" si="33"/>
        <v>#DIV/0!</v>
      </c>
      <c r="T46" s="119" t="e">
        <f>T42/T40</f>
        <v>#DIV/0!</v>
      </c>
      <c r="AA46" s="6" t="s">
        <v>150</v>
      </c>
      <c r="AB46" s="119" t="e">
        <f>AB42/AB40</f>
        <v>#DIV/0!</v>
      </c>
      <c r="AC46" s="119" t="e">
        <f t="shared" ref="AC46:AF46" si="34">AC42/AC40</f>
        <v>#DIV/0!</v>
      </c>
      <c r="AD46" s="119" t="e">
        <f t="shared" si="34"/>
        <v>#DIV/0!</v>
      </c>
      <c r="AE46" s="119" t="e">
        <f t="shared" si="34"/>
        <v>#DIV/0!</v>
      </c>
      <c r="AF46" s="119" t="e">
        <f t="shared" si="34"/>
        <v>#DIV/0!</v>
      </c>
      <c r="AG46" s="119" t="e">
        <f>AG42/AG40</f>
        <v>#DIV/0!</v>
      </c>
    </row>
  </sheetData>
  <mergeCells count="16">
    <mergeCell ref="I3:K3"/>
    <mergeCell ref="K5:K7"/>
    <mergeCell ref="A1:G1"/>
    <mergeCell ref="B7:C7"/>
    <mergeCell ref="B9:C9"/>
    <mergeCell ref="B5:C5"/>
    <mergeCell ref="B3:C3"/>
    <mergeCell ref="B6:C6"/>
    <mergeCell ref="F5:G5"/>
    <mergeCell ref="F6:G6"/>
    <mergeCell ref="B8:C8"/>
    <mergeCell ref="F7:G7"/>
    <mergeCell ref="F8:G8"/>
    <mergeCell ref="F9:G9"/>
    <mergeCell ref="F3:G3"/>
    <mergeCell ref="B4:C4"/>
  </mergeCells>
  <phoneticPr fontId="16" type="noConversion"/>
  <pageMargins left="0.70866141732283472" right="0.70866141732283472" top="0.74803149606299213" bottom="0.74803149606299213" header="0.31496062992125984" footer="0.31496062992125984"/>
  <pageSetup paperSize="9" scale="76" fitToHeight="3" orientation="landscape" r:id="rId1"/>
  <headerFooter alignWithMargins="0">
    <oddFooter>&amp;L&amp;"Arial,Italic"&amp;8&amp;F &amp;A &amp;D&amp;R&amp;"Arial,Italic"&amp;8&amp;P/&amp;N</oddFooter>
  </headerFooter>
  <colBreaks count="2" manualBreakCount="2">
    <brk id="11" max="1048575" man="1"/>
    <brk id="23" max="1048575" man="1"/>
  </colBreaks>
  <ignoredErrors>
    <ignoredError sqref="D13:F1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Button 3">
              <controlPr defaultSize="0" print="0" autoFill="0" autoPict="0" macro="[0]!Macro1">
                <anchor moveWithCells="1" sizeWithCells="1">
                  <from>
                    <xdr:col>8</xdr:col>
                    <xdr:colOff>38100</xdr:colOff>
                    <xdr:row>4</xdr:row>
                    <xdr:rowOff>38100</xdr:rowOff>
                  </from>
                  <to>
                    <xdr:col>9</xdr:col>
                    <xdr:colOff>333375</xdr:colOff>
                    <xdr:row>7</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Lookup!$AA$1:$AA$6</xm:f>
          </x14:formula1>
          <xm:sqref>D13:F13</xm:sqref>
        </x14:dataValidation>
        <x14:dataValidation type="list" allowBlank="1" showInputMessage="1" showErrorMessage="1">
          <x14:formula1>
            <xm:f>Lookup!$AD$1:$AD$1</xm:f>
          </x14:formula1>
          <xm:sqref>B8:C8</xm:sqref>
        </x14:dataValidation>
        <x14:dataValidation type="list" allowBlank="1" showInputMessage="1" showErrorMessage="1">
          <x14:formula1>
            <xm:f>Lookup!$AD$1:$AD$1097</xm:f>
          </x14:formula1>
          <xm:sqref>B9:C9</xm:sqref>
        </x14:dataValidation>
        <x14:dataValidation type="list" allowBlank="1" showInputMessage="1" showErrorMessage="1">
          <x14:formula1>
            <xm:f>Lookup!$L$2:$L$12</xm:f>
          </x14:formula1>
          <xm:sqref>B6:C6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sheetPr>
  <dimension ref="A1:BK81"/>
  <sheetViews>
    <sheetView zoomScale="90" zoomScaleNormal="90" workbookViewId="0">
      <pane ySplit="5" topLeftCell="A9" activePane="bottomLeft" state="frozen"/>
      <selection pane="bottomLeft" activeCell="AV32" sqref="AV32"/>
    </sheetView>
  </sheetViews>
  <sheetFormatPr defaultRowHeight="15" x14ac:dyDescent="0.25"/>
  <cols>
    <col min="1" max="1" width="8.42578125" style="16" bestFit="1" customWidth="1"/>
    <col min="2" max="2" width="24.85546875" style="16" bestFit="1" customWidth="1"/>
    <col min="3" max="3" width="27.28515625" style="16" bestFit="1" customWidth="1"/>
    <col min="4" max="4" width="21" style="16" customWidth="1"/>
    <col min="5" max="5" width="7.5703125" style="16" customWidth="1"/>
    <col min="6" max="6" width="21" style="16" customWidth="1"/>
    <col min="7" max="7" width="11.42578125" style="16" customWidth="1"/>
    <col min="8" max="8" width="10.42578125" style="64" bestFit="1" customWidth="1"/>
    <col min="9" max="9" width="11.42578125" style="16" customWidth="1"/>
    <col min="10" max="10" width="10.42578125" style="64" bestFit="1" customWidth="1"/>
    <col min="11" max="11" width="11.42578125" style="16" customWidth="1"/>
    <col min="12" max="12" width="10.42578125" style="64" bestFit="1" customWidth="1"/>
    <col min="13" max="13" width="11.42578125" style="16" customWidth="1"/>
    <col min="14" max="14" width="10.42578125" style="64" bestFit="1" customWidth="1"/>
    <col min="15" max="15" width="11.42578125" style="16" customWidth="1"/>
    <col min="16" max="16" width="10.42578125" style="64" bestFit="1" customWidth="1"/>
    <col min="17" max="17" width="11.42578125" style="16" customWidth="1"/>
    <col min="18" max="23" width="9.140625" style="16"/>
    <col min="24" max="24" width="8.42578125" style="16" bestFit="1" customWidth="1"/>
    <col min="25" max="25" width="24.85546875" style="16" bestFit="1" customWidth="1"/>
    <col min="26" max="26" width="27.28515625" style="16" bestFit="1" customWidth="1"/>
    <col min="27" max="27" width="21" style="16" customWidth="1"/>
    <col min="28" max="28" width="7.5703125" style="16" customWidth="1"/>
    <col min="29" max="29" width="21" style="16" customWidth="1"/>
    <col min="30" max="30" width="11.42578125" style="16" customWidth="1"/>
    <col min="31" max="31" width="10.42578125" style="16" bestFit="1" customWidth="1"/>
    <col min="32" max="32" width="11.42578125" style="16" customWidth="1"/>
    <col min="33" max="33" width="10.42578125" style="16" bestFit="1" customWidth="1"/>
    <col min="34" max="34" width="11.42578125" style="16" customWidth="1"/>
    <col min="35" max="35" width="10.42578125" style="16" bestFit="1" customWidth="1"/>
    <col min="36" max="36" width="11.42578125" style="16" customWidth="1"/>
    <col min="37" max="37" width="10.42578125" style="16" bestFit="1" customWidth="1"/>
    <col min="38" max="38" width="11.42578125" style="16" customWidth="1"/>
    <col min="39" max="39" width="10.42578125" style="16" bestFit="1" customWidth="1"/>
    <col min="40" max="40" width="11.42578125" style="16" customWidth="1"/>
    <col min="41" max="46" width="9.140625" style="16"/>
    <col min="47" max="47" width="8.42578125" style="16" bestFit="1" customWidth="1"/>
    <col min="48" max="48" width="24.85546875" style="16" bestFit="1" customWidth="1"/>
    <col min="49" max="49" width="27.28515625" style="16" bestFit="1" customWidth="1"/>
    <col min="50" max="50" width="21" style="16" customWidth="1"/>
    <col min="51" max="51" width="7.5703125" style="16" customWidth="1"/>
    <col min="52" max="52" width="21" style="16" customWidth="1"/>
    <col min="53" max="53" width="11.42578125" style="16" customWidth="1"/>
    <col min="54" max="54" width="10.42578125" style="16" bestFit="1" customWidth="1"/>
    <col min="55" max="55" width="11.42578125" style="16" customWidth="1"/>
    <col min="56" max="56" width="10.42578125" style="16" bestFit="1" customWidth="1"/>
    <col min="57" max="57" width="11.42578125" style="16" customWidth="1"/>
    <col min="58" max="58" width="10.42578125" style="16" bestFit="1" customWidth="1"/>
    <col min="59" max="59" width="11.42578125" style="16" customWidth="1"/>
    <col min="60" max="60" width="10.42578125" style="16" bestFit="1" customWidth="1"/>
    <col min="61" max="61" width="11.42578125" style="16" customWidth="1"/>
    <col min="62" max="62" width="10.42578125" style="16" bestFit="1" customWidth="1"/>
    <col min="63" max="63" width="11.42578125" style="16" customWidth="1"/>
    <col min="64" max="16384" width="9.140625" style="16"/>
  </cols>
  <sheetData>
    <row r="1" spans="1:63" ht="18.75" x14ac:dyDescent="0.3">
      <c r="A1" s="134" t="s">
        <v>93</v>
      </c>
    </row>
    <row r="2" spans="1:63" x14ac:dyDescent="0.25">
      <c r="B2" s="138" t="s">
        <v>161</v>
      </c>
      <c r="Y2" s="138" t="s">
        <v>162</v>
      </c>
      <c r="AV2" s="138" t="s">
        <v>163</v>
      </c>
    </row>
    <row r="3" spans="1:63" x14ac:dyDescent="0.25">
      <c r="G3" s="25" t="s">
        <v>1</v>
      </c>
      <c r="H3" s="66" t="s">
        <v>1</v>
      </c>
      <c r="I3" s="25" t="s">
        <v>2</v>
      </c>
      <c r="J3" s="66" t="s">
        <v>2</v>
      </c>
      <c r="K3" s="25" t="s">
        <v>74</v>
      </c>
      <c r="L3" s="66" t="s">
        <v>74</v>
      </c>
      <c r="M3" s="25" t="s">
        <v>67</v>
      </c>
      <c r="N3" s="66" t="s">
        <v>67</v>
      </c>
      <c r="O3" s="25" t="s">
        <v>68</v>
      </c>
      <c r="P3" s="66" t="s">
        <v>68</v>
      </c>
      <c r="Q3" s="25" t="s">
        <v>77</v>
      </c>
      <c r="AD3" s="137" t="s">
        <v>1</v>
      </c>
      <c r="AE3" s="66" t="s">
        <v>1</v>
      </c>
      <c r="AF3" s="137" t="s">
        <v>2</v>
      </c>
      <c r="AG3" s="66" t="s">
        <v>2</v>
      </c>
      <c r="AH3" s="137" t="s">
        <v>74</v>
      </c>
      <c r="AI3" s="66" t="s">
        <v>74</v>
      </c>
      <c r="AJ3" s="137" t="s">
        <v>67</v>
      </c>
      <c r="AK3" s="66" t="s">
        <v>67</v>
      </c>
      <c r="AL3" s="137" t="s">
        <v>68</v>
      </c>
      <c r="AM3" s="66" t="s">
        <v>68</v>
      </c>
      <c r="AN3" s="137" t="s">
        <v>77</v>
      </c>
      <c r="BA3" s="137" t="s">
        <v>1</v>
      </c>
      <c r="BB3" s="66" t="s">
        <v>1</v>
      </c>
      <c r="BC3" s="137" t="s">
        <v>2</v>
      </c>
      <c r="BD3" s="66" t="s">
        <v>2</v>
      </c>
      <c r="BE3" s="137" t="s">
        <v>74</v>
      </c>
      <c r="BF3" s="66" t="s">
        <v>74</v>
      </c>
      <c r="BG3" s="137" t="s">
        <v>67</v>
      </c>
      <c r="BH3" s="66" t="s">
        <v>67</v>
      </c>
      <c r="BI3" s="137" t="s">
        <v>68</v>
      </c>
      <c r="BJ3" s="66" t="s">
        <v>68</v>
      </c>
      <c r="BK3" s="137" t="s">
        <v>77</v>
      </c>
    </row>
    <row r="4" spans="1:63" x14ac:dyDescent="0.25">
      <c r="G4" s="51" t="str">
        <f>'FFP Summary'!B13</f>
        <v>2023/24</v>
      </c>
      <c r="H4" s="66" t="str">
        <f>G4</f>
        <v>2023/24</v>
      </c>
      <c r="I4" s="51" t="str">
        <f>'FFP Summary'!C13</f>
        <v>2024/25</v>
      </c>
      <c r="J4" s="66" t="str">
        <f>I4</f>
        <v>2024/25</v>
      </c>
      <c r="K4" s="51" t="str">
        <f>'FFP Summary'!D13</f>
        <v>2025/26</v>
      </c>
      <c r="L4" s="66" t="str">
        <f>K4</f>
        <v>2025/26</v>
      </c>
      <c r="M4" s="51" t="str">
        <f>'FFP Summary'!E13</f>
        <v>2026/27</v>
      </c>
      <c r="N4" s="66" t="str">
        <f>M4</f>
        <v>2026/27</v>
      </c>
      <c r="O4" s="51" t="str">
        <f>'FFP Summary'!F13</f>
        <v>2027/28</v>
      </c>
      <c r="P4" s="66" t="str">
        <f>O4</f>
        <v>2027/28</v>
      </c>
      <c r="Q4" s="52"/>
      <c r="AD4" s="136" t="str">
        <f>G4</f>
        <v>2023/24</v>
      </c>
      <c r="AE4" s="66" t="str">
        <f>AD4</f>
        <v>2023/24</v>
      </c>
      <c r="AF4" s="136" t="str">
        <f>I4</f>
        <v>2024/25</v>
      </c>
      <c r="AG4" s="66" t="str">
        <f>AF4</f>
        <v>2024/25</v>
      </c>
      <c r="AH4" s="136" t="str">
        <f>K4</f>
        <v>2025/26</v>
      </c>
      <c r="AI4" s="66" t="str">
        <f>AH4</f>
        <v>2025/26</v>
      </c>
      <c r="AJ4" s="136" t="str">
        <f>M4</f>
        <v>2026/27</v>
      </c>
      <c r="AK4" s="66" t="str">
        <f>AJ4</f>
        <v>2026/27</v>
      </c>
      <c r="AL4" s="136" t="str">
        <f>O4</f>
        <v>2027/28</v>
      </c>
      <c r="AM4" s="66" t="str">
        <f>AL4</f>
        <v>2027/28</v>
      </c>
      <c r="AN4" s="137"/>
      <c r="BA4" s="136" t="str">
        <f>AD4</f>
        <v>2023/24</v>
      </c>
      <c r="BB4" s="66" t="str">
        <f>BA4</f>
        <v>2023/24</v>
      </c>
      <c r="BC4" s="136" t="str">
        <f>AF4</f>
        <v>2024/25</v>
      </c>
      <c r="BD4" s="66" t="str">
        <f>BC4</f>
        <v>2024/25</v>
      </c>
      <c r="BE4" s="136" t="str">
        <f>AH4</f>
        <v>2025/26</v>
      </c>
      <c r="BF4" s="66" t="str">
        <f>BE4</f>
        <v>2025/26</v>
      </c>
      <c r="BG4" s="136" t="str">
        <f>AJ4</f>
        <v>2026/27</v>
      </c>
      <c r="BH4" s="66" t="str">
        <f>BG4</f>
        <v>2026/27</v>
      </c>
      <c r="BI4" s="136" t="str">
        <f>AL4</f>
        <v>2027/28</v>
      </c>
      <c r="BJ4" s="66" t="str">
        <f>BI4</f>
        <v>2027/28</v>
      </c>
      <c r="BK4" s="137"/>
    </row>
    <row r="5" spans="1:63" s="24" customFormat="1" ht="30" x14ac:dyDescent="0.25">
      <c r="A5" s="24" t="s">
        <v>71</v>
      </c>
      <c r="B5" s="24" t="s">
        <v>72</v>
      </c>
      <c r="C5" s="24" t="s">
        <v>0</v>
      </c>
      <c r="D5" s="94" t="s">
        <v>159</v>
      </c>
      <c r="E5" s="94" t="s">
        <v>94</v>
      </c>
      <c r="F5" s="94" t="s">
        <v>142</v>
      </c>
      <c r="G5" s="25" t="s">
        <v>73</v>
      </c>
      <c r="H5" s="66" t="s">
        <v>16</v>
      </c>
      <c r="I5" s="25" t="s">
        <v>73</v>
      </c>
      <c r="J5" s="66" t="s">
        <v>16</v>
      </c>
      <c r="K5" s="25" t="s">
        <v>73</v>
      </c>
      <c r="L5" s="105" t="s">
        <v>16</v>
      </c>
      <c r="M5" s="25" t="s">
        <v>73</v>
      </c>
      <c r="N5" s="66" t="s">
        <v>16</v>
      </c>
      <c r="O5" s="25" t="s">
        <v>73</v>
      </c>
      <c r="P5" s="66" t="s">
        <v>16</v>
      </c>
      <c r="Q5" s="25"/>
      <c r="X5" s="24" t="s">
        <v>71</v>
      </c>
      <c r="Y5" s="24" t="s">
        <v>72</v>
      </c>
      <c r="Z5" s="24" t="s">
        <v>0</v>
      </c>
      <c r="AA5" s="94" t="s">
        <v>159</v>
      </c>
      <c r="AB5" s="94" t="s">
        <v>94</v>
      </c>
      <c r="AC5" s="94" t="s">
        <v>142</v>
      </c>
      <c r="AD5" s="137" t="s">
        <v>73</v>
      </c>
      <c r="AE5" s="66" t="s">
        <v>16</v>
      </c>
      <c r="AF5" s="137" t="s">
        <v>73</v>
      </c>
      <c r="AG5" s="66" t="s">
        <v>16</v>
      </c>
      <c r="AH5" s="137" t="s">
        <v>73</v>
      </c>
      <c r="AI5" s="105" t="s">
        <v>16</v>
      </c>
      <c r="AJ5" s="137" t="s">
        <v>73</v>
      </c>
      <c r="AK5" s="66" t="s">
        <v>16</v>
      </c>
      <c r="AL5" s="137" t="s">
        <v>73</v>
      </c>
      <c r="AM5" s="66" t="s">
        <v>16</v>
      </c>
      <c r="AN5" s="137"/>
      <c r="AU5" s="24" t="s">
        <v>71</v>
      </c>
      <c r="AV5" s="24" t="s">
        <v>72</v>
      </c>
      <c r="AW5" s="24" t="s">
        <v>0</v>
      </c>
      <c r="AX5" s="94" t="s">
        <v>159</v>
      </c>
      <c r="AY5" s="94" t="s">
        <v>94</v>
      </c>
      <c r="AZ5" s="94" t="s">
        <v>142</v>
      </c>
      <c r="BA5" s="137" t="s">
        <v>73</v>
      </c>
      <c r="BB5" s="66" t="s">
        <v>16</v>
      </c>
      <c r="BC5" s="137" t="s">
        <v>73</v>
      </c>
      <c r="BD5" s="66" t="s">
        <v>16</v>
      </c>
      <c r="BE5" s="137" t="s">
        <v>73</v>
      </c>
      <c r="BF5" s="105" t="s">
        <v>16</v>
      </c>
      <c r="BG5" s="137" t="s">
        <v>73</v>
      </c>
      <c r="BH5" s="66" t="s">
        <v>16</v>
      </c>
      <c r="BI5" s="137" t="s">
        <v>73</v>
      </c>
      <c r="BJ5" s="66" t="s">
        <v>16</v>
      </c>
      <c r="BK5" s="137"/>
    </row>
    <row r="6" spans="1:63" s="23" customFormat="1" x14ac:dyDescent="0.25">
      <c r="A6" s="133" t="str">
        <f>VLOOKUP(B6,Lookup!$V$1:$W$13,2,FALSE)</f>
        <v>Division</v>
      </c>
      <c r="B6" s="43" t="s">
        <v>72</v>
      </c>
      <c r="C6" s="43" t="s">
        <v>64</v>
      </c>
      <c r="D6" s="131"/>
      <c r="E6" s="132"/>
      <c r="F6" s="131"/>
      <c r="G6" s="132"/>
      <c r="H6" s="98">
        <f>G6*VLOOKUP($C6,Lookup!$A$3:$I$41,9)</f>
        <v>0</v>
      </c>
      <c r="I6" s="132"/>
      <c r="J6" s="98">
        <f>I6*VLOOKUP($C6,Lookup!$A$2:I$41,9,FALSE)*Lookup!$P$2</f>
        <v>0</v>
      </c>
      <c r="K6" s="132"/>
      <c r="L6" s="98">
        <f>K6*VLOOKUP($C6,Lookup!$A$3:$I$41,9)*Lookup!$P$2*Lookup!$P$2</f>
        <v>0</v>
      </c>
      <c r="M6" s="132"/>
      <c r="N6" s="98">
        <f>M6*VLOOKUP($C6,Lookup!$A$3:$I$41,9)*Lookup!$P$2*Lookup!$P$2*Lookup!$P$2</f>
        <v>0</v>
      </c>
      <c r="O6" s="132"/>
      <c r="P6" s="98">
        <f>O6*VLOOKUP($C6,Lookup!$A$3:$I$41,9)*Lookup!$P$2*Lookup!$P$2*Lookup!$P$2*Lookup!$P$2</f>
        <v>0</v>
      </c>
      <c r="Q6" s="129">
        <f>H6+J6+L6+N6+P6</f>
        <v>0</v>
      </c>
      <c r="X6" s="133" t="str">
        <f>VLOOKUP(Y6,Lookup!$V$1:$W$12,2,FALSE)</f>
        <v>Division</v>
      </c>
      <c r="Y6" s="43" t="s">
        <v>72</v>
      </c>
      <c r="Z6" s="43" t="s">
        <v>64</v>
      </c>
      <c r="AA6" s="131"/>
      <c r="AB6" s="132"/>
      <c r="AC6" s="131"/>
      <c r="AD6" s="132"/>
      <c r="AE6" s="98">
        <f>AD6*VLOOKUP($Z6,Lookup!$A$3:$I$41,9)</f>
        <v>0</v>
      </c>
      <c r="AF6" s="132"/>
      <c r="AG6" s="98">
        <f>AF6*VLOOKUP($Z6,Lookup!$A$2:$I$41,9,FALSE)*Lookup!$P$2</f>
        <v>0</v>
      </c>
      <c r="AH6" s="132"/>
      <c r="AI6" s="98">
        <f>AH6*VLOOKUP($Z6,Lookup!$A$3:$I$41,9)*Lookup!$P$2*Lookup!$P$2</f>
        <v>0</v>
      </c>
      <c r="AJ6" s="132"/>
      <c r="AK6" s="98">
        <f>AJ6*VLOOKUP($Z6,Lookup!$A$3:$I$41,9)*Lookup!$P$2*Lookup!$P$2*Lookup!$P$2</f>
        <v>0</v>
      </c>
      <c r="AL6" s="132"/>
      <c r="AM6" s="98">
        <f>AL6*VLOOKUP($Z6,Lookup!$A$3:$I$41,9)*Lookup!$P$2*Lookup!$P$2*Lookup!$P$2*Lookup!$P$2</f>
        <v>0</v>
      </c>
      <c r="AN6" s="129">
        <f>AE6+AG6+AI6+AK6+AM6</f>
        <v>0</v>
      </c>
      <c r="AU6" s="133" t="str">
        <f>VLOOKUP(AV6,Lookup!$V$1:$W$12,2,FALSE)</f>
        <v>Division</v>
      </c>
      <c r="AV6" s="43" t="s">
        <v>72</v>
      </c>
      <c r="AW6" s="43" t="s">
        <v>64</v>
      </c>
      <c r="AX6" s="131"/>
      <c r="AY6" s="132"/>
      <c r="AZ6" s="131"/>
      <c r="BA6" s="132"/>
      <c r="BB6" s="98">
        <f>BA6*VLOOKUP($AW6,Lookup!$A$3:$I$41,9)</f>
        <v>0</v>
      </c>
      <c r="BC6" s="132"/>
      <c r="BD6" s="98">
        <f>BC6*VLOOKUP($AW6,Lookup!$A$2:$I$41,9,FALSE)*Lookup!$P$2</f>
        <v>0</v>
      </c>
      <c r="BE6" s="132"/>
      <c r="BF6" s="98">
        <f>BE6*VLOOKUP($AW6,Lookup!$A$3:$I$41,9)*Lookup!$P$2*Lookup!$P$2</f>
        <v>0</v>
      </c>
      <c r="BG6" s="132"/>
      <c r="BH6" s="98">
        <f>BG6*VLOOKUP($AW6,Lookup!$A$3:$I$41,9)*Lookup!$P$2*Lookup!$P$2*Lookup!$P$2</f>
        <v>0</v>
      </c>
      <c r="BI6" s="132"/>
      <c r="BJ6" s="98">
        <f>BI6*VLOOKUP($AW6,Lookup!$A$3:$I$41,9)*Lookup!$P$2*Lookup!$P$2*Lookup!$P$2*Lookup!$P$2</f>
        <v>0</v>
      </c>
      <c r="BK6" s="129">
        <f>BB6+BD6+BF6+BH6+BJ6</f>
        <v>0</v>
      </c>
    </row>
    <row r="7" spans="1:63" x14ac:dyDescent="0.25">
      <c r="A7" s="133" t="str">
        <f>VLOOKUP(B7,Lookup!$V$1:$W$12,2,FALSE)</f>
        <v>Division</v>
      </c>
      <c r="B7" s="43" t="s">
        <v>72</v>
      </c>
      <c r="C7" s="43" t="s">
        <v>64</v>
      </c>
      <c r="D7" s="131"/>
      <c r="E7" s="132"/>
      <c r="F7" s="131"/>
      <c r="G7" s="132"/>
      <c r="H7" s="98">
        <f>G7*VLOOKUP($C7,Lookup!$A$3:$I$41,9)</f>
        <v>0</v>
      </c>
      <c r="I7" s="132"/>
      <c r="J7" s="98">
        <f>I7*VLOOKUP($C7,Lookup!$A$2:I$41,9,FALSE)*Lookup!$P$2</f>
        <v>0</v>
      </c>
      <c r="K7" s="132"/>
      <c r="L7" s="98">
        <f>K7*VLOOKUP($C7,Lookup!$A$3:$I$41,9)*Lookup!$P$2*Lookup!$P$2</f>
        <v>0</v>
      </c>
      <c r="M7" s="132"/>
      <c r="N7" s="98">
        <f>M7*VLOOKUP($C7,Lookup!$A$3:$I$41,9)*Lookup!$P$2*Lookup!$P$2*Lookup!$P$2</f>
        <v>0</v>
      </c>
      <c r="O7" s="132"/>
      <c r="P7" s="98">
        <f>O7*VLOOKUP($C7,Lookup!$A$3:$I$41,9)*Lookup!$P$2*Lookup!$P$2*Lookup!$P$2*Lookup!$P$2</f>
        <v>0</v>
      </c>
      <c r="Q7" s="129">
        <f t="shared" ref="Q7:Q55" si="0">H7+J7+L7+N7+P7</f>
        <v>0</v>
      </c>
      <c r="X7" s="133" t="str">
        <f>VLOOKUP(Y7,Lookup!$V$1:$W$12,2,FALSE)</f>
        <v>Division</v>
      </c>
      <c r="Y7" s="43" t="s">
        <v>72</v>
      </c>
      <c r="Z7" s="43" t="s">
        <v>64</v>
      </c>
      <c r="AA7" s="131"/>
      <c r="AB7" s="132"/>
      <c r="AC7" s="131"/>
      <c r="AD7" s="132"/>
      <c r="AE7" s="98">
        <f>AD7*VLOOKUP($Z7,Lookup!$A$3:$I$41,9)</f>
        <v>0</v>
      </c>
      <c r="AF7" s="132"/>
      <c r="AG7" s="98">
        <f>AF7*VLOOKUP($Z7,Lookup!$A$2:$I$41,9,FALSE)*Lookup!$P$2</f>
        <v>0</v>
      </c>
      <c r="AH7" s="132"/>
      <c r="AI7" s="98">
        <f>AH7*VLOOKUP($Z7,Lookup!$A$3:$I$41,9)*Lookup!$P$2*Lookup!$P$2</f>
        <v>0</v>
      </c>
      <c r="AJ7" s="132"/>
      <c r="AK7" s="98">
        <f>AJ7*VLOOKUP($Z7,Lookup!$A$3:$I$41,9)*Lookup!$P$2*Lookup!$P$2*Lookup!$P$2</f>
        <v>0</v>
      </c>
      <c r="AL7" s="132"/>
      <c r="AM7" s="98">
        <f>AL7*VLOOKUP($Z7,Lookup!$A$3:$I$41,9)*Lookup!$P$2*Lookup!$P$2*Lookup!$P$2*Lookup!$P$2</f>
        <v>0</v>
      </c>
      <c r="AN7" s="129">
        <f t="shared" ref="AN7:AN55" si="1">AE7+AG7+AI7+AK7+AM7</f>
        <v>0</v>
      </c>
      <c r="AU7" s="133" t="str">
        <f>VLOOKUP(AV7,Lookup!$V$1:$W$12,2,FALSE)</f>
        <v>Division</v>
      </c>
      <c r="AV7" s="43" t="s">
        <v>72</v>
      </c>
      <c r="AW7" s="43" t="s">
        <v>64</v>
      </c>
      <c r="AX7" s="131"/>
      <c r="AY7" s="132"/>
      <c r="AZ7" s="131"/>
      <c r="BA7" s="132"/>
      <c r="BB7" s="98">
        <f>BA7*VLOOKUP($AW7,Lookup!$A$3:$I$41,9)</f>
        <v>0</v>
      </c>
      <c r="BC7" s="132"/>
      <c r="BD7" s="98">
        <f>BC7*VLOOKUP($AW7,Lookup!$A$2:$I$41,9,FALSE)*Lookup!$P$2</f>
        <v>0</v>
      </c>
      <c r="BE7" s="132"/>
      <c r="BF7" s="98">
        <f>BE7*VLOOKUP($AW7,Lookup!$A$3:$I$41,9)*Lookup!$P$2*Lookup!$P$2</f>
        <v>0</v>
      </c>
      <c r="BG7" s="132"/>
      <c r="BH7" s="98">
        <f>BG7*VLOOKUP($AW7,Lookup!$A$3:$I$41,9)*Lookup!$P$2*Lookup!$P$2*Lookup!$P$2</f>
        <v>0</v>
      </c>
      <c r="BI7" s="132"/>
      <c r="BJ7" s="98">
        <f>BI7*VLOOKUP($AW7,Lookup!$A$3:$I$41,9)*Lookup!$P$2*Lookup!$P$2*Lookup!$P$2*Lookup!$P$2</f>
        <v>0</v>
      </c>
      <c r="BK7" s="129">
        <f t="shared" ref="BK7:BK55" si="2">BB7+BD7+BF7+BH7+BJ7</f>
        <v>0</v>
      </c>
    </row>
    <row r="8" spans="1:63" x14ac:dyDescent="0.25">
      <c r="A8" s="133" t="str">
        <f>VLOOKUP(B8,Lookup!$V$1:$W$12,2,FALSE)</f>
        <v>Division</v>
      </c>
      <c r="B8" s="43" t="s">
        <v>72</v>
      </c>
      <c r="C8" s="43" t="s">
        <v>64</v>
      </c>
      <c r="D8" s="131"/>
      <c r="E8" s="132"/>
      <c r="F8" s="131"/>
      <c r="G8" s="132"/>
      <c r="H8" s="98">
        <f>G8*VLOOKUP($C8,Lookup!$A$3:$I$41,9)</f>
        <v>0</v>
      </c>
      <c r="I8" s="132"/>
      <c r="J8" s="98">
        <f>I8*VLOOKUP($C8,Lookup!$A$2:I$41,9,FALSE)*Lookup!$P$2</f>
        <v>0</v>
      </c>
      <c r="K8" s="132"/>
      <c r="L8" s="98">
        <f>K8*VLOOKUP($C8,Lookup!$A$3:$I$41,9)*Lookup!$P$2*Lookup!$P$2</f>
        <v>0</v>
      </c>
      <c r="M8" s="132"/>
      <c r="N8" s="98">
        <f>M8*VLOOKUP($C8,Lookup!$A$3:$I$41,9)*Lookup!$P$2*Lookup!$P$2*Lookup!$P$2</f>
        <v>0</v>
      </c>
      <c r="O8" s="132"/>
      <c r="P8" s="98">
        <f>O8*VLOOKUP($C8,Lookup!$A$3:$I$41,9)*Lookup!$P$2*Lookup!$P$2*Lookup!$P$2*Lookup!$P$2</f>
        <v>0</v>
      </c>
      <c r="Q8" s="129">
        <f t="shared" si="0"/>
        <v>0</v>
      </c>
      <c r="X8" s="133" t="str">
        <f>VLOOKUP(Y8,Lookup!$V$1:$W$12,2,FALSE)</f>
        <v>Division</v>
      </c>
      <c r="Y8" s="43" t="s">
        <v>72</v>
      </c>
      <c r="Z8" s="43" t="s">
        <v>64</v>
      </c>
      <c r="AA8" s="131"/>
      <c r="AB8" s="132"/>
      <c r="AC8" s="131"/>
      <c r="AD8" s="132"/>
      <c r="AE8" s="98">
        <f>AD8*VLOOKUP($Z8,Lookup!$A$3:$I$41,9)</f>
        <v>0</v>
      </c>
      <c r="AF8" s="132"/>
      <c r="AG8" s="98">
        <f>AF8*VLOOKUP($Z8,Lookup!$A$2:$I$41,9,FALSE)*Lookup!$P$2</f>
        <v>0</v>
      </c>
      <c r="AH8" s="132"/>
      <c r="AI8" s="98">
        <f>AH8*VLOOKUP($Z8,Lookup!$A$3:$I$41,9)*Lookup!$P$2*Lookup!$P$2</f>
        <v>0</v>
      </c>
      <c r="AJ8" s="132"/>
      <c r="AK8" s="98">
        <f>AJ8*VLOOKUP($Z8,Lookup!$A$3:$I$41,9)*Lookup!$P$2*Lookup!$P$2*Lookup!$P$2</f>
        <v>0</v>
      </c>
      <c r="AL8" s="132"/>
      <c r="AM8" s="98">
        <f>AL8*VLOOKUP($Z8,Lookup!$A$3:$I$41,9)*Lookup!$P$2*Lookup!$P$2*Lookup!$P$2*Lookup!$P$2</f>
        <v>0</v>
      </c>
      <c r="AN8" s="129">
        <f t="shared" si="1"/>
        <v>0</v>
      </c>
      <c r="AU8" s="133" t="str">
        <f>VLOOKUP(AV8,Lookup!$V$1:$W$12,2,FALSE)</f>
        <v>Division</v>
      </c>
      <c r="AV8" s="43" t="s">
        <v>72</v>
      </c>
      <c r="AW8" s="43" t="s">
        <v>64</v>
      </c>
      <c r="AX8" s="131"/>
      <c r="AY8" s="132"/>
      <c r="AZ8" s="131"/>
      <c r="BA8" s="132"/>
      <c r="BB8" s="98">
        <f>BA8*VLOOKUP($AW8,Lookup!$A$3:$I$41,9)</f>
        <v>0</v>
      </c>
      <c r="BC8" s="132"/>
      <c r="BD8" s="98">
        <f>BC8*VLOOKUP($AW8,Lookup!$A$2:$I$41,9,FALSE)*Lookup!$P$2</f>
        <v>0</v>
      </c>
      <c r="BE8" s="132"/>
      <c r="BF8" s="98">
        <f>BE8*VLOOKUP($AW8,Lookup!$A$3:$I$41,9)*Lookup!$P$2*Lookup!$P$2</f>
        <v>0</v>
      </c>
      <c r="BG8" s="132"/>
      <c r="BH8" s="98">
        <f>BG8*VLOOKUP($AW8,Lookup!$A$3:$I$41,9)*Lookup!$P$2*Lookup!$P$2*Lookup!$P$2</f>
        <v>0</v>
      </c>
      <c r="BI8" s="132"/>
      <c r="BJ8" s="98">
        <f>BI8*VLOOKUP($AW8,Lookup!$A$3:$I$41,9)*Lookup!$P$2*Lookup!$P$2*Lookup!$P$2*Lookup!$P$2</f>
        <v>0</v>
      </c>
      <c r="BK8" s="129">
        <f t="shared" si="2"/>
        <v>0</v>
      </c>
    </row>
    <row r="9" spans="1:63" x14ac:dyDescent="0.25">
      <c r="A9" s="133" t="str">
        <f>VLOOKUP(B9,Lookup!$V$1:$W$12,2,FALSE)</f>
        <v>Division</v>
      </c>
      <c r="B9" s="43" t="s">
        <v>72</v>
      </c>
      <c r="C9" s="43" t="s">
        <v>64</v>
      </c>
      <c r="D9" s="131"/>
      <c r="E9" s="132"/>
      <c r="F9" s="131"/>
      <c r="G9" s="132"/>
      <c r="H9" s="98">
        <f>G9*VLOOKUP($C9,Lookup!$A$3:$I$41,9)</f>
        <v>0</v>
      </c>
      <c r="I9" s="132"/>
      <c r="J9" s="98">
        <f>I9*VLOOKUP($C9,Lookup!$A$2:I$41,9,FALSE)*Lookup!$P$2</f>
        <v>0</v>
      </c>
      <c r="K9" s="132"/>
      <c r="L9" s="98">
        <f>K9*VLOOKUP($C9,Lookup!$A$3:$I$41,9)*Lookup!$P$2*Lookup!$P$2</f>
        <v>0</v>
      </c>
      <c r="M9" s="132"/>
      <c r="N9" s="98">
        <f>M9*VLOOKUP($C9,Lookup!$A$3:$I$41,9)*Lookup!$P$2*Lookup!$P$2*Lookup!$P$2</f>
        <v>0</v>
      </c>
      <c r="O9" s="132"/>
      <c r="P9" s="98">
        <f>O9*VLOOKUP($C9,Lookup!$A$3:$I$41,9)*Lookup!$P$2*Lookup!$P$2*Lookup!$P$2*Lookup!$P$2</f>
        <v>0</v>
      </c>
      <c r="Q9" s="129">
        <f t="shared" si="0"/>
        <v>0</v>
      </c>
      <c r="X9" s="133" t="str">
        <f>VLOOKUP(Y9,Lookup!$V$1:$W$12,2,FALSE)</f>
        <v>Division</v>
      </c>
      <c r="Y9" s="43" t="s">
        <v>72</v>
      </c>
      <c r="Z9" s="43" t="s">
        <v>64</v>
      </c>
      <c r="AA9" s="131"/>
      <c r="AB9" s="132"/>
      <c r="AC9" s="131"/>
      <c r="AD9" s="132"/>
      <c r="AE9" s="98">
        <f>AD9*VLOOKUP($Z9,Lookup!$A$3:$I$41,9)</f>
        <v>0</v>
      </c>
      <c r="AF9" s="132"/>
      <c r="AG9" s="98">
        <f>AF9*VLOOKUP($Z9,Lookup!$A$2:$I$41,9,FALSE)*Lookup!$P$2</f>
        <v>0</v>
      </c>
      <c r="AH9" s="132"/>
      <c r="AI9" s="98">
        <f>AH9*VLOOKUP($Z9,Lookup!$A$3:$I$41,9)*Lookup!$P$2*Lookup!$P$2</f>
        <v>0</v>
      </c>
      <c r="AJ9" s="132"/>
      <c r="AK9" s="98">
        <f>AJ9*VLOOKUP($Z9,Lookup!$A$3:$I$41,9)*Lookup!$P$2*Lookup!$P$2*Lookup!$P$2</f>
        <v>0</v>
      </c>
      <c r="AL9" s="132"/>
      <c r="AM9" s="98">
        <f>AL9*VLOOKUP($Z9,Lookup!$A$3:$I$41,9)*Lookup!$P$2*Lookup!$P$2*Lookup!$P$2*Lookup!$P$2</f>
        <v>0</v>
      </c>
      <c r="AN9" s="129">
        <f t="shared" si="1"/>
        <v>0</v>
      </c>
      <c r="AU9" s="133" t="str">
        <f>VLOOKUP(AV9,Lookup!$V$1:$W$12,2,FALSE)</f>
        <v>Division</v>
      </c>
      <c r="AV9" s="43" t="s">
        <v>72</v>
      </c>
      <c r="AW9" s="43" t="s">
        <v>64</v>
      </c>
      <c r="AX9" s="131"/>
      <c r="AY9" s="132"/>
      <c r="AZ9" s="131"/>
      <c r="BA9" s="132"/>
      <c r="BB9" s="98">
        <f>BA9*VLOOKUP($AW9,Lookup!$A$3:$I$41,9)</f>
        <v>0</v>
      </c>
      <c r="BC9" s="132"/>
      <c r="BD9" s="98">
        <f>BC9*VLOOKUP($AW9,Lookup!$A$2:$I$41,9,FALSE)*Lookup!$P$2</f>
        <v>0</v>
      </c>
      <c r="BE9" s="132"/>
      <c r="BF9" s="98">
        <f>BE9*VLOOKUP($AW9,Lookup!$A$3:$I$41,9)*Lookup!$P$2*Lookup!$P$2</f>
        <v>0</v>
      </c>
      <c r="BG9" s="132"/>
      <c r="BH9" s="98">
        <f>BG9*VLOOKUP($AW9,Lookup!$A$3:$I$41,9)*Lookup!$P$2*Lookup!$P$2*Lookup!$P$2</f>
        <v>0</v>
      </c>
      <c r="BI9" s="132"/>
      <c r="BJ9" s="98">
        <f>BI9*VLOOKUP($AW9,Lookup!$A$3:$I$41,9)*Lookup!$P$2*Lookup!$P$2*Lookup!$P$2*Lookup!$P$2</f>
        <v>0</v>
      </c>
      <c r="BK9" s="129">
        <f t="shared" si="2"/>
        <v>0</v>
      </c>
    </row>
    <row r="10" spans="1:63" x14ac:dyDescent="0.25">
      <c r="A10" s="133" t="str">
        <f>VLOOKUP(B10,Lookup!$V$1:$W$12,2,FALSE)</f>
        <v>Division</v>
      </c>
      <c r="B10" s="43" t="s">
        <v>72</v>
      </c>
      <c r="C10" s="43" t="s">
        <v>64</v>
      </c>
      <c r="D10" s="131"/>
      <c r="E10" s="132"/>
      <c r="F10" s="131"/>
      <c r="G10" s="132"/>
      <c r="H10" s="98">
        <f>G10*VLOOKUP($C10,Lookup!$A$3:$I$41,9)</f>
        <v>0</v>
      </c>
      <c r="I10" s="132"/>
      <c r="J10" s="98">
        <f>I10*VLOOKUP($C10,Lookup!$A$2:I$41,9,FALSE)*Lookup!$P$2</f>
        <v>0</v>
      </c>
      <c r="K10" s="132"/>
      <c r="L10" s="98">
        <f>K10*VLOOKUP($C10,Lookup!$A$3:$I$41,9)*Lookup!$P$2*Lookup!$P$2</f>
        <v>0</v>
      </c>
      <c r="M10" s="132"/>
      <c r="N10" s="98">
        <f>M10*VLOOKUP($C10,Lookup!$A$3:$I$41,9)*Lookup!$P$2*Lookup!$P$2*Lookup!$P$2</f>
        <v>0</v>
      </c>
      <c r="O10" s="132"/>
      <c r="P10" s="98">
        <f>O10*VLOOKUP($C10,Lookup!$A$3:$I$41,9)*Lookup!$P$2*Lookup!$P$2*Lookup!$P$2*Lookup!$P$2</f>
        <v>0</v>
      </c>
      <c r="Q10" s="129">
        <f t="shared" si="0"/>
        <v>0</v>
      </c>
      <c r="X10" s="133" t="str">
        <f>VLOOKUP(Y10,Lookup!$V$1:$W$12,2,FALSE)</f>
        <v>Division</v>
      </c>
      <c r="Y10" s="43" t="s">
        <v>72</v>
      </c>
      <c r="Z10" s="43" t="s">
        <v>64</v>
      </c>
      <c r="AA10" s="131"/>
      <c r="AB10" s="132"/>
      <c r="AC10" s="131"/>
      <c r="AD10" s="132"/>
      <c r="AE10" s="98">
        <f>AD10*VLOOKUP($Z10,Lookup!$A$3:$I$41,9)</f>
        <v>0</v>
      </c>
      <c r="AF10" s="132"/>
      <c r="AG10" s="98">
        <f>AF10*VLOOKUP($Z10,Lookup!$A$2:$I$41,9,FALSE)*Lookup!$P$2</f>
        <v>0</v>
      </c>
      <c r="AH10" s="132"/>
      <c r="AI10" s="98">
        <f>AH10*VLOOKUP($Z10,Lookup!$A$3:$I$41,9)*Lookup!$P$2*Lookup!$P$2</f>
        <v>0</v>
      </c>
      <c r="AJ10" s="132"/>
      <c r="AK10" s="98">
        <f>AJ10*VLOOKUP($Z10,Lookup!$A$3:$I$41,9)*Lookup!$P$2*Lookup!$P$2*Lookup!$P$2</f>
        <v>0</v>
      </c>
      <c r="AL10" s="132"/>
      <c r="AM10" s="98">
        <f>AL10*VLOOKUP($Z10,Lookup!$A$3:$I$41,9)*Lookup!$P$2*Lookup!$P$2*Lookup!$P$2*Lookup!$P$2</f>
        <v>0</v>
      </c>
      <c r="AN10" s="129">
        <f t="shared" si="1"/>
        <v>0</v>
      </c>
      <c r="AU10" s="133" t="str">
        <f>VLOOKUP(AV10,Lookup!$V$1:$W$12,2,FALSE)</f>
        <v>Division</v>
      </c>
      <c r="AV10" s="43" t="s">
        <v>72</v>
      </c>
      <c r="AW10" s="43" t="s">
        <v>64</v>
      </c>
      <c r="AX10" s="131"/>
      <c r="AY10" s="132"/>
      <c r="AZ10" s="131"/>
      <c r="BA10" s="132"/>
      <c r="BB10" s="98">
        <f>BA10*VLOOKUP($AW10,Lookup!$A$3:$I$41,9)</f>
        <v>0</v>
      </c>
      <c r="BC10" s="132"/>
      <c r="BD10" s="98">
        <f>BC10*VLOOKUP($AW10,Lookup!$A$2:$I$41,9,FALSE)*Lookup!$P$2</f>
        <v>0</v>
      </c>
      <c r="BE10" s="132"/>
      <c r="BF10" s="98">
        <f>BE10*VLOOKUP($AW10,Lookup!$A$3:$I$41,9)*Lookup!$P$2*Lookup!$P$2</f>
        <v>0</v>
      </c>
      <c r="BG10" s="132"/>
      <c r="BH10" s="98">
        <f>BG10*VLOOKUP($AW10,Lookup!$A$3:$I$41,9)*Lookup!$P$2*Lookup!$P$2*Lookup!$P$2</f>
        <v>0</v>
      </c>
      <c r="BI10" s="132"/>
      <c r="BJ10" s="98">
        <f>BI10*VLOOKUP($AW10,Lookup!$A$3:$I$41,9)*Lookup!$P$2*Lookup!$P$2*Lookup!$P$2*Lookup!$P$2</f>
        <v>0</v>
      </c>
      <c r="BK10" s="129">
        <f t="shared" si="2"/>
        <v>0</v>
      </c>
    </row>
    <row r="11" spans="1:63" x14ac:dyDescent="0.25">
      <c r="A11" s="133" t="str">
        <f>VLOOKUP(B11,Lookup!$V$1:$W$12,2,FALSE)</f>
        <v>Division</v>
      </c>
      <c r="B11" s="43" t="s">
        <v>72</v>
      </c>
      <c r="C11" s="43" t="s">
        <v>64</v>
      </c>
      <c r="D11" s="131"/>
      <c r="E11" s="132"/>
      <c r="F11" s="131"/>
      <c r="G11" s="132"/>
      <c r="H11" s="98">
        <f>G11*VLOOKUP($C11,Lookup!$A$3:$I$41,9)</f>
        <v>0</v>
      </c>
      <c r="I11" s="132"/>
      <c r="J11" s="98">
        <f>I11*VLOOKUP($C11,Lookup!$A$2:I$41,9,FALSE)*Lookup!$P$2</f>
        <v>0</v>
      </c>
      <c r="K11" s="132"/>
      <c r="L11" s="98">
        <f>K11*VLOOKUP($C11,Lookup!$A$3:$I$41,9)*Lookup!$P$2*Lookup!$P$2</f>
        <v>0</v>
      </c>
      <c r="M11" s="132"/>
      <c r="N11" s="98">
        <f>M11*VLOOKUP($C11,Lookup!$A$3:$I$41,9)*Lookup!$P$2*Lookup!$P$2*Lookup!$P$2</f>
        <v>0</v>
      </c>
      <c r="O11" s="132"/>
      <c r="P11" s="98">
        <f>O11*VLOOKUP($C11,Lookup!$A$3:$I$41,9)*Lookup!$P$2*Lookup!$P$2*Lookup!$P$2*Lookup!$P$2</f>
        <v>0</v>
      </c>
      <c r="Q11" s="129">
        <f t="shared" si="0"/>
        <v>0</v>
      </c>
      <c r="X11" s="133" t="str">
        <f>VLOOKUP(Y11,Lookup!$V$1:$W$12,2,FALSE)</f>
        <v>Division</v>
      </c>
      <c r="Y11" s="43" t="s">
        <v>72</v>
      </c>
      <c r="Z11" s="43" t="s">
        <v>64</v>
      </c>
      <c r="AA11" s="131"/>
      <c r="AB11" s="132"/>
      <c r="AC11" s="131"/>
      <c r="AD11" s="132"/>
      <c r="AE11" s="98">
        <f>AD11*VLOOKUP($Z11,Lookup!$A$3:$I$41,9)</f>
        <v>0</v>
      </c>
      <c r="AF11" s="132"/>
      <c r="AG11" s="98">
        <f>AF11*VLOOKUP($Z11,Lookup!$A$2:$I$41,9,FALSE)*Lookup!$P$2</f>
        <v>0</v>
      </c>
      <c r="AH11" s="132"/>
      <c r="AI11" s="98">
        <f>AH11*VLOOKUP($Z11,Lookup!$A$3:$I$41,9)*Lookup!$P$2*Lookup!$P$2</f>
        <v>0</v>
      </c>
      <c r="AJ11" s="132"/>
      <c r="AK11" s="98">
        <f>AJ11*VLOOKUP($Z11,Lookup!$A$3:$I$41,9)*Lookup!$P$2*Lookup!$P$2*Lookup!$P$2</f>
        <v>0</v>
      </c>
      <c r="AL11" s="132"/>
      <c r="AM11" s="98">
        <f>AL11*VLOOKUP($Z11,Lookup!$A$3:$I$41,9)*Lookup!$P$2*Lookup!$P$2*Lookup!$P$2*Lookup!$P$2</f>
        <v>0</v>
      </c>
      <c r="AN11" s="129">
        <f t="shared" si="1"/>
        <v>0</v>
      </c>
      <c r="AU11" s="133" t="str">
        <f>VLOOKUP(AV11,Lookup!$V$1:$W$12,2,FALSE)</f>
        <v>Division</v>
      </c>
      <c r="AV11" s="43" t="s">
        <v>72</v>
      </c>
      <c r="AW11" s="43" t="s">
        <v>64</v>
      </c>
      <c r="AX11" s="131"/>
      <c r="AY11" s="132"/>
      <c r="AZ11" s="131"/>
      <c r="BA11" s="132"/>
      <c r="BB11" s="98">
        <f>BA11*VLOOKUP($AW11,Lookup!$A$3:$I$41,9)</f>
        <v>0</v>
      </c>
      <c r="BC11" s="132"/>
      <c r="BD11" s="98">
        <f>BC11*VLOOKUP($AW11,Lookup!$A$2:$I$41,9,FALSE)*Lookup!$P$2</f>
        <v>0</v>
      </c>
      <c r="BE11" s="132"/>
      <c r="BF11" s="98">
        <f>BE11*VLOOKUP($AW11,Lookup!$A$3:$I$41,9)*Lookup!$P$2*Lookup!$P$2</f>
        <v>0</v>
      </c>
      <c r="BG11" s="132"/>
      <c r="BH11" s="98">
        <f>BG11*VLOOKUP($AW11,Lookup!$A$3:$I$41,9)*Lookup!$P$2*Lookup!$P$2*Lookup!$P$2</f>
        <v>0</v>
      </c>
      <c r="BI11" s="132"/>
      <c r="BJ11" s="98">
        <f>BI11*VLOOKUP($AW11,Lookup!$A$3:$I$41,9)*Lookup!$P$2*Lookup!$P$2*Lookup!$P$2*Lookup!$P$2</f>
        <v>0</v>
      </c>
      <c r="BK11" s="129">
        <f t="shared" si="2"/>
        <v>0</v>
      </c>
    </row>
    <row r="12" spans="1:63" x14ac:dyDescent="0.25">
      <c r="A12" s="133" t="str">
        <f>VLOOKUP(B12,Lookup!$V$1:$W$12,2,FALSE)</f>
        <v>Division</v>
      </c>
      <c r="B12" s="43" t="s">
        <v>72</v>
      </c>
      <c r="C12" s="43" t="s">
        <v>64</v>
      </c>
      <c r="D12" s="131"/>
      <c r="E12" s="132"/>
      <c r="F12" s="131"/>
      <c r="G12" s="132"/>
      <c r="H12" s="98">
        <f>G12*VLOOKUP($C12,Lookup!$A$3:$I$41,9)</f>
        <v>0</v>
      </c>
      <c r="I12" s="132"/>
      <c r="J12" s="98">
        <f>I12*VLOOKUP($C12,Lookup!$A$2:I$41,9,FALSE)*Lookup!$P$2</f>
        <v>0</v>
      </c>
      <c r="K12" s="132"/>
      <c r="L12" s="98">
        <f>K12*VLOOKUP($C12,Lookup!$A$3:$I$41,9)*Lookup!$P$2*Lookup!$P$2</f>
        <v>0</v>
      </c>
      <c r="M12" s="132"/>
      <c r="N12" s="98">
        <f>M12*VLOOKUP($C12,Lookup!$A$3:$I$41,9)*Lookup!$P$2*Lookup!$P$2*Lookup!$P$2</f>
        <v>0</v>
      </c>
      <c r="O12" s="132"/>
      <c r="P12" s="98">
        <f>O12*VLOOKUP($C12,Lookup!$A$3:$I$41,9)*Lookup!$P$2*Lookup!$P$2*Lookup!$P$2*Lookup!$P$2</f>
        <v>0</v>
      </c>
      <c r="Q12" s="129">
        <f t="shared" si="0"/>
        <v>0</v>
      </c>
      <c r="X12" s="133" t="str">
        <f>VLOOKUP(Y12,Lookup!$V$1:$W$12,2,FALSE)</f>
        <v>Division</v>
      </c>
      <c r="Y12" s="43" t="s">
        <v>72</v>
      </c>
      <c r="Z12" s="43" t="s">
        <v>64</v>
      </c>
      <c r="AA12" s="131"/>
      <c r="AB12" s="132"/>
      <c r="AC12" s="131"/>
      <c r="AD12" s="132"/>
      <c r="AE12" s="98">
        <f>AD12*VLOOKUP($Z12,Lookup!$A$3:$I$41,9)</f>
        <v>0</v>
      </c>
      <c r="AF12" s="132"/>
      <c r="AG12" s="98">
        <f>AF12*VLOOKUP($Z12,Lookup!$A$2:$I$41,9,FALSE)*Lookup!$P$2</f>
        <v>0</v>
      </c>
      <c r="AH12" s="132"/>
      <c r="AI12" s="98">
        <f>AH12*VLOOKUP($Z12,Lookup!$A$3:$I$41,9)*Lookup!$P$2*Lookup!$P$2</f>
        <v>0</v>
      </c>
      <c r="AJ12" s="132"/>
      <c r="AK12" s="98">
        <f>AJ12*VLOOKUP($Z12,Lookup!$A$3:$I$41,9)*Lookup!$P$2*Lookup!$P$2*Lookup!$P$2</f>
        <v>0</v>
      </c>
      <c r="AL12" s="132"/>
      <c r="AM12" s="98">
        <f>AL12*VLOOKUP($Z12,Lookup!$A$3:$I$41,9)*Lookup!$P$2*Lookup!$P$2*Lookup!$P$2*Lookup!$P$2</f>
        <v>0</v>
      </c>
      <c r="AN12" s="129">
        <f t="shared" si="1"/>
        <v>0</v>
      </c>
      <c r="AU12" s="133" t="str">
        <f>VLOOKUP(AV12,Lookup!$V$1:$W$12,2,FALSE)</f>
        <v>Division</v>
      </c>
      <c r="AV12" s="43" t="s">
        <v>72</v>
      </c>
      <c r="AW12" s="43" t="s">
        <v>64</v>
      </c>
      <c r="AX12" s="131"/>
      <c r="AY12" s="132"/>
      <c r="AZ12" s="131"/>
      <c r="BA12" s="132"/>
      <c r="BB12" s="98">
        <f>BA12*VLOOKUP($AW12,Lookup!$A$3:$I$41,9)</f>
        <v>0</v>
      </c>
      <c r="BC12" s="132"/>
      <c r="BD12" s="98">
        <f>BC12*VLOOKUP($AW12,Lookup!$A$2:$I$41,9,FALSE)*Lookup!$P$2</f>
        <v>0</v>
      </c>
      <c r="BE12" s="132"/>
      <c r="BF12" s="98">
        <f>BE12*VLOOKUP($AW12,Lookup!$A$3:$I$41,9)*Lookup!$P$2*Lookup!$P$2</f>
        <v>0</v>
      </c>
      <c r="BG12" s="132"/>
      <c r="BH12" s="98">
        <f>BG12*VLOOKUP($AW12,Lookup!$A$3:$I$41,9)*Lookup!$P$2*Lookup!$P$2*Lookup!$P$2</f>
        <v>0</v>
      </c>
      <c r="BI12" s="132"/>
      <c r="BJ12" s="98">
        <f>BI12*VLOOKUP($AW12,Lookup!$A$3:$I$41,9)*Lookup!$P$2*Lookup!$P$2*Lookup!$P$2*Lookup!$P$2</f>
        <v>0</v>
      </c>
      <c r="BK12" s="129">
        <f t="shared" si="2"/>
        <v>0</v>
      </c>
    </row>
    <row r="13" spans="1:63" x14ac:dyDescent="0.25">
      <c r="A13" s="133" t="str">
        <f>VLOOKUP(B13,Lookup!$V$1:$W$12,2,FALSE)</f>
        <v>Division</v>
      </c>
      <c r="B13" s="43" t="s">
        <v>72</v>
      </c>
      <c r="C13" s="43" t="s">
        <v>64</v>
      </c>
      <c r="D13" s="131"/>
      <c r="E13" s="132"/>
      <c r="F13" s="131"/>
      <c r="G13" s="132"/>
      <c r="H13" s="98">
        <f>G13*VLOOKUP($C13,Lookup!$A$3:$I$41,9)</f>
        <v>0</v>
      </c>
      <c r="I13" s="132"/>
      <c r="J13" s="98">
        <f>I13*VLOOKUP($C13,Lookup!$A$2:I$41,9,FALSE)*Lookup!$P$2</f>
        <v>0</v>
      </c>
      <c r="K13" s="132"/>
      <c r="L13" s="98">
        <f>K13*VLOOKUP($C13,Lookup!$A$3:$I$41,9)*Lookup!$P$2*Lookup!$P$2</f>
        <v>0</v>
      </c>
      <c r="M13" s="132"/>
      <c r="N13" s="98">
        <f>M13*VLOOKUP($C13,Lookup!$A$3:$I$41,9)*Lookup!$P$2*Lookup!$P$2*Lookup!$P$2</f>
        <v>0</v>
      </c>
      <c r="O13" s="132"/>
      <c r="P13" s="98">
        <f>O13*VLOOKUP($C13,Lookup!$A$3:$I$41,9)*Lookup!$P$2*Lookup!$P$2*Lookup!$P$2*Lookup!$P$2</f>
        <v>0</v>
      </c>
      <c r="Q13" s="129">
        <f t="shared" si="0"/>
        <v>0</v>
      </c>
      <c r="X13" s="133" t="str">
        <f>VLOOKUP(Y13,Lookup!$V$1:$W$12,2,FALSE)</f>
        <v>Division</v>
      </c>
      <c r="Y13" s="43" t="s">
        <v>72</v>
      </c>
      <c r="Z13" s="43" t="s">
        <v>64</v>
      </c>
      <c r="AA13" s="131"/>
      <c r="AB13" s="132"/>
      <c r="AC13" s="131"/>
      <c r="AD13" s="132"/>
      <c r="AE13" s="98">
        <f>AD13*VLOOKUP($Z13,Lookup!$A$3:$I$41,9)</f>
        <v>0</v>
      </c>
      <c r="AF13" s="132"/>
      <c r="AG13" s="98">
        <f>AF13*VLOOKUP($Z13,Lookup!$A$2:$I$41,9,FALSE)*Lookup!$P$2</f>
        <v>0</v>
      </c>
      <c r="AH13" s="132"/>
      <c r="AI13" s="98">
        <f>AH13*VLOOKUP($Z13,Lookup!$A$3:$I$41,9)*Lookup!$P$2*Lookup!$P$2</f>
        <v>0</v>
      </c>
      <c r="AJ13" s="132"/>
      <c r="AK13" s="98">
        <f>AJ13*VLOOKUP($Z13,Lookup!$A$3:$I$41,9)*Lookup!$P$2*Lookup!$P$2*Lookup!$P$2</f>
        <v>0</v>
      </c>
      <c r="AL13" s="132"/>
      <c r="AM13" s="98">
        <f>AL13*VLOOKUP($Z13,Lookup!$A$3:$I$41,9)*Lookup!$P$2*Lookup!$P$2*Lookup!$P$2*Lookup!$P$2</f>
        <v>0</v>
      </c>
      <c r="AN13" s="129">
        <f t="shared" si="1"/>
        <v>0</v>
      </c>
      <c r="AU13" s="133" t="str">
        <f>VLOOKUP(AV13,Lookup!$V$1:$W$12,2,FALSE)</f>
        <v>Division</v>
      </c>
      <c r="AV13" s="43" t="s">
        <v>72</v>
      </c>
      <c r="AW13" s="43" t="s">
        <v>64</v>
      </c>
      <c r="AX13" s="131"/>
      <c r="AY13" s="132"/>
      <c r="AZ13" s="131"/>
      <c r="BA13" s="132"/>
      <c r="BB13" s="98">
        <f>BA13*VLOOKUP($AW13,Lookup!$A$3:$I$41,9)</f>
        <v>0</v>
      </c>
      <c r="BC13" s="132"/>
      <c r="BD13" s="98">
        <f>BC13*VLOOKUP($AW13,Lookup!$A$2:$I$41,9,FALSE)*Lookup!$P$2</f>
        <v>0</v>
      </c>
      <c r="BE13" s="132"/>
      <c r="BF13" s="98">
        <f>BE13*VLOOKUP($AW13,Lookup!$A$3:$I$41,9)*Lookup!$P$2*Lookup!$P$2</f>
        <v>0</v>
      </c>
      <c r="BG13" s="132"/>
      <c r="BH13" s="98">
        <f>BG13*VLOOKUP($AW13,Lookup!$A$3:$I$41,9)*Lookup!$P$2*Lookup!$P$2*Lookup!$P$2</f>
        <v>0</v>
      </c>
      <c r="BI13" s="132"/>
      <c r="BJ13" s="98">
        <f>BI13*VLOOKUP($AW13,Lookup!$A$3:$I$41,9)*Lookup!$P$2*Lookup!$P$2*Lookup!$P$2*Lookup!$P$2</f>
        <v>0</v>
      </c>
      <c r="BK13" s="129">
        <f t="shared" si="2"/>
        <v>0</v>
      </c>
    </row>
    <row r="14" spans="1:63" x14ac:dyDescent="0.25">
      <c r="A14" s="133" t="str">
        <f>VLOOKUP(B14,Lookup!$V$1:$W$12,2,FALSE)</f>
        <v>Division</v>
      </c>
      <c r="B14" s="43" t="s">
        <v>72</v>
      </c>
      <c r="C14" s="43" t="s">
        <v>64</v>
      </c>
      <c r="D14" s="131"/>
      <c r="E14" s="132"/>
      <c r="F14" s="131"/>
      <c r="G14" s="132"/>
      <c r="H14" s="98">
        <f>G14*VLOOKUP($C14,Lookup!$A$3:$I$41,9)</f>
        <v>0</v>
      </c>
      <c r="I14" s="132"/>
      <c r="J14" s="98">
        <f>I14*VLOOKUP($C14,Lookup!$A$2:I$41,9,FALSE)*Lookup!$P$2</f>
        <v>0</v>
      </c>
      <c r="K14" s="132"/>
      <c r="L14" s="98">
        <f>K14*VLOOKUP($C14,Lookup!$A$3:$I$41,9)*Lookup!$P$2*Lookup!$P$2</f>
        <v>0</v>
      </c>
      <c r="M14" s="132"/>
      <c r="N14" s="98">
        <f>M14*VLOOKUP($C14,Lookup!$A$3:$I$41,9)*Lookup!$P$2*Lookup!$P$2*Lookup!$P$2</f>
        <v>0</v>
      </c>
      <c r="O14" s="132"/>
      <c r="P14" s="98">
        <f>O14*VLOOKUP($C14,Lookup!$A$3:$I$41,9)*Lookup!$P$2*Lookup!$P$2*Lookup!$P$2*Lookup!$P$2</f>
        <v>0</v>
      </c>
      <c r="Q14" s="129">
        <f t="shared" si="0"/>
        <v>0</v>
      </c>
      <c r="X14" s="133" t="str">
        <f>VLOOKUP(Y14,Lookup!$V$1:$W$12,2,FALSE)</f>
        <v>Division</v>
      </c>
      <c r="Y14" s="43" t="s">
        <v>72</v>
      </c>
      <c r="Z14" s="43" t="s">
        <v>64</v>
      </c>
      <c r="AA14" s="131"/>
      <c r="AB14" s="132"/>
      <c r="AC14" s="131"/>
      <c r="AD14" s="132"/>
      <c r="AE14" s="98">
        <f>AD14*VLOOKUP($Z14,Lookup!$A$3:$I$41,9)</f>
        <v>0</v>
      </c>
      <c r="AF14" s="132"/>
      <c r="AG14" s="98">
        <f>AF14*VLOOKUP($Z14,Lookup!$A$2:$I$41,9,FALSE)*Lookup!$P$2</f>
        <v>0</v>
      </c>
      <c r="AH14" s="132"/>
      <c r="AI14" s="98">
        <f>AH14*VLOOKUP($Z14,Lookup!$A$3:$I$41,9)*Lookup!$P$2*Lookup!$P$2</f>
        <v>0</v>
      </c>
      <c r="AJ14" s="132"/>
      <c r="AK14" s="98">
        <f>AJ14*VLOOKUP($Z14,Lookup!$A$3:$I$41,9)*Lookup!$P$2*Lookup!$P$2*Lookup!$P$2</f>
        <v>0</v>
      </c>
      <c r="AL14" s="132"/>
      <c r="AM14" s="98">
        <f>AL14*VLOOKUP($Z14,Lookup!$A$3:$I$41,9)*Lookup!$P$2*Lookup!$P$2*Lookup!$P$2*Lookup!$P$2</f>
        <v>0</v>
      </c>
      <c r="AN14" s="129">
        <f t="shared" si="1"/>
        <v>0</v>
      </c>
      <c r="AU14" s="133" t="str">
        <f>VLOOKUP(AV14,Lookup!$V$1:$W$12,2,FALSE)</f>
        <v>Division</v>
      </c>
      <c r="AV14" s="43" t="s">
        <v>72</v>
      </c>
      <c r="AW14" s="43" t="s">
        <v>64</v>
      </c>
      <c r="AX14" s="131"/>
      <c r="AY14" s="132"/>
      <c r="AZ14" s="131"/>
      <c r="BA14" s="132"/>
      <c r="BB14" s="98">
        <f>BA14*VLOOKUP($AW14,Lookup!$A$3:$I$41,9)</f>
        <v>0</v>
      </c>
      <c r="BC14" s="132"/>
      <c r="BD14" s="98">
        <f>BC14*VLOOKUP($AW14,Lookup!$A$2:$I$41,9,FALSE)*Lookup!$P$2</f>
        <v>0</v>
      </c>
      <c r="BE14" s="132"/>
      <c r="BF14" s="98">
        <f>BE14*VLOOKUP($AW14,Lookup!$A$3:$I$41,9)*Lookup!$P$2*Lookup!$P$2</f>
        <v>0</v>
      </c>
      <c r="BG14" s="132"/>
      <c r="BH14" s="98">
        <f>BG14*VLOOKUP($AW14,Lookup!$A$3:$I$41,9)*Lookup!$P$2*Lookup!$P$2*Lookup!$P$2</f>
        <v>0</v>
      </c>
      <c r="BI14" s="132"/>
      <c r="BJ14" s="98">
        <f>BI14*VLOOKUP($AW14,Lookup!$A$3:$I$41,9)*Lookup!$P$2*Lookup!$P$2*Lookup!$P$2*Lookup!$P$2</f>
        <v>0</v>
      </c>
      <c r="BK14" s="129">
        <f t="shared" si="2"/>
        <v>0</v>
      </c>
    </row>
    <row r="15" spans="1:63" x14ac:dyDescent="0.25">
      <c r="A15" s="133" t="str">
        <f>VLOOKUP(B15,Lookup!$V$1:$W$12,2,FALSE)</f>
        <v>Division</v>
      </c>
      <c r="B15" s="43" t="s">
        <v>72</v>
      </c>
      <c r="C15" s="43" t="s">
        <v>64</v>
      </c>
      <c r="D15" s="131"/>
      <c r="E15" s="132"/>
      <c r="F15" s="131"/>
      <c r="G15" s="132"/>
      <c r="H15" s="98">
        <f>G15*VLOOKUP($C15,Lookup!$A$3:$I$41,9)</f>
        <v>0</v>
      </c>
      <c r="I15" s="132"/>
      <c r="J15" s="98">
        <f>I15*VLOOKUP($C15,Lookup!$A$2:I$41,9,FALSE)*Lookup!$P$2</f>
        <v>0</v>
      </c>
      <c r="K15" s="132"/>
      <c r="L15" s="98">
        <f>K15*VLOOKUP($C15,Lookup!$A$3:$I$41,9)*Lookup!$P$2*Lookup!$P$2</f>
        <v>0</v>
      </c>
      <c r="M15" s="132"/>
      <c r="N15" s="98">
        <f>M15*VLOOKUP($C15,Lookup!$A$3:$I$41,9)*Lookup!$P$2*Lookup!$P$2*Lookup!$P$2</f>
        <v>0</v>
      </c>
      <c r="O15" s="132"/>
      <c r="P15" s="98">
        <f>O15*VLOOKUP($C15,Lookup!$A$3:$I$41,9)*Lookup!$P$2*Lookup!$P$2*Lookup!$P$2*Lookup!$P$2</f>
        <v>0</v>
      </c>
      <c r="Q15" s="129">
        <f t="shared" si="0"/>
        <v>0</v>
      </c>
      <c r="X15" s="133" t="str">
        <f>VLOOKUP(Y15,Lookup!$V$1:$W$12,2,FALSE)</f>
        <v>Division</v>
      </c>
      <c r="Y15" s="43" t="s">
        <v>72</v>
      </c>
      <c r="Z15" s="43" t="s">
        <v>64</v>
      </c>
      <c r="AA15" s="131"/>
      <c r="AB15" s="132"/>
      <c r="AC15" s="131"/>
      <c r="AD15" s="132"/>
      <c r="AE15" s="98">
        <f>AD15*VLOOKUP($Z15,Lookup!$A$3:$I$41,9)</f>
        <v>0</v>
      </c>
      <c r="AF15" s="132"/>
      <c r="AG15" s="98">
        <f>AF15*VLOOKUP($Z15,Lookup!$A$2:$I$41,9,FALSE)*Lookup!$P$2</f>
        <v>0</v>
      </c>
      <c r="AH15" s="132"/>
      <c r="AI15" s="98">
        <f>AH15*VLOOKUP($Z15,Lookup!$A$3:$I$41,9)*Lookup!$P$2*Lookup!$P$2</f>
        <v>0</v>
      </c>
      <c r="AJ15" s="132"/>
      <c r="AK15" s="98">
        <f>AJ15*VLOOKUP($Z15,Lookup!$A$3:$I$41,9)*Lookup!$P$2*Lookup!$P$2*Lookup!$P$2</f>
        <v>0</v>
      </c>
      <c r="AL15" s="132"/>
      <c r="AM15" s="98">
        <f>AL15*VLOOKUP($Z15,Lookup!$A$3:$I$41,9)*Lookup!$P$2*Lookup!$P$2*Lookup!$P$2*Lookup!$P$2</f>
        <v>0</v>
      </c>
      <c r="AN15" s="129">
        <f t="shared" si="1"/>
        <v>0</v>
      </c>
      <c r="AU15" s="133" t="str">
        <f>VLOOKUP(AV15,Lookup!$V$1:$W$12,2,FALSE)</f>
        <v>Division</v>
      </c>
      <c r="AV15" s="43" t="s">
        <v>72</v>
      </c>
      <c r="AW15" s="43" t="s">
        <v>64</v>
      </c>
      <c r="AX15" s="131"/>
      <c r="AY15" s="132"/>
      <c r="AZ15" s="131"/>
      <c r="BA15" s="132"/>
      <c r="BB15" s="98">
        <f>BA15*VLOOKUP($AW15,Lookup!$A$3:$I$41,9)</f>
        <v>0</v>
      </c>
      <c r="BC15" s="132"/>
      <c r="BD15" s="98">
        <f>BC15*VLOOKUP($AW15,Lookup!$A$2:$I$41,9,FALSE)*Lookup!$P$2</f>
        <v>0</v>
      </c>
      <c r="BE15" s="132"/>
      <c r="BF15" s="98">
        <f>BE15*VLOOKUP($AW15,Lookup!$A$3:$I$41,9)*Lookup!$P$2*Lookup!$P$2</f>
        <v>0</v>
      </c>
      <c r="BG15" s="132"/>
      <c r="BH15" s="98">
        <f>BG15*VLOOKUP($AW15,Lookup!$A$3:$I$41,9)*Lookup!$P$2*Lookup!$P$2*Lookup!$P$2</f>
        <v>0</v>
      </c>
      <c r="BI15" s="132"/>
      <c r="BJ15" s="98">
        <f>BI15*VLOOKUP($AW15,Lookup!$A$3:$I$41,9)*Lookup!$P$2*Lookup!$P$2*Lookup!$P$2*Lookup!$P$2</f>
        <v>0</v>
      </c>
      <c r="BK15" s="129">
        <f t="shared" si="2"/>
        <v>0</v>
      </c>
    </row>
    <row r="16" spans="1:63" x14ac:dyDescent="0.25">
      <c r="A16" s="133" t="str">
        <f>VLOOKUP(B16,Lookup!$V$1:$W$12,2,FALSE)</f>
        <v>Division</v>
      </c>
      <c r="B16" s="43" t="s">
        <v>72</v>
      </c>
      <c r="C16" s="43" t="s">
        <v>64</v>
      </c>
      <c r="D16" s="131"/>
      <c r="E16" s="132"/>
      <c r="F16" s="131"/>
      <c r="G16" s="132"/>
      <c r="H16" s="98">
        <f>G16*VLOOKUP($C16,Lookup!$A$3:$I$41,9)</f>
        <v>0</v>
      </c>
      <c r="I16" s="132"/>
      <c r="J16" s="98">
        <f>I16*VLOOKUP($C16,Lookup!$A$2:I$41,9,FALSE)*Lookup!$P$2</f>
        <v>0</v>
      </c>
      <c r="K16" s="132"/>
      <c r="L16" s="98">
        <f>K16*VLOOKUP($C16,Lookup!$A$3:$I$41,9)*Lookup!$P$2*Lookup!$P$2</f>
        <v>0</v>
      </c>
      <c r="M16" s="132"/>
      <c r="N16" s="98">
        <f>M16*VLOOKUP($C16,Lookup!$A$3:$I$41,9)*Lookup!$P$2*Lookup!$P$2*Lookup!$P$2</f>
        <v>0</v>
      </c>
      <c r="O16" s="132"/>
      <c r="P16" s="98">
        <f>O16*VLOOKUP($C16,Lookup!$A$3:$I$41,9)*Lookup!$P$2*Lookup!$P$2*Lookup!$P$2*Lookup!$P$2</f>
        <v>0</v>
      </c>
      <c r="Q16" s="129">
        <f t="shared" si="0"/>
        <v>0</v>
      </c>
      <c r="X16" s="133" t="str">
        <f>VLOOKUP(Y16,Lookup!$V$1:$W$12,2,FALSE)</f>
        <v>Division</v>
      </c>
      <c r="Y16" s="43" t="s">
        <v>72</v>
      </c>
      <c r="Z16" s="43" t="s">
        <v>64</v>
      </c>
      <c r="AA16" s="131"/>
      <c r="AB16" s="132"/>
      <c r="AC16" s="131"/>
      <c r="AD16" s="132"/>
      <c r="AE16" s="98">
        <f>AD16*VLOOKUP($Z16,Lookup!$A$3:$I$41,9)</f>
        <v>0</v>
      </c>
      <c r="AF16" s="132"/>
      <c r="AG16" s="98">
        <f>AF16*VLOOKUP($Z16,Lookup!$A$2:$I$41,9,FALSE)*Lookup!$P$2</f>
        <v>0</v>
      </c>
      <c r="AH16" s="132"/>
      <c r="AI16" s="98">
        <f>AH16*VLOOKUP($Z16,Lookup!$A$3:$I$41,9)*Lookup!$P$2*Lookup!$P$2</f>
        <v>0</v>
      </c>
      <c r="AJ16" s="132"/>
      <c r="AK16" s="98">
        <f>AJ16*VLOOKUP($Z16,Lookup!$A$3:$I$41,9)*Lookup!$P$2*Lookup!$P$2*Lookup!$P$2</f>
        <v>0</v>
      </c>
      <c r="AL16" s="132"/>
      <c r="AM16" s="98">
        <f>AL16*VLOOKUP($Z16,Lookup!$A$3:$I$41,9)*Lookup!$P$2*Lookup!$P$2*Lookup!$P$2*Lookup!$P$2</f>
        <v>0</v>
      </c>
      <c r="AN16" s="129">
        <f t="shared" si="1"/>
        <v>0</v>
      </c>
      <c r="AU16" s="133" t="str">
        <f>VLOOKUP(AV16,Lookup!$V$1:$W$12,2,FALSE)</f>
        <v>Division</v>
      </c>
      <c r="AV16" s="43" t="s">
        <v>72</v>
      </c>
      <c r="AW16" s="43" t="s">
        <v>64</v>
      </c>
      <c r="AX16" s="131"/>
      <c r="AY16" s="132"/>
      <c r="AZ16" s="131"/>
      <c r="BA16" s="132"/>
      <c r="BB16" s="98">
        <f>BA16*VLOOKUP($AW16,Lookup!$A$3:$I$41,9)</f>
        <v>0</v>
      </c>
      <c r="BC16" s="132"/>
      <c r="BD16" s="98">
        <f>BC16*VLOOKUP($AW16,Lookup!$A$2:$I$41,9,FALSE)*Lookup!$P$2</f>
        <v>0</v>
      </c>
      <c r="BE16" s="132"/>
      <c r="BF16" s="98">
        <f>BE16*VLOOKUP($AW16,Lookup!$A$3:$I$41,9)*Lookup!$P$2*Lookup!$P$2</f>
        <v>0</v>
      </c>
      <c r="BG16" s="132"/>
      <c r="BH16" s="98">
        <f>BG16*VLOOKUP($AW16,Lookup!$A$3:$I$41,9)*Lookup!$P$2*Lookup!$P$2*Lookup!$P$2</f>
        <v>0</v>
      </c>
      <c r="BI16" s="132"/>
      <c r="BJ16" s="98">
        <f>BI16*VLOOKUP($AW16,Lookup!$A$3:$I$41,9)*Lookup!$P$2*Lookup!$P$2*Lookup!$P$2*Lookup!$P$2</f>
        <v>0</v>
      </c>
      <c r="BK16" s="129">
        <f t="shared" si="2"/>
        <v>0</v>
      </c>
    </row>
    <row r="17" spans="1:63" x14ac:dyDescent="0.25">
      <c r="A17" s="133" t="str">
        <f>VLOOKUP(B17,Lookup!$V$1:$W$12,2,FALSE)</f>
        <v>Division</v>
      </c>
      <c r="B17" s="43" t="s">
        <v>72</v>
      </c>
      <c r="C17" s="43" t="s">
        <v>64</v>
      </c>
      <c r="D17" s="131"/>
      <c r="E17" s="132"/>
      <c r="F17" s="131"/>
      <c r="G17" s="132"/>
      <c r="H17" s="98">
        <f>G17*VLOOKUP($C17,Lookup!$A$3:$I$41,9)</f>
        <v>0</v>
      </c>
      <c r="I17" s="132"/>
      <c r="J17" s="98">
        <f>I17*VLOOKUP($C17,Lookup!$A$2:I$41,9,FALSE)*Lookup!$P$2</f>
        <v>0</v>
      </c>
      <c r="K17" s="132"/>
      <c r="L17" s="98">
        <f>K17*VLOOKUP($C17,Lookup!$A$3:$I$41,9)*Lookup!$P$2*Lookup!$P$2</f>
        <v>0</v>
      </c>
      <c r="M17" s="132"/>
      <c r="N17" s="98">
        <f>M17*VLOOKUP($C17,Lookup!$A$3:$I$41,9)*Lookup!$P$2*Lookup!$P$2*Lookup!$P$2</f>
        <v>0</v>
      </c>
      <c r="O17" s="132"/>
      <c r="P17" s="98">
        <f>O17*VLOOKUP($C17,Lookup!$A$3:$I$41,9)*Lookup!$P$2*Lookup!$P$2*Lookup!$P$2*Lookup!$P$2</f>
        <v>0</v>
      </c>
      <c r="Q17" s="129">
        <f t="shared" si="0"/>
        <v>0</v>
      </c>
      <c r="X17" s="133" t="str">
        <f>VLOOKUP(Y17,Lookup!$V$1:$W$12,2,FALSE)</f>
        <v>Division</v>
      </c>
      <c r="Y17" s="43" t="s">
        <v>72</v>
      </c>
      <c r="Z17" s="43" t="s">
        <v>64</v>
      </c>
      <c r="AA17" s="131"/>
      <c r="AB17" s="132"/>
      <c r="AC17" s="131"/>
      <c r="AD17" s="132"/>
      <c r="AE17" s="98">
        <f>AD17*VLOOKUP($Z17,Lookup!$A$3:$I$41,9)</f>
        <v>0</v>
      </c>
      <c r="AF17" s="132"/>
      <c r="AG17" s="98">
        <f>AF17*VLOOKUP($Z17,Lookup!$A$2:$I$41,9,FALSE)*Lookup!$P$2</f>
        <v>0</v>
      </c>
      <c r="AH17" s="132"/>
      <c r="AI17" s="98">
        <f>AH17*VLOOKUP($Z17,Lookup!$A$3:$I$41,9)*Lookup!$P$2*Lookup!$P$2</f>
        <v>0</v>
      </c>
      <c r="AJ17" s="132"/>
      <c r="AK17" s="98">
        <f>AJ17*VLOOKUP($Z17,Lookup!$A$3:$I$41,9)*Lookup!$P$2*Lookup!$P$2*Lookup!$P$2</f>
        <v>0</v>
      </c>
      <c r="AL17" s="132"/>
      <c r="AM17" s="98">
        <f>AL17*VLOOKUP($Z17,Lookup!$A$3:$I$41,9)*Lookup!$P$2*Lookup!$P$2*Lookup!$P$2*Lookup!$P$2</f>
        <v>0</v>
      </c>
      <c r="AN17" s="129">
        <f t="shared" si="1"/>
        <v>0</v>
      </c>
      <c r="AU17" s="133" t="str">
        <f>VLOOKUP(AV17,Lookup!$V$1:$W$12,2,FALSE)</f>
        <v>Division</v>
      </c>
      <c r="AV17" s="43" t="s">
        <v>72</v>
      </c>
      <c r="AW17" s="43" t="s">
        <v>64</v>
      </c>
      <c r="AX17" s="131"/>
      <c r="AY17" s="132"/>
      <c r="AZ17" s="131"/>
      <c r="BA17" s="132"/>
      <c r="BB17" s="98">
        <f>BA17*VLOOKUP($AW17,Lookup!$A$3:$I$41,9)</f>
        <v>0</v>
      </c>
      <c r="BC17" s="132"/>
      <c r="BD17" s="98">
        <f>BC17*VLOOKUP($AW17,Lookup!$A$2:$I$41,9,FALSE)*Lookup!$P$2</f>
        <v>0</v>
      </c>
      <c r="BE17" s="132"/>
      <c r="BF17" s="98">
        <f>BE17*VLOOKUP($AW17,Lookup!$A$3:$I$41,9)*Lookup!$P$2*Lookup!$P$2</f>
        <v>0</v>
      </c>
      <c r="BG17" s="132"/>
      <c r="BH17" s="98">
        <f>BG17*VLOOKUP($AW17,Lookup!$A$3:$I$41,9)*Lookup!$P$2*Lookup!$P$2*Lookup!$P$2</f>
        <v>0</v>
      </c>
      <c r="BI17" s="132"/>
      <c r="BJ17" s="98">
        <f>BI17*VLOOKUP($AW17,Lookup!$A$3:$I$41,9)*Lookup!$P$2*Lookup!$P$2*Lookup!$P$2*Lookup!$P$2</f>
        <v>0</v>
      </c>
      <c r="BK17" s="129">
        <f t="shared" si="2"/>
        <v>0</v>
      </c>
    </row>
    <row r="18" spans="1:63" x14ac:dyDescent="0.25">
      <c r="A18" s="133" t="str">
        <f>VLOOKUP(B18,Lookup!$V$1:$W$12,2,FALSE)</f>
        <v>Division</v>
      </c>
      <c r="B18" s="43" t="s">
        <v>72</v>
      </c>
      <c r="C18" s="43" t="s">
        <v>64</v>
      </c>
      <c r="D18" s="131"/>
      <c r="E18" s="132"/>
      <c r="F18" s="131"/>
      <c r="G18" s="132"/>
      <c r="H18" s="98">
        <f>G18*VLOOKUP($C18,Lookup!$A$3:$I$41,9)</f>
        <v>0</v>
      </c>
      <c r="I18" s="132"/>
      <c r="J18" s="98">
        <f>I18*VLOOKUP($C18,Lookup!$A$2:I$41,9,FALSE)*Lookup!$P$2</f>
        <v>0</v>
      </c>
      <c r="K18" s="132"/>
      <c r="L18" s="98">
        <f>K18*VLOOKUP($C18,Lookup!$A$3:$I$41,9)*Lookup!$P$2*Lookup!$P$2</f>
        <v>0</v>
      </c>
      <c r="M18" s="132"/>
      <c r="N18" s="98">
        <f>M18*VLOOKUP($C18,Lookup!$A$3:$I$41,9)*Lookup!$P$2*Lookup!$P$2*Lookup!$P$2</f>
        <v>0</v>
      </c>
      <c r="O18" s="132"/>
      <c r="P18" s="98">
        <f>O18*VLOOKUP($C18,Lookup!$A$3:$I$41,9)*Lookup!$P$2*Lookup!$P$2*Lookup!$P$2*Lookup!$P$2</f>
        <v>0</v>
      </c>
      <c r="Q18" s="129">
        <f t="shared" si="0"/>
        <v>0</v>
      </c>
      <c r="X18" s="133" t="str">
        <f>VLOOKUP(Y18,Lookup!$V$1:$W$12,2,FALSE)</f>
        <v>Division</v>
      </c>
      <c r="Y18" s="43" t="s">
        <v>72</v>
      </c>
      <c r="Z18" s="43" t="s">
        <v>64</v>
      </c>
      <c r="AA18" s="131"/>
      <c r="AB18" s="132"/>
      <c r="AC18" s="131"/>
      <c r="AD18" s="132"/>
      <c r="AE18" s="98">
        <f>AD18*VLOOKUP($Z18,Lookup!$A$3:$I$41,9)</f>
        <v>0</v>
      </c>
      <c r="AF18" s="132"/>
      <c r="AG18" s="98">
        <f>AF18*VLOOKUP($Z18,Lookup!$A$2:$I$41,9,FALSE)*Lookup!$P$2</f>
        <v>0</v>
      </c>
      <c r="AH18" s="132"/>
      <c r="AI18" s="98">
        <f>AH18*VLOOKUP($Z18,Lookup!$A$3:$I$41,9)*Lookup!$P$2*Lookup!$P$2</f>
        <v>0</v>
      </c>
      <c r="AJ18" s="132"/>
      <c r="AK18" s="98">
        <f>AJ18*VLOOKUP($Z18,Lookup!$A$3:$I$41,9)*Lookup!$P$2*Lookup!$P$2*Lookup!$P$2</f>
        <v>0</v>
      </c>
      <c r="AL18" s="132"/>
      <c r="AM18" s="98">
        <f>AL18*VLOOKUP($Z18,Lookup!$A$3:$I$41,9)*Lookup!$P$2*Lookup!$P$2*Lookup!$P$2*Lookup!$P$2</f>
        <v>0</v>
      </c>
      <c r="AN18" s="129">
        <f t="shared" si="1"/>
        <v>0</v>
      </c>
      <c r="AU18" s="133" t="str">
        <f>VLOOKUP(AV18,Lookup!$V$1:$W$12,2,FALSE)</f>
        <v>Division</v>
      </c>
      <c r="AV18" s="43" t="s">
        <v>72</v>
      </c>
      <c r="AW18" s="43" t="s">
        <v>64</v>
      </c>
      <c r="AX18" s="131"/>
      <c r="AY18" s="132"/>
      <c r="AZ18" s="131"/>
      <c r="BA18" s="132"/>
      <c r="BB18" s="98">
        <f>BA18*VLOOKUP($AW18,Lookup!$A$3:$I$41,9)</f>
        <v>0</v>
      </c>
      <c r="BC18" s="132"/>
      <c r="BD18" s="98">
        <f>BC18*VLOOKUP($AW18,Lookup!$A$2:$I$41,9,FALSE)*Lookup!$P$2</f>
        <v>0</v>
      </c>
      <c r="BE18" s="132"/>
      <c r="BF18" s="98">
        <f>BE18*VLOOKUP($AW18,Lookup!$A$3:$I$41,9)*Lookup!$P$2*Lookup!$P$2</f>
        <v>0</v>
      </c>
      <c r="BG18" s="132"/>
      <c r="BH18" s="98">
        <f>BG18*VLOOKUP($AW18,Lookup!$A$3:$I$41,9)*Lookup!$P$2*Lookup!$P$2*Lookup!$P$2</f>
        <v>0</v>
      </c>
      <c r="BI18" s="132"/>
      <c r="BJ18" s="98">
        <f>BI18*VLOOKUP($AW18,Lookup!$A$3:$I$41,9)*Lookup!$P$2*Lookup!$P$2*Lookup!$P$2*Lookup!$P$2</f>
        <v>0</v>
      </c>
      <c r="BK18" s="129">
        <f t="shared" si="2"/>
        <v>0</v>
      </c>
    </row>
    <row r="19" spans="1:63" x14ac:dyDescent="0.25">
      <c r="A19" s="133" t="str">
        <f>VLOOKUP(B19,Lookup!$V$1:$W$12,2,FALSE)</f>
        <v>Division</v>
      </c>
      <c r="B19" s="43" t="s">
        <v>72</v>
      </c>
      <c r="C19" s="43" t="s">
        <v>64</v>
      </c>
      <c r="D19" s="131"/>
      <c r="E19" s="132"/>
      <c r="F19" s="131"/>
      <c r="G19" s="132"/>
      <c r="H19" s="98">
        <f>G19*VLOOKUP($C19,Lookup!$A$3:$I$41,9)</f>
        <v>0</v>
      </c>
      <c r="I19" s="132"/>
      <c r="J19" s="98">
        <f>I19*VLOOKUP($C19,Lookup!$A$2:I$41,9,FALSE)*Lookup!$P$2</f>
        <v>0</v>
      </c>
      <c r="K19" s="132"/>
      <c r="L19" s="98">
        <f>K19*VLOOKUP($C19,Lookup!$A$3:$I$41,9)*Lookup!$P$2*Lookup!$P$2</f>
        <v>0</v>
      </c>
      <c r="M19" s="132"/>
      <c r="N19" s="98">
        <f>M19*VLOOKUP($C19,Lookup!$A$3:$I$41,9)*Lookup!$P$2*Lookup!$P$2*Lookup!$P$2</f>
        <v>0</v>
      </c>
      <c r="O19" s="132"/>
      <c r="P19" s="98">
        <f>O19*VLOOKUP($C19,Lookup!$A$3:$I$41,9)*Lookup!$P$2*Lookup!$P$2*Lookup!$P$2*Lookup!$P$2</f>
        <v>0</v>
      </c>
      <c r="Q19" s="129">
        <f t="shared" si="0"/>
        <v>0</v>
      </c>
      <c r="X19" s="133" t="str">
        <f>VLOOKUP(Y19,Lookup!$V$1:$W$12,2,FALSE)</f>
        <v>Division</v>
      </c>
      <c r="Y19" s="43" t="s">
        <v>72</v>
      </c>
      <c r="Z19" s="43" t="s">
        <v>64</v>
      </c>
      <c r="AA19" s="131"/>
      <c r="AB19" s="132"/>
      <c r="AC19" s="131"/>
      <c r="AD19" s="132"/>
      <c r="AE19" s="98">
        <f>AD19*VLOOKUP($Z19,Lookup!$A$3:$I$41,9)</f>
        <v>0</v>
      </c>
      <c r="AF19" s="132"/>
      <c r="AG19" s="98">
        <f>AF19*VLOOKUP($Z19,Lookup!$A$2:$I$41,9,FALSE)*Lookup!$P$2</f>
        <v>0</v>
      </c>
      <c r="AH19" s="132"/>
      <c r="AI19" s="98">
        <f>AH19*VLOOKUP($Z19,Lookup!$A$3:$I$41,9)*Lookup!$P$2*Lookup!$P$2</f>
        <v>0</v>
      </c>
      <c r="AJ19" s="132"/>
      <c r="AK19" s="98">
        <f>AJ19*VLOOKUP($Z19,Lookup!$A$3:$I$41,9)*Lookup!$P$2*Lookup!$P$2*Lookup!$P$2</f>
        <v>0</v>
      </c>
      <c r="AL19" s="132"/>
      <c r="AM19" s="98">
        <f>AL19*VLOOKUP($Z19,Lookup!$A$3:$I$41,9)*Lookup!$P$2*Lookup!$P$2*Lookup!$P$2*Lookup!$P$2</f>
        <v>0</v>
      </c>
      <c r="AN19" s="129">
        <f t="shared" si="1"/>
        <v>0</v>
      </c>
      <c r="AU19" s="133" t="str">
        <f>VLOOKUP(AV19,Lookup!$V$1:$W$12,2,FALSE)</f>
        <v>Division</v>
      </c>
      <c r="AV19" s="43" t="s">
        <v>72</v>
      </c>
      <c r="AW19" s="43" t="s">
        <v>64</v>
      </c>
      <c r="AX19" s="131"/>
      <c r="AY19" s="132"/>
      <c r="AZ19" s="131"/>
      <c r="BA19" s="132"/>
      <c r="BB19" s="98">
        <f>BA19*VLOOKUP($AW19,Lookup!$A$3:$I$41,9)</f>
        <v>0</v>
      </c>
      <c r="BC19" s="132"/>
      <c r="BD19" s="98">
        <f>BC19*VLOOKUP($AW19,Lookup!$A$2:$I$41,9,FALSE)*Lookup!$P$2</f>
        <v>0</v>
      </c>
      <c r="BE19" s="132"/>
      <c r="BF19" s="98">
        <f>BE19*VLOOKUP($AW19,Lookup!$A$3:$I$41,9)*Lookup!$P$2*Lookup!$P$2</f>
        <v>0</v>
      </c>
      <c r="BG19" s="132"/>
      <c r="BH19" s="98">
        <f>BG19*VLOOKUP($AW19,Lookup!$A$3:$I$41,9)*Lookup!$P$2*Lookup!$P$2*Lookup!$P$2</f>
        <v>0</v>
      </c>
      <c r="BI19" s="132"/>
      <c r="BJ19" s="98">
        <f>BI19*VLOOKUP($AW19,Lookup!$A$3:$I$41,9)*Lookup!$P$2*Lookup!$P$2*Lookup!$P$2*Lookup!$P$2</f>
        <v>0</v>
      </c>
      <c r="BK19" s="129">
        <f t="shared" si="2"/>
        <v>0</v>
      </c>
    </row>
    <row r="20" spans="1:63" x14ac:dyDescent="0.25">
      <c r="A20" s="133" t="str">
        <f>VLOOKUP(B20,Lookup!$V$1:$W$12,2,FALSE)</f>
        <v>Division</v>
      </c>
      <c r="B20" s="43" t="s">
        <v>72</v>
      </c>
      <c r="C20" s="43" t="s">
        <v>64</v>
      </c>
      <c r="D20" s="131"/>
      <c r="E20" s="132"/>
      <c r="F20" s="131"/>
      <c r="G20" s="132"/>
      <c r="H20" s="98">
        <f>G20*VLOOKUP($C20,Lookup!$A$3:$I$41,9)</f>
        <v>0</v>
      </c>
      <c r="I20" s="132"/>
      <c r="J20" s="98">
        <f>I20*VLOOKUP($C20,Lookup!$A$2:I$41,9,FALSE)*Lookup!$P$2</f>
        <v>0</v>
      </c>
      <c r="K20" s="132"/>
      <c r="L20" s="98">
        <f>K20*VLOOKUP($C20,Lookup!$A$3:$I$41,9)*Lookup!$P$2*Lookup!$P$2</f>
        <v>0</v>
      </c>
      <c r="M20" s="132"/>
      <c r="N20" s="98">
        <f>M20*VLOOKUP($C20,Lookup!$A$3:$I$41,9)*Lookup!$P$2*Lookup!$P$2*Lookup!$P$2</f>
        <v>0</v>
      </c>
      <c r="O20" s="132"/>
      <c r="P20" s="98">
        <f>O20*VLOOKUP($C20,Lookup!$A$3:$I$41,9)*Lookup!$P$2*Lookup!$P$2*Lookup!$P$2*Lookup!$P$2</f>
        <v>0</v>
      </c>
      <c r="Q20" s="129">
        <f t="shared" si="0"/>
        <v>0</v>
      </c>
      <c r="X20" s="133" t="str">
        <f>VLOOKUP(Y20,Lookup!$V$1:$W$12,2,FALSE)</f>
        <v>Division</v>
      </c>
      <c r="Y20" s="43" t="s">
        <v>72</v>
      </c>
      <c r="Z20" s="43" t="s">
        <v>64</v>
      </c>
      <c r="AA20" s="131"/>
      <c r="AB20" s="132"/>
      <c r="AC20" s="131"/>
      <c r="AD20" s="132"/>
      <c r="AE20" s="98">
        <f>AD20*VLOOKUP($Z20,Lookup!$A$3:$I$41,9)</f>
        <v>0</v>
      </c>
      <c r="AF20" s="132"/>
      <c r="AG20" s="98">
        <f>AF20*VLOOKUP($Z20,Lookup!$A$2:$I$41,9,FALSE)*Lookup!$P$2</f>
        <v>0</v>
      </c>
      <c r="AH20" s="132"/>
      <c r="AI20" s="98">
        <f>AH20*VLOOKUP($Z20,Lookup!$A$3:$I$41,9)*Lookup!$P$2*Lookup!$P$2</f>
        <v>0</v>
      </c>
      <c r="AJ20" s="132"/>
      <c r="AK20" s="98">
        <f>AJ20*VLOOKUP($Z20,Lookup!$A$3:$I$41,9)*Lookup!$P$2*Lookup!$P$2*Lookup!$P$2</f>
        <v>0</v>
      </c>
      <c r="AL20" s="132"/>
      <c r="AM20" s="98">
        <f>AL20*VLOOKUP($Z20,Lookup!$A$3:$I$41,9)*Lookup!$P$2*Lookup!$P$2*Lookup!$P$2*Lookup!$P$2</f>
        <v>0</v>
      </c>
      <c r="AN20" s="129">
        <f t="shared" si="1"/>
        <v>0</v>
      </c>
      <c r="AU20" s="133" t="str">
        <f>VLOOKUP(AV20,Lookup!$V$1:$W$12,2,FALSE)</f>
        <v>Division</v>
      </c>
      <c r="AV20" s="43" t="s">
        <v>72</v>
      </c>
      <c r="AW20" s="43" t="s">
        <v>64</v>
      </c>
      <c r="AX20" s="131"/>
      <c r="AY20" s="132"/>
      <c r="AZ20" s="131"/>
      <c r="BA20" s="132"/>
      <c r="BB20" s="98">
        <f>BA20*VLOOKUP($AW20,Lookup!$A$3:$I$41,9)</f>
        <v>0</v>
      </c>
      <c r="BC20" s="132"/>
      <c r="BD20" s="98">
        <f>BC20*VLOOKUP($AW20,Lookup!$A$2:$I$41,9,FALSE)*Lookup!$P$2</f>
        <v>0</v>
      </c>
      <c r="BE20" s="132"/>
      <c r="BF20" s="98">
        <f>BE20*VLOOKUP($AW20,Lookup!$A$3:$I$41,9)*Lookup!$P$2*Lookup!$P$2</f>
        <v>0</v>
      </c>
      <c r="BG20" s="132"/>
      <c r="BH20" s="98">
        <f>BG20*VLOOKUP($AW20,Lookup!$A$3:$I$41,9)*Lookup!$P$2*Lookup!$P$2*Lookup!$P$2</f>
        <v>0</v>
      </c>
      <c r="BI20" s="132"/>
      <c r="BJ20" s="98">
        <f>BI20*VLOOKUP($AW20,Lookup!$A$3:$I$41,9)*Lookup!$P$2*Lookup!$P$2*Lookup!$P$2*Lookup!$P$2</f>
        <v>0</v>
      </c>
      <c r="BK20" s="129">
        <f t="shared" si="2"/>
        <v>0</v>
      </c>
    </row>
    <row r="21" spans="1:63" x14ac:dyDescent="0.25">
      <c r="A21" s="133" t="str">
        <f>VLOOKUP(B21,Lookup!$V$1:$W$12,2,FALSE)</f>
        <v>Division</v>
      </c>
      <c r="B21" s="43" t="s">
        <v>72</v>
      </c>
      <c r="C21" s="43" t="s">
        <v>64</v>
      </c>
      <c r="D21" s="131"/>
      <c r="E21" s="132"/>
      <c r="F21" s="131"/>
      <c r="G21" s="132"/>
      <c r="H21" s="98">
        <f>G21*VLOOKUP($C21,Lookup!$A$3:$I$41,9)</f>
        <v>0</v>
      </c>
      <c r="I21" s="132"/>
      <c r="J21" s="98">
        <f>I21*VLOOKUP($C21,Lookup!$A$2:I$41,9,FALSE)*Lookup!$P$2</f>
        <v>0</v>
      </c>
      <c r="K21" s="132"/>
      <c r="L21" s="98">
        <f>K21*VLOOKUP($C21,Lookup!$A$3:$I$41,9)*Lookup!$P$2*Lookup!$P$2</f>
        <v>0</v>
      </c>
      <c r="M21" s="132"/>
      <c r="N21" s="98">
        <f>M21*VLOOKUP($C21,Lookup!$A$3:$I$41,9)*Lookup!$P$2*Lookup!$P$2*Lookup!$P$2</f>
        <v>0</v>
      </c>
      <c r="O21" s="132"/>
      <c r="P21" s="98">
        <f>O21*VLOOKUP($C21,Lookup!$A$3:$I$41,9)*Lookup!$P$2*Lookup!$P$2*Lookup!$P$2*Lookup!$P$2</f>
        <v>0</v>
      </c>
      <c r="Q21" s="129">
        <f t="shared" si="0"/>
        <v>0</v>
      </c>
      <c r="X21" s="133" t="str">
        <f>VLOOKUP(Y21,Lookup!$V$1:$W$12,2,FALSE)</f>
        <v>Division</v>
      </c>
      <c r="Y21" s="43" t="s">
        <v>72</v>
      </c>
      <c r="Z21" s="43" t="s">
        <v>64</v>
      </c>
      <c r="AA21" s="131"/>
      <c r="AB21" s="132"/>
      <c r="AC21" s="131"/>
      <c r="AD21" s="132"/>
      <c r="AE21" s="98">
        <f>AD21*VLOOKUP($Z21,Lookup!$A$3:$I$41,9)</f>
        <v>0</v>
      </c>
      <c r="AF21" s="132"/>
      <c r="AG21" s="98">
        <f>AF21*VLOOKUP($Z21,Lookup!$A$2:$I$41,9,FALSE)*Lookup!$P$2</f>
        <v>0</v>
      </c>
      <c r="AH21" s="132"/>
      <c r="AI21" s="98">
        <f>AH21*VLOOKUP($Z21,Lookup!$A$3:$I$41,9)*Lookup!$P$2*Lookup!$P$2</f>
        <v>0</v>
      </c>
      <c r="AJ21" s="132"/>
      <c r="AK21" s="98">
        <f>AJ21*VLOOKUP($Z21,Lookup!$A$3:$I$41,9)*Lookup!$P$2*Lookup!$P$2*Lookup!$P$2</f>
        <v>0</v>
      </c>
      <c r="AL21" s="132"/>
      <c r="AM21" s="98">
        <f>AL21*VLOOKUP($Z21,Lookup!$A$3:$I$41,9)*Lookup!$P$2*Lookup!$P$2*Lookup!$P$2*Lookup!$P$2</f>
        <v>0</v>
      </c>
      <c r="AN21" s="129">
        <f t="shared" si="1"/>
        <v>0</v>
      </c>
      <c r="AU21" s="133" t="str">
        <f>VLOOKUP(AV21,Lookup!$V$1:$W$12,2,FALSE)</f>
        <v>Division</v>
      </c>
      <c r="AV21" s="43" t="s">
        <v>72</v>
      </c>
      <c r="AW21" s="43" t="s">
        <v>64</v>
      </c>
      <c r="AX21" s="131"/>
      <c r="AY21" s="132"/>
      <c r="AZ21" s="131"/>
      <c r="BA21" s="132"/>
      <c r="BB21" s="98">
        <f>BA21*VLOOKUP($AW21,Lookup!$A$3:$I$41,9)</f>
        <v>0</v>
      </c>
      <c r="BC21" s="132"/>
      <c r="BD21" s="98">
        <f>BC21*VLOOKUP($AW21,Lookup!$A$2:$I$41,9,FALSE)*Lookup!$P$2</f>
        <v>0</v>
      </c>
      <c r="BE21" s="132"/>
      <c r="BF21" s="98">
        <f>BE21*VLOOKUP($AW21,Lookup!$A$3:$I$41,9)*Lookup!$P$2*Lookup!$P$2</f>
        <v>0</v>
      </c>
      <c r="BG21" s="132"/>
      <c r="BH21" s="98">
        <f>BG21*VLOOKUP($AW21,Lookup!$A$3:$I$41,9)*Lookup!$P$2*Lookup!$P$2*Lookup!$P$2</f>
        <v>0</v>
      </c>
      <c r="BI21" s="132"/>
      <c r="BJ21" s="98">
        <f>BI21*VLOOKUP($AW21,Lookup!$A$3:$I$41,9)*Lookup!$P$2*Lookup!$P$2*Lookup!$P$2*Lookup!$P$2</f>
        <v>0</v>
      </c>
      <c r="BK21" s="129">
        <f t="shared" si="2"/>
        <v>0</v>
      </c>
    </row>
    <row r="22" spans="1:63" x14ac:dyDescent="0.25">
      <c r="A22" s="133" t="str">
        <f>VLOOKUP(B22,Lookup!$V$1:$W$12,2,FALSE)</f>
        <v>Division</v>
      </c>
      <c r="B22" s="43" t="s">
        <v>72</v>
      </c>
      <c r="C22" s="43" t="s">
        <v>64</v>
      </c>
      <c r="D22" s="131"/>
      <c r="E22" s="132"/>
      <c r="F22" s="131"/>
      <c r="G22" s="132"/>
      <c r="H22" s="98">
        <f>G22*VLOOKUP($C22,Lookup!$A$3:$I$41,9)</f>
        <v>0</v>
      </c>
      <c r="I22" s="132"/>
      <c r="J22" s="98">
        <f>I22*VLOOKUP($C22,Lookup!$A$2:I$41,9,FALSE)*Lookup!$P$2</f>
        <v>0</v>
      </c>
      <c r="K22" s="132"/>
      <c r="L22" s="98">
        <f>K22*VLOOKUP($C22,Lookup!$A$3:$I$41,9)*Lookup!$P$2*Lookup!$P$2</f>
        <v>0</v>
      </c>
      <c r="M22" s="132"/>
      <c r="N22" s="98">
        <f>M22*VLOOKUP($C22,Lookup!$A$3:$I$41,9)*Lookup!$P$2*Lookup!$P$2*Lookup!$P$2</f>
        <v>0</v>
      </c>
      <c r="O22" s="132"/>
      <c r="P22" s="98">
        <f>O22*VLOOKUP($C22,Lookup!$A$3:$I$41,9)*Lookup!$P$2*Lookup!$P$2*Lookup!$P$2*Lookup!$P$2</f>
        <v>0</v>
      </c>
      <c r="Q22" s="129">
        <f t="shared" si="0"/>
        <v>0</v>
      </c>
      <c r="X22" s="133" t="str">
        <f>VLOOKUP(Y22,Lookup!$V$1:$W$12,2,FALSE)</f>
        <v>Division</v>
      </c>
      <c r="Y22" s="43" t="s">
        <v>72</v>
      </c>
      <c r="Z22" s="43" t="s">
        <v>64</v>
      </c>
      <c r="AA22" s="131"/>
      <c r="AB22" s="132"/>
      <c r="AC22" s="131"/>
      <c r="AD22" s="132"/>
      <c r="AE22" s="98">
        <f>AD22*VLOOKUP($Z22,Lookup!$A$3:$I$41,9)</f>
        <v>0</v>
      </c>
      <c r="AF22" s="132"/>
      <c r="AG22" s="98">
        <f>AF22*VLOOKUP($Z22,Lookup!$A$2:$I$41,9,FALSE)*Lookup!$P$2</f>
        <v>0</v>
      </c>
      <c r="AH22" s="132"/>
      <c r="AI22" s="98">
        <f>AH22*VLOOKUP($Z22,Lookup!$A$3:$I$41,9)*Lookup!$P$2*Lookup!$P$2</f>
        <v>0</v>
      </c>
      <c r="AJ22" s="132"/>
      <c r="AK22" s="98">
        <f>AJ22*VLOOKUP($Z22,Lookup!$A$3:$I$41,9)*Lookup!$P$2*Lookup!$P$2*Lookup!$P$2</f>
        <v>0</v>
      </c>
      <c r="AL22" s="132"/>
      <c r="AM22" s="98">
        <f>AL22*VLOOKUP($Z22,Lookup!$A$3:$I$41,9)*Lookup!$P$2*Lookup!$P$2*Lookup!$P$2*Lookup!$P$2</f>
        <v>0</v>
      </c>
      <c r="AN22" s="129">
        <f t="shared" si="1"/>
        <v>0</v>
      </c>
      <c r="AU22" s="133" t="str">
        <f>VLOOKUP(AV22,Lookup!$V$1:$W$12,2,FALSE)</f>
        <v>Division</v>
      </c>
      <c r="AV22" s="43" t="s">
        <v>72</v>
      </c>
      <c r="AW22" s="43" t="s">
        <v>64</v>
      </c>
      <c r="AX22" s="131"/>
      <c r="AY22" s="132"/>
      <c r="AZ22" s="131"/>
      <c r="BA22" s="132"/>
      <c r="BB22" s="98">
        <f>BA22*VLOOKUP($AW22,Lookup!$A$3:$I$41,9)</f>
        <v>0</v>
      </c>
      <c r="BC22" s="132"/>
      <c r="BD22" s="98">
        <f>BC22*VLOOKUP($AW22,Lookup!$A$2:$I$41,9,FALSE)*Lookup!$P$2</f>
        <v>0</v>
      </c>
      <c r="BE22" s="132"/>
      <c r="BF22" s="98">
        <f>BE22*VLOOKUP($AW22,Lookup!$A$3:$I$41,9)*Lookup!$P$2*Lookup!$P$2</f>
        <v>0</v>
      </c>
      <c r="BG22" s="132"/>
      <c r="BH22" s="98">
        <f>BG22*VLOOKUP($AW22,Lookup!$A$3:$I$41,9)*Lookup!$P$2*Lookup!$P$2*Lookup!$P$2</f>
        <v>0</v>
      </c>
      <c r="BI22" s="132"/>
      <c r="BJ22" s="98">
        <f>BI22*VLOOKUP($AW22,Lookup!$A$3:$I$41,9)*Lookup!$P$2*Lookup!$P$2*Lookup!$P$2*Lookup!$P$2</f>
        <v>0</v>
      </c>
      <c r="BK22" s="129">
        <f t="shared" si="2"/>
        <v>0</v>
      </c>
    </row>
    <row r="23" spans="1:63" x14ac:dyDescent="0.25">
      <c r="A23" s="133" t="str">
        <f>VLOOKUP(B23,Lookup!$V$1:$W$12,2,FALSE)</f>
        <v>Division</v>
      </c>
      <c r="B23" s="43" t="s">
        <v>72</v>
      </c>
      <c r="C23" s="43" t="s">
        <v>64</v>
      </c>
      <c r="D23" s="131"/>
      <c r="E23" s="132"/>
      <c r="F23" s="131"/>
      <c r="G23" s="132"/>
      <c r="H23" s="98">
        <f>G23*VLOOKUP($C23,Lookup!$A$3:$I$41,9)</f>
        <v>0</v>
      </c>
      <c r="I23" s="132"/>
      <c r="J23" s="98">
        <f>I23*VLOOKUP($C23,Lookup!$A$2:I$41,9,FALSE)*Lookup!$P$2</f>
        <v>0</v>
      </c>
      <c r="K23" s="132"/>
      <c r="L23" s="98">
        <f>K23*VLOOKUP($C23,Lookup!$A$3:$I$41,9)*Lookup!$P$2*Lookup!$P$2</f>
        <v>0</v>
      </c>
      <c r="M23" s="132"/>
      <c r="N23" s="98">
        <f>M23*VLOOKUP($C23,Lookup!$A$3:$I$41,9)*Lookup!$P$2*Lookup!$P$2*Lookup!$P$2</f>
        <v>0</v>
      </c>
      <c r="O23" s="132"/>
      <c r="P23" s="98">
        <f>O23*VLOOKUP($C23,Lookup!$A$3:$I$41,9)*Lookup!$P$2*Lookup!$P$2*Lookup!$P$2*Lookup!$P$2</f>
        <v>0</v>
      </c>
      <c r="Q23" s="129">
        <f t="shared" si="0"/>
        <v>0</v>
      </c>
      <c r="X23" s="133" t="str">
        <f>VLOOKUP(Y23,Lookup!$V$1:$W$12,2,FALSE)</f>
        <v>Division</v>
      </c>
      <c r="Y23" s="43" t="s">
        <v>72</v>
      </c>
      <c r="Z23" s="43" t="s">
        <v>64</v>
      </c>
      <c r="AA23" s="131"/>
      <c r="AB23" s="132"/>
      <c r="AC23" s="131"/>
      <c r="AD23" s="132"/>
      <c r="AE23" s="98">
        <f>AD23*VLOOKUP($Z23,Lookup!$A$3:$I$41,9)</f>
        <v>0</v>
      </c>
      <c r="AF23" s="132"/>
      <c r="AG23" s="98">
        <f>AF23*VLOOKUP($Z23,Lookup!$A$2:$I$41,9,FALSE)*Lookup!$P$2</f>
        <v>0</v>
      </c>
      <c r="AH23" s="132"/>
      <c r="AI23" s="98">
        <f>AH23*VLOOKUP($Z23,Lookup!$A$3:$I$41,9)*Lookup!$P$2*Lookup!$P$2</f>
        <v>0</v>
      </c>
      <c r="AJ23" s="132"/>
      <c r="AK23" s="98">
        <f>AJ23*VLOOKUP($Z23,Lookup!$A$3:$I$41,9)*Lookup!$P$2*Lookup!$P$2*Lookup!$P$2</f>
        <v>0</v>
      </c>
      <c r="AL23" s="132"/>
      <c r="AM23" s="98">
        <f>AL23*VLOOKUP($Z23,Lookup!$A$3:$I$41,9)*Lookup!$P$2*Lookup!$P$2*Lookup!$P$2*Lookup!$P$2</f>
        <v>0</v>
      </c>
      <c r="AN23" s="129">
        <f t="shared" si="1"/>
        <v>0</v>
      </c>
      <c r="AU23" s="133" t="str">
        <f>VLOOKUP(AV23,Lookup!$V$1:$W$12,2,FALSE)</f>
        <v>Division</v>
      </c>
      <c r="AV23" s="43" t="s">
        <v>72</v>
      </c>
      <c r="AW23" s="43" t="s">
        <v>64</v>
      </c>
      <c r="AX23" s="131"/>
      <c r="AY23" s="132"/>
      <c r="AZ23" s="131"/>
      <c r="BA23" s="132"/>
      <c r="BB23" s="98">
        <f>BA23*VLOOKUP($AW23,Lookup!$A$3:$I$41,9)</f>
        <v>0</v>
      </c>
      <c r="BC23" s="132"/>
      <c r="BD23" s="98">
        <f>BC23*VLOOKUP($AW23,Lookup!$A$2:$I$41,9,FALSE)*Lookup!$P$2</f>
        <v>0</v>
      </c>
      <c r="BE23" s="132"/>
      <c r="BF23" s="98">
        <f>BE23*VLOOKUP($AW23,Lookup!$A$3:$I$41,9)*Lookup!$P$2*Lookup!$P$2</f>
        <v>0</v>
      </c>
      <c r="BG23" s="132"/>
      <c r="BH23" s="98">
        <f>BG23*VLOOKUP($AW23,Lookup!$A$3:$I$41,9)*Lookup!$P$2*Lookup!$P$2*Lookup!$P$2</f>
        <v>0</v>
      </c>
      <c r="BI23" s="132"/>
      <c r="BJ23" s="98">
        <f>BI23*VLOOKUP($AW23,Lookup!$A$3:$I$41,9)*Lookup!$P$2*Lookup!$P$2*Lookup!$P$2*Lookup!$P$2</f>
        <v>0</v>
      </c>
      <c r="BK23" s="129">
        <f t="shared" si="2"/>
        <v>0</v>
      </c>
    </row>
    <row r="24" spans="1:63" x14ac:dyDescent="0.25">
      <c r="A24" s="133" t="str">
        <f>VLOOKUP(B24,Lookup!$V$1:$W$12,2,FALSE)</f>
        <v>Division</v>
      </c>
      <c r="B24" s="43" t="s">
        <v>72</v>
      </c>
      <c r="C24" s="43" t="s">
        <v>64</v>
      </c>
      <c r="D24" s="131"/>
      <c r="E24" s="132"/>
      <c r="F24" s="131"/>
      <c r="G24" s="132"/>
      <c r="H24" s="98">
        <f>G24*VLOOKUP($C24,Lookup!$A$3:$I$41,9)</f>
        <v>0</v>
      </c>
      <c r="I24" s="132"/>
      <c r="J24" s="98">
        <f>I24*VLOOKUP($C24,Lookup!$A$2:I$41,9,FALSE)*Lookup!$P$2</f>
        <v>0</v>
      </c>
      <c r="K24" s="132"/>
      <c r="L24" s="98">
        <f>K24*VLOOKUP($C24,Lookup!$A$3:$I$41,9)*Lookup!$P$2*Lookup!$P$2</f>
        <v>0</v>
      </c>
      <c r="M24" s="132"/>
      <c r="N24" s="98">
        <f>M24*VLOOKUP($C24,Lookup!$A$3:$I$41,9)*Lookup!$P$2*Lookup!$P$2*Lookup!$P$2</f>
        <v>0</v>
      </c>
      <c r="O24" s="132"/>
      <c r="P24" s="98">
        <f>O24*VLOOKUP($C24,Lookup!$A$3:$I$41,9)*Lookup!$P$2*Lookup!$P$2*Lookup!$P$2*Lookup!$P$2</f>
        <v>0</v>
      </c>
      <c r="Q24" s="129">
        <f t="shared" si="0"/>
        <v>0</v>
      </c>
      <c r="X24" s="133" t="str">
        <f>VLOOKUP(Y24,Lookup!$V$1:$W$12,2,FALSE)</f>
        <v>Division</v>
      </c>
      <c r="Y24" s="43" t="s">
        <v>72</v>
      </c>
      <c r="Z24" s="43" t="s">
        <v>64</v>
      </c>
      <c r="AA24" s="131"/>
      <c r="AB24" s="132"/>
      <c r="AC24" s="131"/>
      <c r="AD24" s="132"/>
      <c r="AE24" s="98">
        <f>AD24*VLOOKUP($Z24,Lookup!$A$3:$I$41,9)</f>
        <v>0</v>
      </c>
      <c r="AF24" s="132"/>
      <c r="AG24" s="98">
        <f>AF24*VLOOKUP($Z24,Lookup!$A$2:$I$41,9,FALSE)*Lookup!$P$2</f>
        <v>0</v>
      </c>
      <c r="AH24" s="132"/>
      <c r="AI24" s="98">
        <f>AH24*VLOOKUP($Z24,Lookup!$A$3:$I$41,9)*Lookup!$P$2*Lookup!$P$2</f>
        <v>0</v>
      </c>
      <c r="AJ24" s="132"/>
      <c r="AK24" s="98">
        <f>AJ24*VLOOKUP($Z24,Lookup!$A$3:$I$41,9)*Lookup!$P$2*Lookup!$P$2*Lookup!$P$2</f>
        <v>0</v>
      </c>
      <c r="AL24" s="132"/>
      <c r="AM24" s="98">
        <f>AL24*VLOOKUP($Z24,Lookup!$A$3:$I$41,9)*Lookup!$P$2*Lookup!$P$2*Lookup!$P$2*Lookup!$P$2</f>
        <v>0</v>
      </c>
      <c r="AN24" s="129">
        <f t="shared" si="1"/>
        <v>0</v>
      </c>
      <c r="AU24" s="133" t="str">
        <f>VLOOKUP(AV24,Lookup!$V$1:$W$12,2,FALSE)</f>
        <v>Division</v>
      </c>
      <c r="AV24" s="43" t="s">
        <v>72</v>
      </c>
      <c r="AW24" s="43" t="s">
        <v>64</v>
      </c>
      <c r="AX24" s="131"/>
      <c r="AY24" s="132"/>
      <c r="AZ24" s="131"/>
      <c r="BA24" s="132"/>
      <c r="BB24" s="98">
        <f>BA24*VLOOKUP($AW24,Lookup!$A$3:$I$41,9)</f>
        <v>0</v>
      </c>
      <c r="BC24" s="132"/>
      <c r="BD24" s="98">
        <f>BC24*VLOOKUP($AW24,Lookup!$A$2:$I$41,9,FALSE)*Lookup!$P$2</f>
        <v>0</v>
      </c>
      <c r="BE24" s="132"/>
      <c r="BF24" s="98">
        <f>BE24*VLOOKUP($AW24,Lookup!$A$3:$I$41,9)*Lookup!$P$2*Lookup!$P$2</f>
        <v>0</v>
      </c>
      <c r="BG24" s="132"/>
      <c r="BH24" s="98">
        <f>BG24*VLOOKUP($AW24,Lookup!$A$3:$I$41,9)*Lookup!$P$2*Lookup!$P$2*Lookup!$P$2</f>
        <v>0</v>
      </c>
      <c r="BI24" s="132"/>
      <c r="BJ24" s="98">
        <f>BI24*VLOOKUP($AW24,Lookup!$A$3:$I$41,9)*Lookup!$P$2*Lookup!$P$2*Lookup!$P$2*Lookup!$P$2</f>
        <v>0</v>
      </c>
      <c r="BK24" s="129">
        <f t="shared" si="2"/>
        <v>0</v>
      </c>
    </row>
    <row r="25" spans="1:63" x14ac:dyDescent="0.25">
      <c r="A25" s="133" t="str">
        <f>VLOOKUP(B25,Lookup!$V$1:$W$12,2,FALSE)</f>
        <v>Division</v>
      </c>
      <c r="B25" s="43" t="s">
        <v>72</v>
      </c>
      <c r="C25" s="43" t="s">
        <v>64</v>
      </c>
      <c r="D25" s="131"/>
      <c r="E25" s="132"/>
      <c r="F25" s="131"/>
      <c r="G25" s="132"/>
      <c r="H25" s="98">
        <f>G25*VLOOKUP($C25,Lookup!$A$3:$I$41,9)</f>
        <v>0</v>
      </c>
      <c r="I25" s="132"/>
      <c r="J25" s="98">
        <f>I25*VLOOKUP($C25,Lookup!$A$2:I$41,9,FALSE)*Lookup!$P$2</f>
        <v>0</v>
      </c>
      <c r="K25" s="132"/>
      <c r="L25" s="98">
        <f>K25*VLOOKUP($C25,Lookup!$A$3:$I$41,9)*Lookup!$P$2*Lookup!$P$2</f>
        <v>0</v>
      </c>
      <c r="M25" s="132"/>
      <c r="N25" s="98">
        <f>M25*VLOOKUP($C25,Lookup!$A$3:$I$41,9)*Lookup!$P$2*Lookup!$P$2*Lookup!$P$2</f>
        <v>0</v>
      </c>
      <c r="O25" s="132"/>
      <c r="P25" s="98">
        <f>O25*VLOOKUP($C25,Lookup!$A$3:$I$41,9)*Lookup!$P$2*Lookup!$P$2*Lookup!$P$2*Lookup!$P$2</f>
        <v>0</v>
      </c>
      <c r="Q25" s="129">
        <f t="shared" si="0"/>
        <v>0</v>
      </c>
      <c r="X25" s="133" t="str">
        <f>VLOOKUP(Y25,Lookup!$V$1:$W$12,2,FALSE)</f>
        <v>Division</v>
      </c>
      <c r="Y25" s="43" t="s">
        <v>72</v>
      </c>
      <c r="Z25" s="43" t="s">
        <v>64</v>
      </c>
      <c r="AA25" s="131"/>
      <c r="AB25" s="132"/>
      <c r="AC25" s="131"/>
      <c r="AD25" s="132"/>
      <c r="AE25" s="98">
        <f>AD25*VLOOKUP($Z25,Lookup!$A$3:$I$41,9)</f>
        <v>0</v>
      </c>
      <c r="AF25" s="132"/>
      <c r="AG25" s="98">
        <f>AF25*VLOOKUP($Z25,Lookup!$A$2:$I$41,9,FALSE)*Lookup!$P$2</f>
        <v>0</v>
      </c>
      <c r="AH25" s="132"/>
      <c r="AI25" s="98">
        <f>AH25*VLOOKUP($Z25,Lookup!$A$3:$I$41,9)*Lookup!$P$2*Lookup!$P$2</f>
        <v>0</v>
      </c>
      <c r="AJ25" s="132"/>
      <c r="AK25" s="98">
        <f>AJ25*VLOOKUP($Z25,Lookup!$A$3:$I$41,9)*Lookup!$P$2*Lookup!$P$2*Lookup!$P$2</f>
        <v>0</v>
      </c>
      <c r="AL25" s="132"/>
      <c r="AM25" s="98">
        <f>AL25*VLOOKUP($Z25,Lookup!$A$3:$I$41,9)*Lookup!$P$2*Lookup!$P$2*Lookup!$P$2*Lookup!$P$2</f>
        <v>0</v>
      </c>
      <c r="AN25" s="129">
        <f t="shared" si="1"/>
        <v>0</v>
      </c>
      <c r="AU25" s="133" t="str">
        <f>VLOOKUP(AV25,Lookup!$V$1:$W$12,2,FALSE)</f>
        <v>Division</v>
      </c>
      <c r="AV25" s="43" t="s">
        <v>72</v>
      </c>
      <c r="AW25" s="43" t="s">
        <v>64</v>
      </c>
      <c r="AX25" s="131"/>
      <c r="AY25" s="132"/>
      <c r="AZ25" s="131"/>
      <c r="BA25" s="132"/>
      <c r="BB25" s="98">
        <f>BA25*VLOOKUP($AW25,Lookup!$A$3:$I$41,9)</f>
        <v>0</v>
      </c>
      <c r="BC25" s="132"/>
      <c r="BD25" s="98">
        <f>BC25*VLOOKUP($AW25,Lookup!$A$2:$I$41,9,FALSE)*Lookup!$P$2</f>
        <v>0</v>
      </c>
      <c r="BE25" s="132"/>
      <c r="BF25" s="98">
        <f>BE25*VLOOKUP($AW25,Lookup!$A$3:$I$41,9)*Lookup!$P$2*Lookup!$P$2</f>
        <v>0</v>
      </c>
      <c r="BG25" s="132"/>
      <c r="BH25" s="98">
        <f>BG25*VLOOKUP($AW25,Lookup!$A$3:$I$41,9)*Lookup!$P$2*Lookup!$P$2*Lookup!$P$2</f>
        <v>0</v>
      </c>
      <c r="BI25" s="132"/>
      <c r="BJ25" s="98">
        <f>BI25*VLOOKUP($AW25,Lookup!$A$3:$I$41,9)*Lookup!$P$2*Lookup!$P$2*Lookup!$P$2*Lookup!$P$2</f>
        <v>0</v>
      </c>
      <c r="BK25" s="129">
        <f t="shared" si="2"/>
        <v>0</v>
      </c>
    </row>
    <row r="26" spans="1:63" x14ac:dyDescent="0.25">
      <c r="A26" s="133" t="str">
        <f>VLOOKUP(B26,Lookup!$V$1:$W$12,2,FALSE)</f>
        <v>Division</v>
      </c>
      <c r="B26" s="43" t="s">
        <v>72</v>
      </c>
      <c r="C26" s="43" t="s">
        <v>64</v>
      </c>
      <c r="D26" s="131"/>
      <c r="E26" s="132"/>
      <c r="F26" s="131"/>
      <c r="G26" s="132"/>
      <c r="H26" s="98">
        <f>G26*VLOOKUP($C26,Lookup!$A$3:$I$41,9)</f>
        <v>0</v>
      </c>
      <c r="I26" s="132"/>
      <c r="J26" s="98">
        <f>I26*VLOOKUP($C26,Lookup!$A$2:I$41,9,FALSE)*Lookup!$P$2</f>
        <v>0</v>
      </c>
      <c r="K26" s="132"/>
      <c r="L26" s="98">
        <f>K26*VLOOKUP($C26,Lookup!$A$3:$I$41,9)*Lookup!$P$2*Lookup!$P$2</f>
        <v>0</v>
      </c>
      <c r="M26" s="132"/>
      <c r="N26" s="98">
        <f>M26*VLOOKUP($C26,Lookup!$A$3:$I$41,9)*Lookup!$P$2*Lookup!$P$2*Lookup!$P$2</f>
        <v>0</v>
      </c>
      <c r="O26" s="132"/>
      <c r="P26" s="98">
        <f>O26*VLOOKUP($C26,Lookup!$A$3:$I$41,9)*Lookup!$P$2*Lookup!$P$2*Lookup!$P$2*Lookup!$P$2</f>
        <v>0</v>
      </c>
      <c r="Q26" s="129">
        <f t="shared" si="0"/>
        <v>0</v>
      </c>
      <c r="X26" s="133" t="str">
        <f>VLOOKUP(Y26,Lookup!$V$1:$W$12,2,FALSE)</f>
        <v>Division</v>
      </c>
      <c r="Y26" s="43" t="s">
        <v>72</v>
      </c>
      <c r="Z26" s="43" t="s">
        <v>64</v>
      </c>
      <c r="AA26" s="131"/>
      <c r="AB26" s="132"/>
      <c r="AC26" s="131"/>
      <c r="AD26" s="132"/>
      <c r="AE26" s="98">
        <f>AD26*VLOOKUP($Z26,Lookup!$A$3:$I$41,9)</f>
        <v>0</v>
      </c>
      <c r="AF26" s="132"/>
      <c r="AG26" s="98">
        <f>AF26*VLOOKUP($Z26,Lookup!$A$2:$I$41,9,FALSE)*Lookup!$P$2</f>
        <v>0</v>
      </c>
      <c r="AH26" s="132"/>
      <c r="AI26" s="98">
        <f>AH26*VLOOKUP($Z26,Lookup!$A$3:$I$41,9)*Lookup!$P$2*Lookup!$P$2</f>
        <v>0</v>
      </c>
      <c r="AJ26" s="132"/>
      <c r="AK26" s="98">
        <f>AJ26*VLOOKUP($Z26,Lookup!$A$3:$I$41,9)*Lookup!$P$2*Lookup!$P$2*Lookup!$P$2</f>
        <v>0</v>
      </c>
      <c r="AL26" s="132"/>
      <c r="AM26" s="98">
        <f>AL26*VLOOKUP($Z26,Lookup!$A$3:$I$41,9)*Lookup!$P$2*Lookup!$P$2*Lookup!$P$2*Lookup!$P$2</f>
        <v>0</v>
      </c>
      <c r="AN26" s="129">
        <f t="shared" si="1"/>
        <v>0</v>
      </c>
      <c r="AU26" s="133" t="str">
        <f>VLOOKUP(AV26,Lookup!$V$1:$W$12,2,FALSE)</f>
        <v>Division</v>
      </c>
      <c r="AV26" s="43" t="s">
        <v>72</v>
      </c>
      <c r="AW26" s="43" t="s">
        <v>64</v>
      </c>
      <c r="AX26" s="131"/>
      <c r="AY26" s="132"/>
      <c r="AZ26" s="131"/>
      <c r="BA26" s="132"/>
      <c r="BB26" s="98">
        <f>BA26*VLOOKUP($AW26,Lookup!$A$3:$I$41,9)</f>
        <v>0</v>
      </c>
      <c r="BC26" s="132"/>
      <c r="BD26" s="98">
        <f>BC26*VLOOKUP($AW26,Lookup!$A$2:$I$41,9,FALSE)*Lookup!$P$2</f>
        <v>0</v>
      </c>
      <c r="BE26" s="132"/>
      <c r="BF26" s="98">
        <f>BE26*VLOOKUP($AW26,Lookup!$A$3:$I$41,9)*Lookup!$P$2*Lookup!$P$2</f>
        <v>0</v>
      </c>
      <c r="BG26" s="132"/>
      <c r="BH26" s="98">
        <f>BG26*VLOOKUP($AW26,Lookup!$A$3:$I$41,9)*Lookup!$P$2*Lookup!$P$2*Lookup!$P$2</f>
        <v>0</v>
      </c>
      <c r="BI26" s="132"/>
      <c r="BJ26" s="98">
        <f>BI26*VLOOKUP($AW26,Lookup!$A$3:$I$41,9)*Lookup!$P$2*Lookup!$P$2*Lookup!$P$2*Lookup!$P$2</f>
        <v>0</v>
      </c>
      <c r="BK26" s="129">
        <f t="shared" si="2"/>
        <v>0</v>
      </c>
    </row>
    <row r="27" spans="1:63" x14ac:dyDescent="0.25">
      <c r="A27" s="133" t="str">
        <f>VLOOKUP(B27,Lookup!$V$1:$W$12,2,FALSE)</f>
        <v>Division</v>
      </c>
      <c r="B27" s="43" t="s">
        <v>72</v>
      </c>
      <c r="C27" s="43" t="s">
        <v>64</v>
      </c>
      <c r="D27" s="131"/>
      <c r="E27" s="132"/>
      <c r="F27" s="131"/>
      <c r="G27" s="132"/>
      <c r="H27" s="98">
        <f>G27*VLOOKUP($C27,Lookup!$A$3:$I$41,9)</f>
        <v>0</v>
      </c>
      <c r="I27" s="132"/>
      <c r="J27" s="98">
        <f>I27*VLOOKUP($C27,Lookup!$A$2:I$41,9,FALSE)*Lookup!$P$2</f>
        <v>0</v>
      </c>
      <c r="K27" s="132"/>
      <c r="L27" s="98">
        <f>K27*VLOOKUP($C27,Lookup!$A$3:$I$41,9)*Lookup!$P$2*Lookup!$P$2</f>
        <v>0</v>
      </c>
      <c r="M27" s="132"/>
      <c r="N27" s="98">
        <f>M27*VLOOKUP($C27,Lookup!$A$3:$I$41,9)*Lookup!$P$2*Lookup!$P$2*Lookup!$P$2</f>
        <v>0</v>
      </c>
      <c r="O27" s="132"/>
      <c r="P27" s="98">
        <f>O27*VLOOKUP($C27,Lookup!$A$3:$I$41,9)*Lookup!$P$2*Lookup!$P$2*Lookup!$P$2*Lookup!$P$2</f>
        <v>0</v>
      </c>
      <c r="Q27" s="129">
        <f t="shared" si="0"/>
        <v>0</v>
      </c>
      <c r="X27" s="133" t="str">
        <f>VLOOKUP(Y27,Lookup!$V$1:$W$12,2,FALSE)</f>
        <v>Division</v>
      </c>
      <c r="Y27" s="43" t="s">
        <v>72</v>
      </c>
      <c r="Z27" s="43" t="s">
        <v>64</v>
      </c>
      <c r="AA27" s="131"/>
      <c r="AB27" s="132"/>
      <c r="AC27" s="131"/>
      <c r="AD27" s="132"/>
      <c r="AE27" s="98">
        <f>AD27*VLOOKUP($Z27,Lookup!$A$3:$I$41,9)</f>
        <v>0</v>
      </c>
      <c r="AF27" s="132"/>
      <c r="AG27" s="98">
        <f>AF27*VLOOKUP($Z27,Lookup!$A$2:$I$41,9,FALSE)*Lookup!$P$2</f>
        <v>0</v>
      </c>
      <c r="AH27" s="132"/>
      <c r="AI27" s="98">
        <f>AH27*VLOOKUP($Z27,Lookup!$A$3:$I$41,9)*Lookup!$P$2*Lookup!$P$2</f>
        <v>0</v>
      </c>
      <c r="AJ27" s="132"/>
      <c r="AK27" s="98">
        <f>AJ27*VLOOKUP($Z27,Lookup!$A$3:$I$41,9)*Lookup!$P$2*Lookup!$P$2*Lookup!$P$2</f>
        <v>0</v>
      </c>
      <c r="AL27" s="132"/>
      <c r="AM27" s="98">
        <f>AL27*VLOOKUP($Z27,Lookup!$A$3:$I$41,9)*Lookup!$P$2*Lookup!$P$2*Lookup!$P$2*Lookup!$P$2</f>
        <v>0</v>
      </c>
      <c r="AN27" s="129">
        <f t="shared" si="1"/>
        <v>0</v>
      </c>
      <c r="AU27" s="133" t="str">
        <f>VLOOKUP(AV27,Lookup!$V$1:$W$12,2,FALSE)</f>
        <v>Division</v>
      </c>
      <c r="AV27" s="43" t="s">
        <v>72</v>
      </c>
      <c r="AW27" s="43" t="s">
        <v>64</v>
      </c>
      <c r="AX27" s="131"/>
      <c r="AY27" s="132"/>
      <c r="AZ27" s="131"/>
      <c r="BA27" s="132"/>
      <c r="BB27" s="98">
        <f>BA27*VLOOKUP($AW27,Lookup!$A$3:$I$41,9)</f>
        <v>0</v>
      </c>
      <c r="BC27" s="132"/>
      <c r="BD27" s="98">
        <f>BC27*VLOOKUP($AW27,Lookup!$A$2:$I$41,9,FALSE)*Lookup!$P$2</f>
        <v>0</v>
      </c>
      <c r="BE27" s="132"/>
      <c r="BF27" s="98">
        <f>BE27*VLOOKUP($AW27,Lookup!$A$3:$I$41,9)*Lookup!$P$2*Lookup!$P$2</f>
        <v>0</v>
      </c>
      <c r="BG27" s="132"/>
      <c r="BH27" s="98">
        <f>BG27*VLOOKUP($AW27,Lookup!$A$3:$I$41,9)*Lookup!$P$2*Lookup!$P$2*Lookup!$P$2</f>
        <v>0</v>
      </c>
      <c r="BI27" s="132"/>
      <c r="BJ27" s="98">
        <f>BI27*VLOOKUP($AW27,Lookup!$A$3:$I$41,9)*Lookup!$P$2*Lookup!$P$2*Lookup!$P$2*Lookup!$P$2</f>
        <v>0</v>
      </c>
      <c r="BK27" s="129">
        <f t="shared" si="2"/>
        <v>0</v>
      </c>
    </row>
    <row r="28" spans="1:63" x14ac:dyDescent="0.25">
      <c r="A28" s="133" t="str">
        <f>VLOOKUP(B28,Lookup!$V$1:$W$12,2,FALSE)</f>
        <v>Division</v>
      </c>
      <c r="B28" s="43" t="s">
        <v>72</v>
      </c>
      <c r="C28" s="43" t="s">
        <v>64</v>
      </c>
      <c r="D28" s="131"/>
      <c r="E28" s="132"/>
      <c r="F28" s="131"/>
      <c r="G28" s="132"/>
      <c r="H28" s="98">
        <f>G28*VLOOKUP($C28,Lookup!$A$3:$I$41,9)</f>
        <v>0</v>
      </c>
      <c r="I28" s="132"/>
      <c r="J28" s="98">
        <f>I28*VLOOKUP($C28,Lookup!$A$2:I$41,9,FALSE)*Lookup!$P$2</f>
        <v>0</v>
      </c>
      <c r="K28" s="132"/>
      <c r="L28" s="98">
        <f>K28*VLOOKUP($C28,Lookup!$A$3:$I$41,9)*Lookup!$P$2*Lookup!$P$2</f>
        <v>0</v>
      </c>
      <c r="M28" s="132"/>
      <c r="N28" s="98">
        <f>M28*VLOOKUP($C28,Lookup!$A$3:$I$41,9)*Lookup!$P$2*Lookup!$P$2*Lookup!$P$2</f>
        <v>0</v>
      </c>
      <c r="O28" s="132"/>
      <c r="P28" s="98">
        <f>O28*VLOOKUP($C28,Lookup!$A$3:$I$41,9)*Lookup!$P$2*Lookup!$P$2*Lookup!$P$2*Lookup!$P$2</f>
        <v>0</v>
      </c>
      <c r="Q28" s="129">
        <f t="shared" si="0"/>
        <v>0</v>
      </c>
      <c r="X28" s="133" t="str">
        <f>VLOOKUP(Y28,Lookup!$V$1:$W$12,2,FALSE)</f>
        <v>Division</v>
      </c>
      <c r="Y28" s="43" t="s">
        <v>72</v>
      </c>
      <c r="Z28" s="43" t="s">
        <v>64</v>
      </c>
      <c r="AA28" s="131"/>
      <c r="AB28" s="132"/>
      <c r="AC28" s="131"/>
      <c r="AD28" s="132"/>
      <c r="AE28" s="98">
        <f>AD28*VLOOKUP($Z28,Lookup!$A$3:$I$41,9)</f>
        <v>0</v>
      </c>
      <c r="AF28" s="132"/>
      <c r="AG28" s="98">
        <f>AF28*VLOOKUP($Z28,Lookup!$A$2:$I$41,9,FALSE)*Lookup!$P$2</f>
        <v>0</v>
      </c>
      <c r="AH28" s="132"/>
      <c r="AI28" s="98">
        <f>AH28*VLOOKUP($Z28,Lookup!$A$3:$I$41,9)*Lookup!$P$2*Lookup!$P$2</f>
        <v>0</v>
      </c>
      <c r="AJ28" s="132"/>
      <c r="AK28" s="98">
        <f>AJ28*VLOOKUP($Z28,Lookup!$A$3:$I$41,9)*Lookup!$P$2*Lookup!$P$2*Lookup!$P$2</f>
        <v>0</v>
      </c>
      <c r="AL28" s="132"/>
      <c r="AM28" s="98">
        <f>AL28*VLOOKUP($Z28,Lookup!$A$3:$I$41,9)*Lookup!$P$2*Lookup!$P$2*Lookup!$P$2*Lookup!$P$2</f>
        <v>0</v>
      </c>
      <c r="AN28" s="129">
        <f t="shared" si="1"/>
        <v>0</v>
      </c>
      <c r="AU28" s="133" t="str">
        <f>VLOOKUP(AV28,Lookup!$V$1:$W$12,2,FALSE)</f>
        <v>Division</v>
      </c>
      <c r="AV28" s="43" t="s">
        <v>72</v>
      </c>
      <c r="AW28" s="43" t="s">
        <v>64</v>
      </c>
      <c r="AX28" s="131"/>
      <c r="AY28" s="132"/>
      <c r="AZ28" s="131"/>
      <c r="BA28" s="132"/>
      <c r="BB28" s="98">
        <f>BA28*VLOOKUP($AW28,Lookup!$A$3:$I$41,9)</f>
        <v>0</v>
      </c>
      <c r="BC28" s="132"/>
      <c r="BD28" s="98">
        <f>BC28*VLOOKUP($AW28,Lookup!$A$2:$I$41,9,FALSE)*Lookup!$P$2</f>
        <v>0</v>
      </c>
      <c r="BE28" s="132"/>
      <c r="BF28" s="98">
        <f>BE28*VLOOKUP($AW28,Lookup!$A$3:$I$41,9)*Lookup!$P$2*Lookup!$P$2</f>
        <v>0</v>
      </c>
      <c r="BG28" s="132"/>
      <c r="BH28" s="98">
        <f>BG28*VLOOKUP($AW28,Lookup!$A$3:$I$41,9)*Lookup!$P$2*Lookup!$P$2*Lookup!$P$2</f>
        <v>0</v>
      </c>
      <c r="BI28" s="132"/>
      <c r="BJ28" s="98">
        <f>BI28*VLOOKUP($AW28,Lookup!$A$3:$I$41,9)*Lookup!$P$2*Lookup!$P$2*Lookup!$P$2*Lookup!$P$2</f>
        <v>0</v>
      </c>
      <c r="BK28" s="129">
        <f t="shared" si="2"/>
        <v>0</v>
      </c>
    </row>
    <row r="29" spans="1:63" x14ac:dyDescent="0.25">
      <c r="A29" s="133" t="str">
        <f>VLOOKUP(B29,Lookup!$V$1:$W$12,2,FALSE)</f>
        <v>Division</v>
      </c>
      <c r="B29" s="43" t="s">
        <v>72</v>
      </c>
      <c r="C29" s="43" t="s">
        <v>64</v>
      </c>
      <c r="D29" s="131"/>
      <c r="E29" s="132"/>
      <c r="F29" s="131"/>
      <c r="G29" s="132"/>
      <c r="H29" s="98">
        <f>G29*VLOOKUP($C29,Lookup!$A$3:$I$41,9)</f>
        <v>0</v>
      </c>
      <c r="I29" s="132"/>
      <c r="J29" s="98">
        <f>I29*VLOOKUP($C29,Lookup!$A$2:I$41,9,FALSE)*Lookup!$P$2</f>
        <v>0</v>
      </c>
      <c r="K29" s="132"/>
      <c r="L29" s="98">
        <f>K29*VLOOKUP($C29,Lookup!$A$3:$I$41,9)*Lookup!$P$2*Lookup!$P$2</f>
        <v>0</v>
      </c>
      <c r="M29" s="132"/>
      <c r="N29" s="98">
        <f>M29*VLOOKUP($C29,Lookup!$A$3:$I$41,9)*Lookup!$P$2*Lookup!$P$2*Lookup!$P$2</f>
        <v>0</v>
      </c>
      <c r="O29" s="132"/>
      <c r="P29" s="98">
        <f>O29*VLOOKUP($C29,Lookup!$A$3:$I$41,9)*Lookup!$P$2*Lookup!$P$2*Lookup!$P$2*Lookup!$P$2</f>
        <v>0</v>
      </c>
      <c r="Q29" s="129">
        <f t="shared" si="0"/>
        <v>0</v>
      </c>
      <c r="X29" s="133" t="str">
        <f>VLOOKUP(Y29,Lookup!$V$1:$W$12,2,FALSE)</f>
        <v>Division</v>
      </c>
      <c r="Y29" s="43" t="s">
        <v>72</v>
      </c>
      <c r="Z29" s="43" t="s">
        <v>64</v>
      </c>
      <c r="AA29" s="131"/>
      <c r="AB29" s="132"/>
      <c r="AC29" s="131"/>
      <c r="AD29" s="132"/>
      <c r="AE29" s="98">
        <f>AD29*VLOOKUP($Z29,Lookup!$A$3:$I$41,9)</f>
        <v>0</v>
      </c>
      <c r="AF29" s="132"/>
      <c r="AG29" s="98">
        <f>AF29*VLOOKUP($Z29,Lookup!$A$2:$I$41,9,FALSE)*Lookup!$P$2</f>
        <v>0</v>
      </c>
      <c r="AH29" s="132"/>
      <c r="AI29" s="98">
        <f>AH29*VLOOKUP($Z29,Lookup!$A$3:$I$41,9)*Lookup!$P$2*Lookup!$P$2</f>
        <v>0</v>
      </c>
      <c r="AJ29" s="132"/>
      <c r="AK29" s="98">
        <f>AJ29*VLOOKUP($Z29,Lookup!$A$3:$I$41,9)*Lookup!$P$2*Lookup!$P$2*Lookup!$P$2</f>
        <v>0</v>
      </c>
      <c r="AL29" s="132"/>
      <c r="AM29" s="98">
        <f>AL29*VLOOKUP($Z29,Lookup!$A$3:$I$41,9)*Lookup!$P$2*Lookup!$P$2*Lookup!$P$2*Lookup!$P$2</f>
        <v>0</v>
      </c>
      <c r="AN29" s="129">
        <f t="shared" si="1"/>
        <v>0</v>
      </c>
      <c r="AU29" s="133" t="str">
        <f>VLOOKUP(AV29,Lookup!$V$1:$W$12,2,FALSE)</f>
        <v>Division</v>
      </c>
      <c r="AV29" s="43" t="s">
        <v>72</v>
      </c>
      <c r="AW29" s="43" t="s">
        <v>64</v>
      </c>
      <c r="AX29" s="131"/>
      <c r="AY29" s="132"/>
      <c r="AZ29" s="131"/>
      <c r="BA29" s="132"/>
      <c r="BB29" s="98">
        <f>BA29*VLOOKUP($AW29,Lookup!$A$3:$I$41,9)</f>
        <v>0</v>
      </c>
      <c r="BC29" s="132"/>
      <c r="BD29" s="98">
        <f>BC29*VLOOKUP($AW29,Lookup!$A$2:$I$41,9,FALSE)*Lookup!$P$2</f>
        <v>0</v>
      </c>
      <c r="BE29" s="132"/>
      <c r="BF29" s="98">
        <f>BE29*VLOOKUP($AW29,Lookup!$A$3:$I$41,9)*Lookup!$P$2*Lookup!$P$2</f>
        <v>0</v>
      </c>
      <c r="BG29" s="132"/>
      <c r="BH29" s="98">
        <f>BG29*VLOOKUP($AW29,Lookup!$A$3:$I$41,9)*Lookup!$P$2*Lookup!$P$2*Lookup!$P$2</f>
        <v>0</v>
      </c>
      <c r="BI29" s="132"/>
      <c r="BJ29" s="98">
        <f>BI29*VLOOKUP($AW29,Lookup!$A$3:$I$41,9)*Lookup!$P$2*Lookup!$P$2*Lookup!$P$2*Lookup!$P$2</f>
        <v>0</v>
      </c>
      <c r="BK29" s="129">
        <f t="shared" si="2"/>
        <v>0</v>
      </c>
    </row>
    <row r="30" spans="1:63" x14ac:dyDescent="0.25">
      <c r="A30" s="133" t="str">
        <f>VLOOKUP(B30,Lookup!$V$1:$W$12,2,FALSE)</f>
        <v>Division</v>
      </c>
      <c r="B30" s="43" t="s">
        <v>72</v>
      </c>
      <c r="C30" s="43" t="s">
        <v>64</v>
      </c>
      <c r="D30" s="131"/>
      <c r="E30" s="132"/>
      <c r="F30" s="131"/>
      <c r="G30" s="132"/>
      <c r="H30" s="98">
        <f>G30*VLOOKUP($C30,Lookup!$A$3:$I$41,9)</f>
        <v>0</v>
      </c>
      <c r="I30" s="132"/>
      <c r="J30" s="98">
        <f>I30*VLOOKUP($C30,Lookup!$A$2:I$41,9,FALSE)*Lookup!$P$2</f>
        <v>0</v>
      </c>
      <c r="K30" s="132"/>
      <c r="L30" s="98">
        <f>K30*VLOOKUP($C30,Lookup!$A$3:$I$41,9)*Lookup!$P$2*Lookup!$P$2</f>
        <v>0</v>
      </c>
      <c r="M30" s="132"/>
      <c r="N30" s="98">
        <f>M30*VLOOKUP($C30,Lookup!$A$3:$I$41,9)*Lookup!$P$2*Lookup!$P$2*Lookup!$P$2</f>
        <v>0</v>
      </c>
      <c r="O30" s="132"/>
      <c r="P30" s="98">
        <f>O30*VLOOKUP($C30,Lookup!$A$3:$I$41,9)*Lookup!$P$2*Lookup!$P$2*Lookup!$P$2*Lookup!$P$2</f>
        <v>0</v>
      </c>
      <c r="Q30" s="129">
        <f t="shared" si="0"/>
        <v>0</v>
      </c>
      <c r="X30" s="133" t="str">
        <f>VLOOKUP(Y30,Lookup!$V$1:$W$12,2,FALSE)</f>
        <v>Division</v>
      </c>
      <c r="Y30" s="43" t="s">
        <v>72</v>
      </c>
      <c r="Z30" s="43" t="s">
        <v>64</v>
      </c>
      <c r="AA30" s="131"/>
      <c r="AB30" s="132"/>
      <c r="AC30" s="131"/>
      <c r="AD30" s="132"/>
      <c r="AE30" s="98">
        <f>AD30*VLOOKUP($Z30,Lookup!$A$3:$I$41,9)</f>
        <v>0</v>
      </c>
      <c r="AF30" s="132"/>
      <c r="AG30" s="98">
        <f>AF30*VLOOKUP($Z30,Lookup!$A$2:$I$41,9,FALSE)*Lookup!$P$2</f>
        <v>0</v>
      </c>
      <c r="AH30" s="132"/>
      <c r="AI30" s="98">
        <f>AH30*VLOOKUP($Z30,Lookup!$A$3:$I$41,9)*Lookup!$P$2*Lookup!$P$2</f>
        <v>0</v>
      </c>
      <c r="AJ30" s="132"/>
      <c r="AK30" s="98">
        <f>AJ30*VLOOKUP($Z30,Lookup!$A$3:$I$41,9)*Lookup!$P$2*Lookup!$P$2*Lookup!$P$2</f>
        <v>0</v>
      </c>
      <c r="AL30" s="132"/>
      <c r="AM30" s="98">
        <f>AL30*VLOOKUP($Z30,Lookup!$A$3:$I$41,9)*Lookup!$P$2*Lookup!$P$2*Lookup!$P$2*Lookup!$P$2</f>
        <v>0</v>
      </c>
      <c r="AN30" s="129">
        <f t="shared" si="1"/>
        <v>0</v>
      </c>
      <c r="AU30" s="133" t="str">
        <f>VLOOKUP(AV30,Lookup!$V$1:$W$12,2,FALSE)</f>
        <v>Division</v>
      </c>
      <c r="AV30" s="43" t="s">
        <v>72</v>
      </c>
      <c r="AW30" s="43" t="s">
        <v>64</v>
      </c>
      <c r="AX30" s="131"/>
      <c r="AY30" s="132"/>
      <c r="AZ30" s="131"/>
      <c r="BA30" s="132"/>
      <c r="BB30" s="98">
        <f>BA30*VLOOKUP($AW30,Lookup!$A$3:$I$41,9)</f>
        <v>0</v>
      </c>
      <c r="BC30" s="132"/>
      <c r="BD30" s="98">
        <f>BC30*VLOOKUP($AW30,Lookup!$A$2:$I$41,9,FALSE)*Lookup!$P$2</f>
        <v>0</v>
      </c>
      <c r="BE30" s="132"/>
      <c r="BF30" s="98">
        <f>BE30*VLOOKUP($AW30,Lookup!$A$3:$I$41,9)*Lookup!$P$2*Lookup!$P$2</f>
        <v>0</v>
      </c>
      <c r="BG30" s="132"/>
      <c r="BH30" s="98">
        <f>BG30*VLOOKUP($AW30,Lookup!$A$3:$I$41,9)*Lookup!$P$2*Lookup!$P$2*Lookup!$P$2</f>
        <v>0</v>
      </c>
      <c r="BI30" s="132"/>
      <c r="BJ30" s="98">
        <f>BI30*VLOOKUP($AW30,Lookup!$A$3:$I$41,9)*Lookup!$P$2*Lookup!$P$2*Lookup!$P$2*Lookup!$P$2</f>
        <v>0</v>
      </c>
      <c r="BK30" s="129">
        <f t="shared" si="2"/>
        <v>0</v>
      </c>
    </row>
    <row r="31" spans="1:63" x14ac:dyDescent="0.25">
      <c r="A31" s="133" t="str">
        <f>VLOOKUP(B31,Lookup!$V$1:$W$12,2,FALSE)</f>
        <v>Division</v>
      </c>
      <c r="B31" s="43" t="s">
        <v>72</v>
      </c>
      <c r="C31" s="43" t="s">
        <v>64</v>
      </c>
      <c r="D31" s="131"/>
      <c r="E31" s="132"/>
      <c r="F31" s="131"/>
      <c r="G31" s="132"/>
      <c r="H31" s="98">
        <f>G31*VLOOKUP($C31,Lookup!$A$3:$I$41,9)</f>
        <v>0</v>
      </c>
      <c r="I31" s="132"/>
      <c r="J31" s="98">
        <f>I31*VLOOKUP($C31,Lookup!$A$2:I$41,9,FALSE)*Lookup!$P$2</f>
        <v>0</v>
      </c>
      <c r="K31" s="132"/>
      <c r="L31" s="98">
        <f>K31*VLOOKUP($C31,Lookup!$A$3:$I$41,9)*Lookup!$P$2*Lookup!$P$2</f>
        <v>0</v>
      </c>
      <c r="M31" s="132"/>
      <c r="N31" s="98">
        <f>M31*VLOOKUP($C31,Lookup!$A$3:$I$41,9)*Lookup!$P$2*Lookup!$P$2*Lookup!$P$2</f>
        <v>0</v>
      </c>
      <c r="O31" s="132"/>
      <c r="P31" s="98">
        <f>O31*VLOOKUP($C31,Lookup!$A$3:$I$41,9)*Lookup!$P$2*Lookup!$P$2*Lookup!$P$2*Lookup!$P$2</f>
        <v>0</v>
      </c>
      <c r="Q31" s="129">
        <f t="shared" si="0"/>
        <v>0</v>
      </c>
      <c r="X31" s="133" t="str">
        <f>VLOOKUP(Y31,Lookup!$V$1:$W$12,2,FALSE)</f>
        <v>Division</v>
      </c>
      <c r="Y31" s="43" t="s">
        <v>72</v>
      </c>
      <c r="Z31" s="43" t="s">
        <v>64</v>
      </c>
      <c r="AA31" s="131"/>
      <c r="AB31" s="132"/>
      <c r="AC31" s="131"/>
      <c r="AD31" s="132"/>
      <c r="AE31" s="98">
        <f>AD31*VLOOKUP($Z31,Lookup!$A$3:$I$41,9)</f>
        <v>0</v>
      </c>
      <c r="AF31" s="132"/>
      <c r="AG31" s="98">
        <f>AF31*VLOOKUP($Z31,Lookup!$A$2:$I$41,9,FALSE)*Lookup!$P$2</f>
        <v>0</v>
      </c>
      <c r="AH31" s="132"/>
      <c r="AI31" s="98">
        <f>AH31*VLOOKUP($Z31,Lookup!$A$3:$I$41,9)*Lookup!$P$2*Lookup!$P$2</f>
        <v>0</v>
      </c>
      <c r="AJ31" s="132"/>
      <c r="AK31" s="98">
        <f>AJ31*VLOOKUP($Z31,Lookup!$A$3:$I$41,9)*Lookup!$P$2*Lookup!$P$2*Lookup!$P$2</f>
        <v>0</v>
      </c>
      <c r="AL31" s="132"/>
      <c r="AM31" s="98">
        <f>AL31*VLOOKUP($Z31,Lookup!$A$3:$I$41,9)*Lookup!$P$2*Lookup!$P$2*Lookup!$P$2*Lookup!$P$2</f>
        <v>0</v>
      </c>
      <c r="AN31" s="129">
        <f t="shared" si="1"/>
        <v>0</v>
      </c>
      <c r="AU31" s="133" t="str">
        <f>VLOOKUP(AV31,Lookup!$V$1:$W$12,2,FALSE)</f>
        <v>Division</v>
      </c>
      <c r="AV31" s="43" t="s">
        <v>72</v>
      </c>
      <c r="AW31" s="43" t="s">
        <v>64</v>
      </c>
      <c r="AX31" s="131"/>
      <c r="AY31" s="132"/>
      <c r="AZ31" s="131"/>
      <c r="BA31" s="132"/>
      <c r="BB31" s="98">
        <f>BA31*VLOOKUP($AW31,Lookup!$A$3:$I$41,9)</f>
        <v>0</v>
      </c>
      <c r="BC31" s="132"/>
      <c r="BD31" s="98">
        <f>BC31*VLOOKUP($AW31,Lookup!$A$2:$I$41,9,FALSE)*Lookup!$P$2</f>
        <v>0</v>
      </c>
      <c r="BE31" s="132"/>
      <c r="BF31" s="98">
        <f>BE31*VLOOKUP($AW31,Lookup!$A$3:$I$41,9)*Lookup!$P$2*Lookup!$P$2</f>
        <v>0</v>
      </c>
      <c r="BG31" s="132"/>
      <c r="BH31" s="98">
        <f>BG31*VLOOKUP($AW31,Lookup!$A$3:$I$41,9)*Lookup!$P$2*Lookup!$P$2*Lookup!$P$2</f>
        <v>0</v>
      </c>
      <c r="BI31" s="132"/>
      <c r="BJ31" s="98">
        <f>BI31*VLOOKUP($AW31,Lookup!$A$3:$I$41,9)*Lookup!$P$2*Lookup!$P$2*Lookup!$P$2*Lookup!$P$2</f>
        <v>0</v>
      </c>
      <c r="BK31" s="129">
        <f t="shared" si="2"/>
        <v>0</v>
      </c>
    </row>
    <row r="32" spans="1:63" x14ac:dyDescent="0.25">
      <c r="A32" s="133" t="str">
        <f>VLOOKUP(B32,Lookup!$V$1:$W$12,2,FALSE)</f>
        <v>Division</v>
      </c>
      <c r="B32" s="43" t="s">
        <v>72</v>
      </c>
      <c r="C32" s="43" t="s">
        <v>64</v>
      </c>
      <c r="D32" s="131"/>
      <c r="E32" s="132"/>
      <c r="F32" s="131"/>
      <c r="G32" s="132"/>
      <c r="H32" s="98">
        <f>G32*VLOOKUP($C32,Lookup!$A$3:$I$41,9)</f>
        <v>0</v>
      </c>
      <c r="I32" s="132"/>
      <c r="J32" s="98">
        <f>I32*VLOOKUP($C32,Lookup!$A$2:I$41,9,FALSE)*Lookup!$P$2</f>
        <v>0</v>
      </c>
      <c r="K32" s="132"/>
      <c r="L32" s="98">
        <f>K32*VLOOKUP($C32,Lookup!$A$3:$I$41,9)*Lookup!$P$2*Lookup!$P$2</f>
        <v>0</v>
      </c>
      <c r="M32" s="132"/>
      <c r="N32" s="98">
        <f>M32*VLOOKUP($C32,Lookup!$A$3:$I$41,9)*Lookup!$P$2*Lookup!$P$2*Lookup!$P$2</f>
        <v>0</v>
      </c>
      <c r="O32" s="132"/>
      <c r="P32" s="98">
        <f>O32*VLOOKUP($C32,Lookup!$A$3:$I$41,9)*Lookup!$P$2*Lookup!$P$2*Lookup!$P$2*Lookup!$P$2</f>
        <v>0</v>
      </c>
      <c r="Q32" s="129">
        <f t="shared" si="0"/>
        <v>0</v>
      </c>
      <c r="X32" s="133" t="str">
        <f>VLOOKUP(Y32,Lookup!$V$1:$W$12,2,FALSE)</f>
        <v>Division</v>
      </c>
      <c r="Y32" s="43" t="s">
        <v>72</v>
      </c>
      <c r="Z32" s="43" t="s">
        <v>64</v>
      </c>
      <c r="AA32" s="131"/>
      <c r="AB32" s="132"/>
      <c r="AC32" s="131"/>
      <c r="AD32" s="132"/>
      <c r="AE32" s="98">
        <f>AD32*VLOOKUP($Z32,Lookup!$A$3:$I$41,9)</f>
        <v>0</v>
      </c>
      <c r="AF32" s="132"/>
      <c r="AG32" s="98">
        <f>AF32*VLOOKUP($Z32,Lookup!$A$2:$I$41,9,FALSE)*Lookup!$P$2</f>
        <v>0</v>
      </c>
      <c r="AH32" s="132"/>
      <c r="AI32" s="98">
        <f>AH32*VLOOKUP($Z32,Lookup!$A$3:$I$41,9)*Lookup!$P$2*Lookup!$P$2</f>
        <v>0</v>
      </c>
      <c r="AJ32" s="132"/>
      <c r="AK32" s="98">
        <f>AJ32*VLOOKUP($Z32,Lookup!$A$3:$I$41,9)*Lookup!$P$2*Lookup!$P$2*Lookup!$P$2</f>
        <v>0</v>
      </c>
      <c r="AL32" s="132"/>
      <c r="AM32" s="98">
        <f>AL32*VLOOKUP($Z32,Lookup!$A$3:$I$41,9)*Lookup!$P$2*Lookup!$P$2*Lookup!$P$2*Lookup!$P$2</f>
        <v>0</v>
      </c>
      <c r="AN32" s="129">
        <f t="shared" si="1"/>
        <v>0</v>
      </c>
      <c r="AU32" s="133" t="str">
        <f>VLOOKUP(AV32,Lookup!$V$1:$W$12,2,FALSE)</f>
        <v>Division</v>
      </c>
      <c r="AV32" s="43" t="s">
        <v>72</v>
      </c>
      <c r="AW32" s="43" t="s">
        <v>64</v>
      </c>
      <c r="AX32" s="131"/>
      <c r="AY32" s="132"/>
      <c r="AZ32" s="131"/>
      <c r="BA32" s="132"/>
      <c r="BB32" s="98">
        <f>BA32*VLOOKUP($AW32,Lookup!$A$3:$I$41,9)</f>
        <v>0</v>
      </c>
      <c r="BC32" s="132"/>
      <c r="BD32" s="98">
        <f>BC32*VLOOKUP($AW32,Lookup!$A$2:$I$41,9,FALSE)*Lookup!$P$2</f>
        <v>0</v>
      </c>
      <c r="BE32" s="132"/>
      <c r="BF32" s="98">
        <f>BE32*VLOOKUP($AW32,Lookup!$A$3:$I$41,9)*Lookup!$P$2*Lookup!$P$2</f>
        <v>0</v>
      </c>
      <c r="BG32" s="132"/>
      <c r="BH32" s="98">
        <f>BG32*VLOOKUP($AW32,Lookup!$A$3:$I$41,9)*Lookup!$P$2*Lookup!$P$2*Lookup!$P$2</f>
        <v>0</v>
      </c>
      <c r="BI32" s="132"/>
      <c r="BJ32" s="98">
        <f>BI32*VLOOKUP($AW32,Lookup!$A$3:$I$41,9)*Lookup!$P$2*Lookup!$P$2*Lookup!$P$2*Lookup!$P$2</f>
        <v>0</v>
      </c>
      <c r="BK32" s="129">
        <f t="shared" si="2"/>
        <v>0</v>
      </c>
    </row>
    <row r="33" spans="1:63" x14ac:dyDescent="0.25">
      <c r="A33" s="133" t="str">
        <f>VLOOKUP(B33,Lookup!$V$1:$W$12,2,FALSE)</f>
        <v>Division</v>
      </c>
      <c r="B33" s="43" t="s">
        <v>72</v>
      </c>
      <c r="C33" s="43" t="s">
        <v>64</v>
      </c>
      <c r="D33" s="131"/>
      <c r="E33" s="132"/>
      <c r="F33" s="131"/>
      <c r="G33" s="132"/>
      <c r="H33" s="98">
        <f>G33*VLOOKUP($C33,Lookup!$A$3:$I$41,9)</f>
        <v>0</v>
      </c>
      <c r="I33" s="132"/>
      <c r="J33" s="98">
        <f>I33*VLOOKUP($C33,Lookup!$A$2:I$41,9,FALSE)*Lookup!$P$2</f>
        <v>0</v>
      </c>
      <c r="K33" s="132"/>
      <c r="L33" s="98">
        <f>K33*VLOOKUP($C33,Lookup!$A$3:$I$41,9)*Lookup!$P$2*Lookup!$P$2</f>
        <v>0</v>
      </c>
      <c r="M33" s="132"/>
      <c r="N33" s="98">
        <f>M33*VLOOKUP($C33,Lookup!$A$3:$I$41,9)*Lookup!$P$2*Lookup!$P$2*Lookup!$P$2</f>
        <v>0</v>
      </c>
      <c r="O33" s="132"/>
      <c r="P33" s="98">
        <f>O33*VLOOKUP($C33,Lookup!$A$3:$I$41,9)*Lookup!$P$2*Lookup!$P$2*Lookup!$P$2*Lookup!$P$2</f>
        <v>0</v>
      </c>
      <c r="Q33" s="129">
        <f t="shared" si="0"/>
        <v>0</v>
      </c>
      <c r="X33" s="133" t="str">
        <f>VLOOKUP(Y33,Lookup!$V$1:$W$12,2,FALSE)</f>
        <v>Division</v>
      </c>
      <c r="Y33" s="43" t="s">
        <v>72</v>
      </c>
      <c r="Z33" s="43" t="s">
        <v>64</v>
      </c>
      <c r="AA33" s="131"/>
      <c r="AB33" s="132"/>
      <c r="AC33" s="131"/>
      <c r="AD33" s="132"/>
      <c r="AE33" s="98">
        <f>AD33*VLOOKUP($Z33,Lookup!$A$3:$I$41,9)</f>
        <v>0</v>
      </c>
      <c r="AF33" s="132"/>
      <c r="AG33" s="98">
        <f>AF33*VLOOKUP($Z33,Lookup!$A$2:$I$41,9,FALSE)*Lookup!$P$2</f>
        <v>0</v>
      </c>
      <c r="AH33" s="132"/>
      <c r="AI33" s="98">
        <f>AH33*VLOOKUP($Z33,Lookup!$A$3:$I$41,9)*Lookup!$P$2*Lookup!$P$2</f>
        <v>0</v>
      </c>
      <c r="AJ33" s="132"/>
      <c r="AK33" s="98">
        <f>AJ33*VLOOKUP($Z33,Lookup!$A$3:$I$41,9)*Lookup!$P$2*Lookup!$P$2*Lookup!$P$2</f>
        <v>0</v>
      </c>
      <c r="AL33" s="132"/>
      <c r="AM33" s="98">
        <f>AL33*VLOOKUP($Z33,Lookup!$A$3:$I$41,9)*Lookup!$P$2*Lookup!$P$2*Lookup!$P$2*Lookup!$P$2</f>
        <v>0</v>
      </c>
      <c r="AN33" s="129">
        <f t="shared" si="1"/>
        <v>0</v>
      </c>
      <c r="AU33" s="133" t="str">
        <f>VLOOKUP(AV33,Lookup!$V$1:$W$12,2,FALSE)</f>
        <v>Division</v>
      </c>
      <c r="AV33" s="43" t="s">
        <v>72</v>
      </c>
      <c r="AW33" s="43" t="s">
        <v>64</v>
      </c>
      <c r="AX33" s="131"/>
      <c r="AY33" s="132"/>
      <c r="AZ33" s="131"/>
      <c r="BA33" s="132"/>
      <c r="BB33" s="98">
        <f>BA33*VLOOKUP($AW33,Lookup!$A$3:$I$41,9)</f>
        <v>0</v>
      </c>
      <c r="BC33" s="132"/>
      <c r="BD33" s="98">
        <f>BC33*VLOOKUP($AW33,Lookup!$A$2:$I$41,9,FALSE)*Lookup!$P$2</f>
        <v>0</v>
      </c>
      <c r="BE33" s="132"/>
      <c r="BF33" s="98">
        <f>BE33*VLOOKUP($AW33,Lookup!$A$3:$I$41,9)*Lookup!$P$2*Lookup!$P$2</f>
        <v>0</v>
      </c>
      <c r="BG33" s="132"/>
      <c r="BH33" s="98">
        <f>BG33*VLOOKUP($AW33,Lookup!$A$3:$I$41,9)*Lookup!$P$2*Lookup!$P$2*Lookup!$P$2</f>
        <v>0</v>
      </c>
      <c r="BI33" s="132"/>
      <c r="BJ33" s="98">
        <f>BI33*VLOOKUP($AW33,Lookup!$A$3:$I$41,9)*Lookup!$P$2*Lookup!$P$2*Lookup!$P$2*Lookup!$P$2</f>
        <v>0</v>
      </c>
      <c r="BK33" s="129">
        <f t="shared" si="2"/>
        <v>0</v>
      </c>
    </row>
    <row r="34" spans="1:63" x14ac:dyDescent="0.25">
      <c r="A34" s="133" t="str">
        <f>VLOOKUP(B34,Lookup!$V$1:$W$12,2,FALSE)</f>
        <v>Division</v>
      </c>
      <c r="B34" s="43" t="s">
        <v>72</v>
      </c>
      <c r="C34" s="43" t="s">
        <v>64</v>
      </c>
      <c r="D34" s="131"/>
      <c r="E34" s="132"/>
      <c r="F34" s="131"/>
      <c r="G34" s="132"/>
      <c r="H34" s="98">
        <f>G34*VLOOKUP($C34,Lookup!$A$3:$I$41,9)</f>
        <v>0</v>
      </c>
      <c r="I34" s="132"/>
      <c r="J34" s="98">
        <f>I34*VLOOKUP($C34,Lookup!$A$2:I$41,9,FALSE)*Lookup!$P$2</f>
        <v>0</v>
      </c>
      <c r="K34" s="132"/>
      <c r="L34" s="98">
        <f>K34*VLOOKUP($C34,Lookup!$A$3:$I$41,9)*Lookup!$P$2*Lookup!$P$2</f>
        <v>0</v>
      </c>
      <c r="M34" s="132"/>
      <c r="N34" s="98">
        <f>M34*VLOOKUP($C34,Lookup!$A$3:$I$41,9)*Lookup!$P$2*Lookup!$P$2*Lookup!$P$2</f>
        <v>0</v>
      </c>
      <c r="O34" s="132"/>
      <c r="P34" s="98">
        <f>O34*VLOOKUP($C34,Lookup!$A$3:$I$41,9)*Lookup!$P$2*Lookup!$P$2*Lookup!$P$2*Lookup!$P$2</f>
        <v>0</v>
      </c>
      <c r="Q34" s="129">
        <f t="shared" si="0"/>
        <v>0</v>
      </c>
      <c r="X34" s="133" t="str">
        <f>VLOOKUP(Y34,Lookup!$V$1:$W$12,2,FALSE)</f>
        <v>Division</v>
      </c>
      <c r="Y34" s="43" t="s">
        <v>72</v>
      </c>
      <c r="Z34" s="43" t="s">
        <v>64</v>
      </c>
      <c r="AA34" s="131"/>
      <c r="AB34" s="132"/>
      <c r="AC34" s="131"/>
      <c r="AD34" s="132"/>
      <c r="AE34" s="98">
        <f>AD34*VLOOKUP($Z34,Lookup!$A$3:$I$41,9)</f>
        <v>0</v>
      </c>
      <c r="AF34" s="132"/>
      <c r="AG34" s="98">
        <f>AF34*VLOOKUP($Z34,Lookup!$A$2:$I$41,9,FALSE)*Lookup!$P$2</f>
        <v>0</v>
      </c>
      <c r="AH34" s="132"/>
      <c r="AI34" s="98">
        <f>AH34*VLOOKUP($Z34,Lookup!$A$3:$I$41,9)*Lookup!$P$2*Lookup!$P$2</f>
        <v>0</v>
      </c>
      <c r="AJ34" s="132"/>
      <c r="AK34" s="98">
        <f>AJ34*VLOOKUP($Z34,Lookup!$A$3:$I$41,9)*Lookup!$P$2*Lookup!$P$2*Lookup!$P$2</f>
        <v>0</v>
      </c>
      <c r="AL34" s="132"/>
      <c r="AM34" s="98">
        <f>AL34*VLOOKUP($Z34,Lookup!$A$3:$I$41,9)*Lookup!$P$2*Lookup!$P$2*Lookup!$P$2*Lookup!$P$2</f>
        <v>0</v>
      </c>
      <c r="AN34" s="129">
        <f t="shared" si="1"/>
        <v>0</v>
      </c>
      <c r="AU34" s="133" t="str">
        <f>VLOOKUP(AV34,Lookup!$V$1:$W$12,2,FALSE)</f>
        <v>Division</v>
      </c>
      <c r="AV34" s="43" t="s">
        <v>72</v>
      </c>
      <c r="AW34" s="43" t="s">
        <v>64</v>
      </c>
      <c r="AX34" s="131"/>
      <c r="AY34" s="132"/>
      <c r="AZ34" s="131"/>
      <c r="BA34" s="132"/>
      <c r="BB34" s="98">
        <f>BA34*VLOOKUP($AW34,Lookup!$A$3:$I$41,9)</f>
        <v>0</v>
      </c>
      <c r="BC34" s="132"/>
      <c r="BD34" s="98">
        <f>BC34*VLOOKUP($AW34,Lookup!$A$2:$I$41,9,FALSE)*Lookup!$P$2</f>
        <v>0</v>
      </c>
      <c r="BE34" s="132"/>
      <c r="BF34" s="98">
        <f>BE34*VLOOKUP($AW34,Lookup!$A$3:$I$41,9)*Lookup!$P$2*Lookup!$P$2</f>
        <v>0</v>
      </c>
      <c r="BG34" s="132"/>
      <c r="BH34" s="98">
        <f>BG34*VLOOKUP($AW34,Lookup!$A$3:$I$41,9)*Lookup!$P$2*Lookup!$P$2*Lookup!$P$2</f>
        <v>0</v>
      </c>
      <c r="BI34" s="132"/>
      <c r="BJ34" s="98">
        <f>BI34*VLOOKUP($AW34,Lookup!$A$3:$I$41,9)*Lookup!$P$2*Lookup!$P$2*Lookup!$P$2*Lookup!$P$2</f>
        <v>0</v>
      </c>
      <c r="BK34" s="129">
        <f t="shared" si="2"/>
        <v>0</v>
      </c>
    </row>
    <row r="35" spans="1:63" x14ac:dyDescent="0.25">
      <c r="A35" s="133" t="str">
        <f>VLOOKUP(B35,Lookup!$V$1:$W$12,2,FALSE)</f>
        <v>Division</v>
      </c>
      <c r="B35" s="43" t="s">
        <v>72</v>
      </c>
      <c r="C35" s="43" t="s">
        <v>64</v>
      </c>
      <c r="D35" s="131"/>
      <c r="E35" s="132"/>
      <c r="F35" s="131"/>
      <c r="G35" s="132"/>
      <c r="H35" s="98">
        <f>G35*VLOOKUP($C35,Lookup!$A$3:$I$41,9)</f>
        <v>0</v>
      </c>
      <c r="I35" s="132"/>
      <c r="J35" s="98">
        <f>I35*VLOOKUP($C35,Lookup!$A$2:I$41,9,FALSE)*Lookup!$P$2</f>
        <v>0</v>
      </c>
      <c r="K35" s="132"/>
      <c r="L35" s="98">
        <f>K35*VLOOKUP($C35,Lookup!$A$3:$I$41,9)*Lookup!$P$2*Lookup!$P$2</f>
        <v>0</v>
      </c>
      <c r="M35" s="132"/>
      <c r="N35" s="98">
        <f>M35*VLOOKUP($C35,Lookup!$A$3:$I$41,9)*Lookup!$P$2*Lookup!$P$2*Lookup!$P$2</f>
        <v>0</v>
      </c>
      <c r="O35" s="132"/>
      <c r="P35" s="98">
        <f>O35*VLOOKUP($C35,Lookup!$A$3:$I$41,9)*Lookup!$P$2*Lookup!$P$2*Lookup!$P$2*Lookup!$P$2</f>
        <v>0</v>
      </c>
      <c r="Q35" s="129">
        <f t="shared" si="0"/>
        <v>0</v>
      </c>
      <c r="X35" s="133" t="str">
        <f>VLOOKUP(Y35,Lookup!$V$1:$W$12,2,FALSE)</f>
        <v>Division</v>
      </c>
      <c r="Y35" s="43" t="s">
        <v>72</v>
      </c>
      <c r="Z35" s="43" t="s">
        <v>64</v>
      </c>
      <c r="AA35" s="131"/>
      <c r="AB35" s="132"/>
      <c r="AC35" s="131"/>
      <c r="AD35" s="132"/>
      <c r="AE35" s="98">
        <f>AD35*VLOOKUP($Z35,Lookup!$A$3:$I$41,9)</f>
        <v>0</v>
      </c>
      <c r="AF35" s="132"/>
      <c r="AG35" s="98">
        <f>AF35*VLOOKUP($Z35,Lookup!$A$2:$I$41,9,FALSE)*Lookup!$P$2</f>
        <v>0</v>
      </c>
      <c r="AH35" s="132"/>
      <c r="AI35" s="98">
        <f>AH35*VLOOKUP($Z35,Lookup!$A$3:$I$41,9)*Lookup!$P$2*Lookup!$P$2</f>
        <v>0</v>
      </c>
      <c r="AJ35" s="132"/>
      <c r="AK35" s="98">
        <f>AJ35*VLOOKUP($Z35,Lookup!$A$3:$I$41,9)*Lookup!$P$2*Lookup!$P$2*Lookup!$P$2</f>
        <v>0</v>
      </c>
      <c r="AL35" s="132"/>
      <c r="AM35" s="98">
        <f>AL35*VLOOKUP($Z35,Lookup!$A$3:$I$41,9)*Lookup!$P$2*Lookup!$P$2*Lookup!$P$2*Lookup!$P$2</f>
        <v>0</v>
      </c>
      <c r="AN35" s="129">
        <f t="shared" si="1"/>
        <v>0</v>
      </c>
      <c r="AU35" s="133" t="str">
        <f>VLOOKUP(AV35,Lookup!$V$1:$W$12,2,FALSE)</f>
        <v>Division</v>
      </c>
      <c r="AV35" s="43" t="s">
        <v>72</v>
      </c>
      <c r="AW35" s="43" t="s">
        <v>64</v>
      </c>
      <c r="AX35" s="131"/>
      <c r="AY35" s="132"/>
      <c r="AZ35" s="131"/>
      <c r="BA35" s="132"/>
      <c r="BB35" s="98">
        <f>BA35*VLOOKUP($AW35,Lookup!$A$3:$I$41,9)</f>
        <v>0</v>
      </c>
      <c r="BC35" s="132"/>
      <c r="BD35" s="98">
        <f>BC35*VLOOKUP($AW35,Lookup!$A$2:$I$41,9,FALSE)*Lookup!$P$2</f>
        <v>0</v>
      </c>
      <c r="BE35" s="132"/>
      <c r="BF35" s="98">
        <f>BE35*VLOOKUP($AW35,Lookup!$A$3:$I$41,9)*Lookup!$P$2*Lookup!$P$2</f>
        <v>0</v>
      </c>
      <c r="BG35" s="132"/>
      <c r="BH35" s="98">
        <f>BG35*VLOOKUP($AW35,Lookup!$A$3:$I$41,9)*Lookup!$P$2*Lookup!$P$2*Lookup!$P$2</f>
        <v>0</v>
      </c>
      <c r="BI35" s="132"/>
      <c r="BJ35" s="98">
        <f>BI35*VLOOKUP($AW35,Lookup!$A$3:$I$41,9)*Lookup!$P$2*Lookup!$P$2*Lookup!$P$2*Lookup!$P$2</f>
        <v>0</v>
      </c>
      <c r="BK35" s="129">
        <f t="shared" si="2"/>
        <v>0</v>
      </c>
    </row>
    <row r="36" spans="1:63" x14ac:dyDescent="0.25">
      <c r="A36" s="133" t="str">
        <f>VLOOKUP(B36,Lookup!$V$1:$W$12,2,FALSE)</f>
        <v>Division</v>
      </c>
      <c r="B36" s="43" t="s">
        <v>72</v>
      </c>
      <c r="C36" s="43" t="s">
        <v>64</v>
      </c>
      <c r="D36" s="131"/>
      <c r="E36" s="132"/>
      <c r="F36" s="131"/>
      <c r="G36" s="132"/>
      <c r="H36" s="98">
        <f>G36*VLOOKUP($C36,Lookup!$A$3:$I$41,9)</f>
        <v>0</v>
      </c>
      <c r="I36" s="132"/>
      <c r="J36" s="98">
        <f>I36*VLOOKUP($C36,Lookup!$A$2:I$41,9,FALSE)*Lookup!$P$2</f>
        <v>0</v>
      </c>
      <c r="K36" s="132"/>
      <c r="L36" s="98">
        <f>K36*VLOOKUP($C36,Lookup!$A$3:$I$41,9)*Lookup!$P$2*Lookup!$P$2</f>
        <v>0</v>
      </c>
      <c r="M36" s="132"/>
      <c r="N36" s="98">
        <f>M36*VLOOKUP($C36,Lookup!$A$3:$I$41,9)*Lookup!$P$2*Lookup!$P$2*Lookup!$P$2</f>
        <v>0</v>
      </c>
      <c r="O36" s="132"/>
      <c r="P36" s="98">
        <f>O36*VLOOKUP($C36,Lookup!$A$3:$I$41,9)*Lookup!$P$2*Lookup!$P$2*Lookup!$P$2*Lookup!$P$2</f>
        <v>0</v>
      </c>
      <c r="Q36" s="129">
        <f t="shared" si="0"/>
        <v>0</v>
      </c>
      <c r="X36" s="133" t="str">
        <f>VLOOKUP(Y36,Lookup!$V$1:$W$12,2,FALSE)</f>
        <v>Division</v>
      </c>
      <c r="Y36" s="43" t="s">
        <v>72</v>
      </c>
      <c r="Z36" s="43" t="s">
        <v>64</v>
      </c>
      <c r="AA36" s="131"/>
      <c r="AB36" s="132"/>
      <c r="AC36" s="131"/>
      <c r="AD36" s="132"/>
      <c r="AE36" s="98">
        <f>AD36*VLOOKUP($Z36,Lookup!$A$3:$I$41,9)</f>
        <v>0</v>
      </c>
      <c r="AF36" s="132"/>
      <c r="AG36" s="98">
        <f>AF36*VLOOKUP($Z36,Lookup!$A$2:$I$41,9,FALSE)*Lookup!$P$2</f>
        <v>0</v>
      </c>
      <c r="AH36" s="132"/>
      <c r="AI36" s="98">
        <f>AH36*VLOOKUP($Z36,Lookup!$A$3:$I$41,9)*Lookup!$P$2*Lookup!$P$2</f>
        <v>0</v>
      </c>
      <c r="AJ36" s="132"/>
      <c r="AK36" s="98">
        <f>AJ36*VLOOKUP($Z36,Lookup!$A$3:$I$41,9)*Lookup!$P$2*Lookup!$P$2*Lookup!$P$2</f>
        <v>0</v>
      </c>
      <c r="AL36" s="132"/>
      <c r="AM36" s="98">
        <f>AL36*VLOOKUP($Z36,Lookup!$A$3:$I$41,9)*Lookup!$P$2*Lookup!$P$2*Lookup!$P$2*Lookup!$P$2</f>
        <v>0</v>
      </c>
      <c r="AN36" s="129">
        <f t="shared" si="1"/>
        <v>0</v>
      </c>
      <c r="AU36" s="133" t="str">
        <f>VLOOKUP(AV36,Lookup!$V$1:$W$12,2,FALSE)</f>
        <v>Division</v>
      </c>
      <c r="AV36" s="43" t="s">
        <v>72</v>
      </c>
      <c r="AW36" s="43" t="s">
        <v>64</v>
      </c>
      <c r="AX36" s="131"/>
      <c r="AY36" s="132"/>
      <c r="AZ36" s="131"/>
      <c r="BA36" s="132"/>
      <c r="BB36" s="98">
        <f>BA36*VLOOKUP($AW36,Lookup!$A$3:$I$41,9)</f>
        <v>0</v>
      </c>
      <c r="BC36" s="132"/>
      <c r="BD36" s="98">
        <f>BC36*VLOOKUP($AW36,Lookup!$A$2:$I$41,9,FALSE)*Lookup!$P$2</f>
        <v>0</v>
      </c>
      <c r="BE36" s="132"/>
      <c r="BF36" s="98">
        <f>BE36*VLOOKUP($AW36,Lookup!$A$3:$I$41,9)*Lookup!$P$2*Lookup!$P$2</f>
        <v>0</v>
      </c>
      <c r="BG36" s="132"/>
      <c r="BH36" s="98">
        <f>BG36*VLOOKUP($AW36,Lookup!$A$3:$I$41,9)*Lookup!$P$2*Lookup!$P$2*Lookup!$P$2</f>
        <v>0</v>
      </c>
      <c r="BI36" s="132"/>
      <c r="BJ36" s="98">
        <f>BI36*VLOOKUP($AW36,Lookup!$A$3:$I$41,9)*Lookup!$P$2*Lookup!$P$2*Lookup!$P$2*Lookup!$P$2</f>
        <v>0</v>
      </c>
      <c r="BK36" s="129">
        <f t="shared" si="2"/>
        <v>0</v>
      </c>
    </row>
    <row r="37" spans="1:63" x14ac:dyDescent="0.25">
      <c r="A37" s="133" t="str">
        <f>VLOOKUP(B37,Lookup!$V$1:$W$12,2,FALSE)</f>
        <v>Division</v>
      </c>
      <c r="B37" s="43" t="s">
        <v>72</v>
      </c>
      <c r="C37" s="43" t="s">
        <v>64</v>
      </c>
      <c r="D37" s="131"/>
      <c r="E37" s="132"/>
      <c r="F37" s="131"/>
      <c r="G37" s="132"/>
      <c r="H37" s="98">
        <f>G37*VLOOKUP($C37,Lookup!$A$3:$I$41,9)</f>
        <v>0</v>
      </c>
      <c r="I37" s="132"/>
      <c r="J37" s="98">
        <f>I37*VLOOKUP($C37,Lookup!$A$2:I$41,9,FALSE)*Lookup!$P$2</f>
        <v>0</v>
      </c>
      <c r="K37" s="132"/>
      <c r="L37" s="98">
        <f>K37*VLOOKUP($C37,Lookup!$A$3:$I$41,9)*Lookup!$P$2*Lookup!$P$2</f>
        <v>0</v>
      </c>
      <c r="M37" s="132"/>
      <c r="N37" s="98">
        <f>M37*VLOOKUP($C37,Lookup!$A$3:$I$41,9)*Lookup!$P$2*Lookup!$P$2*Lookup!$P$2</f>
        <v>0</v>
      </c>
      <c r="O37" s="132"/>
      <c r="P37" s="98">
        <f>O37*VLOOKUP($C37,Lookup!$A$3:$I$41,9)*Lookup!$P$2*Lookup!$P$2*Lookup!$P$2*Lookup!$P$2</f>
        <v>0</v>
      </c>
      <c r="Q37" s="129">
        <f t="shared" si="0"/>
        <v>0</v>
      </c>
      <c r="X37" s="133" t="str">
        <f>VLOOKUP(Y37,Lookup!$V$1:$W$12,2,FALSE)</f>
        <v>Division</v>
      </c>
      <c r="Y37" s="43" t="s">
        <v>72</v>
      </c>
      <c r="Z37" s="43" t="s">
        <v>64</v>
      </c>
      <c r="AA37" s="131"/>
      <c r="AB37" s="132"/>
      <c r="AC37" s="131"/>
      <c r="AD37" s="132"/>
      <c r="AE37" s="98">
        <f>AD37*VLOOKUP($Z37,Lookup!$A$3:$I$41,9)</f>
        <v>0</v>
      </c>
      <c r="AF37" s="132"/>
      <c r="AG37" s="98">
        <f>AF37*VLOOKUP($Z37,Lookup!$A$2:$I$41,9,FALSE)*Lookup!$P$2</f>
        <v>0</v>
      </c>
      <c r="AH37" s="132"/>
      <c r="AI37" s="98">
        <f>AH37*VLOOKUP($Z37,Lookup!$A$3:$I$41,9)*Lookup!$P$2*Lookup!$P$2</f>
        <v>0</v>
      </c>
      <c r="AJ37" s="132"/>
      <c r="AK37" s="98">
        <f>AJ37*VLOOKUP($Z37,Lookup!$A$3:$I$41,9)*Lookup!$P$2*Lookup!$P$2*Lookup!$P$2</f>
        <v>0</v>
      </c>
      <c r="AL37" s="132"/>
      <c r="AM37" s="98">
        <f>AL37*VLOOKUP($Z37,Lookup!$A$3:$I$41,9)*Lookup!$P$2*Lookup!$P$2*Lookup!$P$2*Lookup!$P$2</f>
        <v>0</v>
      </c>
      <c r="AN37" s="129">
        <f t="shared" si="1"/>
        <v>0</v>
      </c>
      <c r="AU37" s="133" t="str">
        <f>VLOOKUP(AV37,Lookup!$V$1:$W$12,2,FALSE)</f>
        <v>Division</v>
      </c>
      <c r="AV37" s="43" t="s">
        <v>72</v>
      </c>
      <c r="AW37" s="43" t="s">
        <v>64</v>
      </c>
      <c r="AX37" s="131"/>
      <c r="AY37" s="132"/>
      <c r="AZ37" s="131"/>
      <c r="BA37" s="132"/>
      <c r="BB37" s="98">
        <f>BA37*VLOOKUP($AW37,Lookup!$A$3:$I$41,9)</f>
        <v>0</v>
      </c>
      <c r="BC37" s="132"/>
      <c r="BD37" s="98">
        <f>BC37*VLOOKUP($AW37,Lookup!$A$2:$I$41,9,FALSE)*Lookup!$P$2</f>
        <v>0</v>
      </c>
      <c r="BE37" s="132"/>
      <c r="BF37" s="98">
        <f>BE37*VLOOKUP($AW37,Lookup!$A$3:$I$41,9)*Lookup!$P$2*Lookup!$P$2</f>
        <v>0</v>
      </c>
      <c r="BG37" s="132"/>
      <c r="BH37" s="98">
        <f>BG37*VLOOKUP($AW37,Lookup!$A$3:$I$41,9)*Lookup!$P$2*Lookup!$P$2*Lookup!$P$2</f>
        <v>0</v>
      </c>
      <c r="BI37" s="132"/>
      <c r="BJ37" s="98">
        <f>BI37*VLOOKUP($AW37,Lookup!$A$3:$I$41,9)*Lookup!$P$2*Lookup!$P$2*Lookup!$P$2*Lookup!$P$2</f>
        <v>0</v>
      </c>
      <c r="BK37" s="129">
        <f t="shared" si="2"/>
        <v>0</v>
      </c>
    </row>
    <row r="38" spans="1:63" x14ac:dyDescent="0.25">
      <c r="A38" s="133" t="str">
        <f>VLOOKUP(B38,Lookup!$V$1:$W$12,2,FALSE)</f>
        <v>Division</v>
      </c>
      <c r="B38" s="43" t="s">
        <v>72</v>
      </c>
      <c r="C38" s="43" t="s">
        <v>64</v>
      </c>
      <c r="D38" s="131"/>
      <c r="E38" s="132"/>
      <c r="F38" s="131"/>
      <c r="G38" s="132"/>
      <c r="H38" s="98">
        <f>G38*VLOOKUP($C38,Lookup!$A$3:$I$41,9)</f>
        <v>0</v>
      </c>
      <c r="I38" s="132"/>
      <c r="J38" s="98">
        <f>I38*VLOOKUP($C38,Lookup!$A$2:I$41,9,FALSE)*Lookup!$P$2</f>
        <v>0</v>
      </c>
      <c r="K38" s="132"/>
      <c r="L38" s="98">
        <f>K38*VLOOKUP($C38,Lookup!$A$3:$I$41,9)*Lookup!$P$2*Lookup!$P$2</f>
        <v>0</v>
      </c>
      <c r="M38" s="132"/>
      <c r="N38" s="98">
        <f>M38*VLOOKUP($C38,Lookup!$A$3:$I$41,9)*Lookup!$P$2*Lookup!$P$2*Lookup!$P$2</f>
        <v>0</v>
      </c>
      <c r="O38" s="132"/>
      <c r="P38" s="98">
        <f>O38*VLOOKUP($C38,Lookup!$A$3:$I$41,9)*Lookup!$P$2*Lookup!$P$2*Lookup!$P$2*Lookup!$P$2</f>
        <v>0</v>
      </c>
      <c r="Q38" s="129">
        <f t="shared" si="0"/>
        <v>0</v>
      </c>
      <c r="X38" s="133" t="str">
        <f>VLOOKUP(Y38,Lookup!$V$1:$W$12,2,FALSE)</f>
        <v>Division</v>
      </c>
      <c r="Y38" s="43" t="s">
        <v>72</v>
      </c>
      <c r="Z38" s="43" t="s">
        <v>64</v>
      </c>
      <c r="AA38" s="131"/>
      <c r="AB38" s="132"/>
      <c r="AC38" s="131"/>
      <c r="AD38" s="132"/>
      <c r="AE38" s="98">
        <f>AD38*VLOOKUP($Z38,Lookup!$A$3:$I$41,9)</f>
        <v>0</v>
      </c>
      <c r="AF38" s="132"/>
      <c r="AG38" s="98">
        <f>AF38*VLOOKUP($Z38,Lookup!$A$2:$I$41,9,FALSE)*Lookup!$P$2</f>
        <v>0</v>
      </c>
      <c r="AH38" s="132"/>
      <c r="AI38" s="98">
        <f>AH38*VLOOKUP($Z38,Lookup!$A$3:$I$41,9)*Lookup!$P$2*Lookup!$P$2</f>
        <v>0</v>
      </c>
      <c r="AJ38" s="132"/>
      <c r="AK38" s="98">
        <f>AJ38*VLOOKUP($Z38,Lookup!$A$3:$I$41,9)*Lookup!$P$2*Lookup!$P$2*Lookup!$P$2</f>
        <v>0</v>
      </c>
      <c r="AL38" s="132"/>
      <c r="AM38" s="98">
        <f>AL38*VLOOKUP($Z38,Lookup!$A$3:$I$41,9)*Lookup!$P$2*Lookup!$P$2*Lookup!$P$2*Lookup!$P$2</f>
        <v>0</v>
      </c>
      <c r="AN38" s="129">
        <f t="shared" si="1"/>
        <v>0</v>
      </c>
      <c r="AU38" s="133" t="str">
        <f>VLOOKUP(AV38,Lookup!$V$1:$W$12,2,FALSE)</f>
        <v>Division</v>
      </c>
      <c r="AV38" s="43" t="s">
        <v>72</v>
      </c>
      <c r="AW38" s="43" t="s">
        <v>64</v>
      </c>
      <c r="AX38" s="131"/>
      <c r="AY38" s="132"/>
      <c r="AZ38" s="131"/>
      <c r="BA38" s="132"/>
      <c r="BB38" s="98">
        <f>BA38*VLOOKUP($AW38,Lookup!$A$3:$I$41,9)</f>
        <v>0</v>
      </c>
      <c r="BC38" s="132"/>
      <c r="BD38" s="98">
        <f>BC38*VLOOKUP($AW38,Lookup!$A$2:$I$41,9,FALSE)*Lookup!$P$2</f>
        <v>0</v>
      </c>
      <c r="BE38" s="132"/>
      <c r="BF38" s="98">
        <f>BE38*VLOOKUP($AW38,Lookup!$A$3:$I$41,9)*Lookup!$P$2*Lookup!$P$2</f>
        <v>0</v>
      </c>
      <c r="BG38" s="132"/>
      <c r="BH38" s="98">
        <f>BG38*VLOOKUP($AW38,Lookup!$A$3:$I$41,9)*Lookup!$P$2*Lookup!$P$2*Lookup!$P$2</f>
        <v>0</v>
      </c>
      <c r="BI38" s="132"/>
      <c r="BJ38" s="98">
        <f>BI38*VLOOKUP($AW38,Lookup!$A$3:$I$41,9)*Lookup!$P$2*Lookup!$P$2*Lookup!$P$2*Lookup!$P$2</f>
        <v>0</v>
      </c>
      <c r="BK38" s="129">
        <f t="shared" si="2"/>
        <v>0</v>
      </c>
    </row>
    <row r="39" spans="1:63" x14ac:dyDescent="0.25">
      <c r="A39" s="133" t="str">
        <f>VLOOKUP(B39,Lookup!$V$1:$W$12,2,FALSE)</f>
        <v>Division</v>
      </c>
      <c r="B39" s="43" t="s">
        <v>72</v>
      </c>
      <c r="C39" s="43" t="s">
        <v>64</v>
      </c>
      <c r="D39" s="131"/>
      <c r="E39" s="132"/>
      <c r="F39" s="131"/>
      <c r="G39" s="132"/>
      <c r="H39" s="98">
        <f>G39*VLOOKUP($C39,Lookup!$A$3:$I$41,9)</f>
        <v>0</v>
      </c>
      <c r="I39" s="132"/>
      <c r="J39" s="98">
        <f>I39*VLOOKUP($C39,Lookup!$A$2:I$41,9,FALSE)*Lookup!$P$2</f>
        <v>0</v>
      </c>
      <c r="K39" s="132"/>
      <c r="L39" s="98">
        <f>K39*VLOOKUP($C39,Lookup!$A$3:$I$41,9)*Lookup!$P$2*Lookup!$P$2</f>
        <v>0</v>
      </c>
      <c r="M39" s="132"/>
      <c r="N39" s="98">
        <f>M39*VLOOKUP($C39,Lookup!$A$3:$I$41,9)*Lookup!$P$2*Lookup!$P$2*Lookup!$P$2</f>
        <v>0</v>
      </c>
      <c r="O39" s="132"/>
      <c r="P39" s="98">
        <f>O39*VLOOKUP($C39,Lookup!$A$3:$I$41,9)*Lookup!$P$2*Lookup!$P$2*Lookup!$P$2*Lookup!$P$2</f>
        <v>0</v>
      </c>
      <c r="Q39" s="129">
        <f t="shared" si="0"/>
        <v>0</v>
      </c>
      <c r="X39" s="133" t="str">
        <f>VLOOKUP(Y39,Lookup!$V$1:$W$12,2,FALSE)</f>
        <v>Division</v>
      </c>
      <c r="Y39" s="43" t="s">
        <v>72</v>
      </c>
      <c r="Z39" s="43" t="s">
        <v>64</v>
      </c>
      <c r="AA39" s="131"/>
      <c r="AB39" s="132"/>
      <c r="AC39" s="131"/>
      <c r="AD39" s="132"/>
      <c r="AE39" s="98">
        <f>AD39*VLOOKUP($Z39,Lookup!$A$3:$I$41,9)</f>
        <v>0</v>
      </c>
      <c r="AF39" s="132"/>
      <c r="AG39" s="98">
        <f>AF39*VLOOKUP($Z39,Lookup!$A$2:$I$41,9,FALSE)*Lookup!$P$2</f>
        <v>0</v>
      </c>
      <c r="AH39" s="132"/>
      <c r="AI39" s="98">
        <f>AH39*VLOOKUP($Z39,Lookup!$A$3:$I$41,9)*Lookup!$P$2*Lookup!$P$2</f>
        <v>0</v>
      </c>
      <c r="AJ39" s="132"/>
      <c r="AK39" s="98">
        <f>AJ39*VLOOKUP($Z39,Lookup!$A$3:$I$41,9)*Lookup!$P$2*Lookup!$P$2*Lookup!$P$2</f>
        <v>0</v>
      </c>
      <c r="AL39" s="132"/>
      <c r="AM39" s="98">
        <f>AL39*VLOOKUP($Z39,Lookup!$A$3:$I$41,9)*Lookup!$P$2*Lookup!$P$2*Lookup!$P$2*Lookup!$P$2</f>
        <v>0</v>
      </c>
      <c r="AN39" s="129">
        <f t="shared" si="1"/>
        <v>0</v>
      </c>
      <c r="AU39" s="133" t="str">
        <f>VLOOKUP(AV39,Lookup!$V$1:$W$12,2,FALSE)</f>
        <v>Division</v>
      </c>
      <c r="AV39" s="43" t="s">
        <v>72</v>
      </c>
      <c r="AW39" s="43" t="s">
        <v>64</v>
      </c>
      <c r="AX39" s="131"/>
      <c r="AY39" s="132"/>
      <c r="AZ39" s="131"/>
      <c r="BA39" s="132"/>
      <c r="BB39" s="98">
        <f>BA39*VLOOKUP($AW39,Lookup!$A$3:$I$41,9)</f>
        <v>0</v>
      </c>
      <c r="BC39" s="132"/>
      <c r="BD39" s="98">
        <f>BC39*VLOOKUP($AW39,Lookup!$A$2:$I$41,9,FALSE)*Lookup!$P$2</f>
        <v>0</v>
      </c>
      <c r="BE39" s="132"/>
      <c r="BF39" s="98">
        <f>BE39*VLOOKUP($AW39,Lookup!$A$3:$I$41,9)*Lookup!$P$2*Lookup!$P$2</f>
        <v>0</v>
      </c>
      <c r="BG39" s="132"/>
      <c r="BH39" s="98">
        <f>BG39*VLOOKUP($AW39,Lookup!$A$3:$I$41,9)*Lookup!$P$2*Lookup!$P$2*Lookup!$P$2</f>
        <v>0</v>
      </c>
      <c r="BI39" s="132"/>
      <c r="BJ39" s="98">
        <f>BI39*VLOOKUP($AW39,Lookup!$A$3:$I$41,9)*Lookup!$P$2*Lookup!$P$2*Lookup!$P$2*Lookup!$P$2</f>
        <v>0</v>
      </c>
      <c r="BK39" s="129">
        <f t="shared" si="2"/>
        <v>0</v>
      </c>
    </row>
    <row r="40" spans="1:63" x14ac:dyDescent="0.25">
      <c r="A40" s="133" t="str">
        <f>VLOOKUP(B40,Lookup!$V$1:$W$12,2,FALSE)</f>
        <v>Division</v>
      </c>
      <c r="B40" s="43" t="s">
        <v>72</v>
      </c>
      <c r="C40" s="43" t="s">
        <v>64</v>
      </c>
      <c r="D40" s="131"/>
      <c r="E40" s="132"/>
      <c r="F40" s="131"/>
      <c r="G40" s="132"/>
      <c r="H40" s="98">
        <f>G40*VLOOKUP($C40,Lookup!$A$3:$I$41,9)</f>
        <v>0</v>
      </c>
      <c r="I40" s="132"/>
      <c r="J40" s="98">
        <f>I40*VLOOKUP($C40,Lookup!$A$2:I$41,9,FALSE)*Lookup!$P$2</f>
        <v>0</v>
      </c>
      <c r="K40" s="132"/>
      <c r="L40" s="98">
        <f>K40*VLOOKUP($C40,Lookup!$A$3:$I$41,9)*Lookup!$P$2*Lookup!$P$2</f>
        <v>0</v>
      </c>
      <c r="M40" s="132"/>
      <c r="N40" s="98">
        <f>M40*VLOOKUP($C40,Lookup!$A$3:$I$41,9)*Lookup!$P$2*Lookup!$P$2*Lookup!$P$2</f>
        <v>0</v>
      </c>
      <c r="O40" s="132"/>
      <c r="P40" s="98">
        <f>O40*VLOOKUP($C40,Lookup!$A$3:$I$41,9)*Lookup!$P$2*Lookup!$P$2*Lookup!$P$2*Lookup!$P$2</f>
        <v>0</v>
      </c>
      <c r="Q40" s="129">
        <f t="shared" si="0"/>
        <v>0</v>
      </c>
      <c r="X40" s="133" t="str">
        <f>VLOOKUP(Y40,Lookup!$V$1:$W$12,2,FALSE)</f>
        <v>Division</v>
      </c>
      <c r="Y40" s="43" t="s">
        <v>72</v>
      </c>
      <c r="Z40" s="43" t="s">
        <v>64</v>
      </c>
      <c r="AA40" s="131"/>
      <c r="AB40" s="132"/>
      <c r="AC40" s="131"/>
      <c r="AD40" s="132"/>
      <c r="AE40" s="98">
        <f>AD40*VLOOKUP($Z40,Lookup!$A$3:$I$41,9)</f>
        <v>0</v>
      </c>
      <c r="AF40" s="132"/>
      <c r="AG40" s="98">
        <f>AF40*VLOOKUP($Z40,Lookup!$A$2:$I$41,9,FALSE)*Lookup!$P$2</f>
        <v>0</v>
      </c>
      <c r="AH40" s="132"/>
      <c r="AI40" s="98">
        <f>AH40*VLOOKUP($Z40,Lookup!$A$3:$I$41,9)*Lookup!$P$2*Lookup!$P$2</f>
        <v>0</v>
      </c>
      <c r="AJ40" s="132"/>
      <c r="AK40" s="98">
        <f>AJ40*VLOOKUP($Z40,Lookup!$A$3:$I$41,9)*Lookup!$P$2*Lookup!$P$2*Lookup!$P$2</f>
        <v>0</v>
      </c>
      <c r="AL40" s="132"/>
      <c r="AM40" s="98">
        <f>AL40*VLOOKUP($Z40,Lookup!$A$3:$I$41,9)*Lookup!$P$2*Lookup!$P$2*Lookup!$P$2*Lookup!$P$2</f>
        <v>0</v>
      </c>
      <c r="AN40" s="129">
        <f t="shared" si="1"/>
        <v>0</v>
      </c>
      <c r="AU40" s="133" t="str">
        <f>VLOOKUP(AV40,Lookup!$V$1:$W$12,2,FALSE)</f>
        <v>Division</v>
      </c>
      <c r="AV40" s="43" t="s">
        <v>72</v>
      </c>
      <c r="AW40" s="43" t="s">
        <v>64</v>
      </c>
      <c r="AX40" s="131"/>
      <c r="AY40" s="132"/>
      <c r="AZ40" s="131"/>
      <c r="BA40" s="132"/>
      <c r="BB40" s="98">
        <f>BA40*VLOOKUP($AW40,Lookup!$A$3:$I$41,9)</f>
        <v>0</v>
      </c>
      <c r="BC40" s="132"/>
      <c r="BD40" s="98">
        <f>BC40*VLOOKUP($AW40,Lookup!$A$2:$I$41,9,FALSE)*Lookup!$P$2</f>
        <v>0</v>
      </c>
      <c r="BE40" s="132"/>
      <c r="BF40" s="98">
        <f>BE40*VLOOKUP($AW40,Lookup!$A$3:$I$41,9)*Lookup!$P$2*Lookup!$P$2</f>
        <v>0</v>
      </c>
      <c r="BG40" s="132"/>
      <c r="BH40" s="98">
        <f>BG40*VLOOKUP($AW40,Lookup!$A$3:$I$41,9)*Lookup!$P$2*Lookup!$P$2*Lookup!$P$2</f>
        <v>0</v>
      </c>
      <c r="BI40" s="132"/>
      <c r="BJ40" s="98">
        <f>BI40*VLOOKUP($AW40,Lookup!$A$3:$I$41,9)*Lookup!$P$2*Lookup!$P$2*Lookup!$P$2*Lookup!$P$2</f>
        <v>0</v>
      </c>
      <c r="BK40" s="129">
        <f t="shared" si="2"/>
        <v>0</v>
      </c>
    </row>
    <row r="41" spans="1:63" x14ac:dyDescent="0.25">
      <c r="A41" s="133" t="str">
        <f>VLOOKUP(B41,Lookup!$V$1:$W$12,2,FALSE)</f>
        <v>Division</v>
      </c>
      <c r="B41" s="43" t="s">
        <v>72</v>
      </c>
      <c r="C41" s="43" t="s">
        <v>64</v>
      </c>
      <c r="D41" s="131"/>
      <c r="E41" s="132"/>
      <c r="F41" s="131"/>
      <c r="G41" s="132"/>
      <c r="H41" s="98">
        <f>G41*VLOOKUP($C41,Lookup!$A$3:$I$41,9)</f>
        <v>0</v>
      </c>
      <c r="I41" s="132"/>
      <c r="J41" s="98">
        <f>I41*VLOOKUP($C41,Lookup!$A$2:I$41,9,FALSE)*Lookup!$P$2</f>
        <v>0</v>
      </c>
      <c r="K41" s="132"/>
      <c r="L41" s="98">
        <f>K41*VLOOKUP($C41,Lookup!$A$3:$I$41,9)*Lookup!$P$2*Lookup!$P$2</f>
        <v>0</v>
      </c>
      <c r="M41" s="132"/>
      <c r="N41" s="98">
        <f>M41*VLOOKUP($C41,Lookup!$A$3:$I$41,9)*Lookup!$P$2*Lookup!$P$2*Lookup!$P$2</f>
        <v>0</v>
      </c>
      <c r="O41" s="132"/>
      <c r="P41" s="98">
        <f>O41*VLOOKUP($C41,Lookup!$A$3:$I$41,9)*Lookup!$P$2*Lookup!$P$2*Lookup!$P$2*Lookup!$P$2</f>
        <v>0</v>
      </c>
      <c r="Q41" s="129">
        <f t="shared" si="0"/>
        <v>0</v>
      </c>
      <c r="X41" s="133" t="str">
        <f>VLOOKUP(Y41,Lookup!$V$1:$W$12,2,FALSE)</f>
        <v>Division</v>
      </c>
      <c r="Y41" s="43" t="s">
        <v>72</v>
      </c>
      <c r="Z41" s="43" t="s">
        <v>64</v>
      </c>
      <c r="AA41" s="131"/>
      <c r="AB41" s="132"/>
      <c r="AC41" s="131"/>
      <c r="AD41" s="132"/>
      <c r="AE41" s="98">
        <f>AD41*VLOOKUP($Z41,Lookup!$A$3:$I$41,9)</f>
        <v>0</v>
      </c>
      <c r="AF41" s="132"/>
      <c r="AG41" s="98">
        <f>AF41*VLOOKUP($Z41,Lookup!$A$2:$I$41,9,FALSE)*Lookup!$P$2</f>
        <v>0</v>
      </c>
      <c r="AH41" s="132"/>
      <c r="AI41" s="98">
        <f>AH41*VLOOKUP($Z41,Lookup!$A$3:$I$41,9)*Lookup!$P$2*Lookup!$P$2</f>
        <v>0</v>
      </c>
      <c r="AJ41" s="132"/>
      <c r="AK41" s="98">
        <f>AJ41*VLOOKUP($Z41,Lookup!$A$3:$I$41,9)*Lookup!$P$2*Lookup!$P$2*Lookup!$P$2</f>
        <v>0</v>
      </c>
      <c r="AL41" s="132"/>
      <c r="AM41" s="98">
        <f>AL41*VLOOKUP($Z41,Lookup!$A$3:$I$41,9)*Lookup!$P$2*Lookup!$P$2*Lookup!$P$2*Lookup!$P$2</f>
        <v>0</v>
      </c>
      <c r="AN41" s="129">
        <f t="shared" si="1"/>
        <v>0</v>
      </c>
      <c r="AU41" s="133" t="str">
        <f>VLOOKUP(AV41,Lookup!$V$1:$W$12,2,FALSE)</f>
        <v>Division</v>
      </c>
      <c r="AV41" s="43" t="s">
        <v>72</v>
      </c>
      <c r="AW41" s="43" t="s">
        <v>64</v>
      </c>
      <c r="AX41" s="131"/>
      <c r="AY41" s="132"/>
      <c r="AZ41" s="131"/>
      <c r="BA41" s="132"/>
      <c r="BB41" s="98">
        <f>BA41*VLOOKUP($AW41,Lookup!$A$3:$I$41,9)</f>
        <v>0</v>
      </c>
      <c r="BC41" s="132"/>
      <c r="BD41" s="98">
        <f>BC41*VLOOKUP($AW41,Lookup!$A$2:$I$41,9,FALSE)*Lookup!$P$2</f>
        <v>0</v>
      </c>
      <c r="BE41" s="132"/>
      <c r="BF41" s="98">
        <f>BE41*VLOOKUP($AW41,Lookup!$A$3:$I$41,9)*Lookup!$P$2*Lookup!$P$2</f>
        <v>0</v>
      </c>
      <c r="BG41" s="132"/>
      <c r="BH41" s="98">
        <f>BG41*VLOOKUP($AW41,Lookup!$A$3:$I$41,9)*Lookup!$P$2*Lookup!$P$2*Lookup!$P$2</f>
        <v>0</v>
      </c>
      <c r="BI41" s="132"/>
      <c r="BJ41" s="98">
        <f>BI41*VLOOKUP($AW41,Lookup!$A$3:$I$41,9)*Lookup!$P$2*Lookup!$P$2*Lookup!$P$2*Lookup!$P$2</f>
        <v>0</v>
      </c>
      <c r="BK41" s="129">
        <f t="shared" si="2"/>
        <v>0</v>
      </c>
    </row>
    <row r="42" spans="1:63" x14ac:dyDescent="0.25">
      <c r="A42" s="133" t="str">
        <f>VLOOKUP(B42,Lookup!$V$1:$W$12,2,FALSE)</f>
        <v>Division</v>
      </c>
      <c r="B42" s="43" t="s">
        <v>72</v>
      </c>
      <c r="C42" s="43" t="s">
        <v>64</v>
      </c>
      <c r="D42" s="131"/>
      <c r="E42" s="132"/>
      <c r="F42" s="131"/>
      <c r="G42" s="132"/>
      <c r="H42" s="98">
        <f>G42*VLOOKUP($C42,Lookup!$A$3:$I$41,9)</f>
        <v>0</v>
      </c>
      <c r="I42" s="132"/>
      <c r="J42" s="98">
        <f>I42*VLOOKUP($C42,Lookup!$A$2:I$41,9,FALSE)*Lookup!$P$2</f>
        <v>0</v>
      </c>
      <c r="K42" s="132"/>
      <c r="L42" s="98">
        <f>K42*VLOOKUP($C42,Lookup!$A$3:$I$41,9)*Lookup!$P$2*Lookup!$P$2</f>
        <v>0</v>
      </c>
      <c r="M42" s="132"/>
      <c r="N42" s="98">
        <f>M42*VLOOKUP($C42,Lookup!$A$3:$I$41,9)*Lookup!$P$2*Lookup!$P$2*Lookup!$P$2</f>
        <v>0</v>
      </c>
      <c r="O42" s="132"/>
      <c r="P42" s="98">
        <f>O42*VLOOKUP($C42,Lookup!$A$3:$I$41,9)*Lookup!$P$2*Lookup!$P$2*Lookup!$P$2*Lookup!$P$2</f>
        <v>0</v>
      </c>
      <c r="Q42" s="129">
        <f t="shared" si="0"/>
        <v>0</v>
      </c>
      <c r="X42" s="133" t="str">
        <f>VLOOKUP(Y42,Lookup!$V$1:$W$12,2,FALSE)</f>
        <v>Division</v>
      </c>
      <c r="Y42" s="43" t="s">
        <v>72</v>
      </c>
      <c r="Z42" s="43" t="s">
        <v>64</v>
      </c>
      <c r="AA42" s="131"/>
      <c r="AB42" s="132"/>
      <c r="AC42" s="131"/>
      <c r="AD42" s="132"/>
      <c r="AE42" s="98">
        <f>AD42*VLOOKUP($Z42,Lookup!$A$3:$I$41,9)</f>
        <v>0</v>
      </c>
      <c r="AF42" s="132"/>
      <c r="AG42" s="98">
        <f>AF42*VLOOKUP($Z42,Lookup!$A$2:$I$41,9,FALSE)*Lookup!$P$2</f>
        <v>0</v>
      </c>
      <c r="AH42" s="132"/>
      <c r="AI42" s="98">
        <f>AH42*VLOOKUP($Z42,Lookup!$A$3:$I$41,9)*Lookup!$P$2*Lookup!$P$2</f>
        <v>0</v>
      </c>
      <c r="AJ42" s="132"/>
      <c r="AK42" s="98">
        <f>AJ42*VLOOKUP($Z42,Lookup!$A$3:$I$41,9)*Lookup!$P$2*Lookup!$P$2*Lookup!$P$2</f>
        <v>0</v>
      </c>
      <c r="AL42" s="132"/>
      <c r="AM42" s="98">
        <f>AL42*VLOOKUP($Z42,Lookup!$A$3:$I$41,9)*Lookup!$P$2*Lookup!$P$2*Lookup!$P$2*Lookup!$P$2</f>
        <v>0</v>
      </c>
      <c r="AN42" s="129">
        <f t="shared" si="1"/>
        <v>0</v>
      </c>
      <c r="AU42" s="133" t="str">
        <f>VLOOKUP(AV42,Lookup!$V$1:$W$12,2,FALSE)</f>
        <v>Division</v>
      </c>
      <c r="AV42" s="43" t="s">
        <v>72</v>
      </c>
      <c r="AW42" s="43" t="s">
        <v>64</v>
      </c>
      <c r="AX42" s="131"/>
      <c r="AY42" s="132"/>
      <c r="AZ42" s="131"/>
      <c r="BA42" s="132"/>
      <c r="BB42" s="98">
        <f>BA42*VLOOKUP($AW42,Lookup!$A$3:$I$41,9)</f>
        <v>0</v>
      </c>
      <c r="BC42" s="132"/>
      <c r="BD42" s="98">
        <f>BC42*VLOOKUP($AW42,Lookup!$A$2:$I$41,9,FALSE)*Lookup!$P$2</f>
        <v>0</v>
      </c>
      <c r="BE42" s="132"/>
      <c r="BF42" s="98">
        <f>BE42*VLOOKUP($AW42,Lookup!$A$3:$I$41,9)*Lookup!$P$2*Lookup!$P$2</f>
        <v>0</v>
      </c>
      <c r="BG42" s="132"/>
      <c r="BH42" s="98">
        <f>BG42*VLOOKUP($AW42,Lookup!$A$3:$I$41,9)*Lookup!$P$2*Lookup!$P$2*Lookup!$P$2</f>
        <v>0</v>
      </c>
      <c r="BI42" s="132"/>
      <c r="BJ42" s="98">
        <f>BI42*VLOOKUP($AW42,Lookup!$A$3:$I$41,9)*Lookup!$P$2*Lookup!$P$2*Lookup!$P$2*Lookup!$P$2</f>
        <v>0</v>
      </c>
      <c r="BK42" s="129">
        <f t="shared" si="2"/>
        <v>0</v>
      </c>
    </row>
    <row r="43" spans="1:63" x14ac:dyDescent="0.25">
      <c r="A43" s="133" t="str">
        <f>VLOOKUP(B43,Lookup!$V$1:$W$12,2,FALSE)</f>
        <v>Division</v>
      </c>
      <c r="B43" s="43" t="s">
        <v>72</v>
      </c>
      <c r="C43" s="43" t="s">
        <v>64</v>
      </c>
      <c r="D43" s="131"/>
      <c r="E43" s="132"/>
      <c r="F43" s="131"/>
      <c r="G43" s="132"/>
      <c r="H43" s="98">
        <f>G43*VLOOKUP($C43,Lookup!$A$3:$I$41,9)</f>
        <v>0</v>
      </c>
      <c r="I43" s="132"/>
      <c r="J43" s="98">
        <f>I43*VLOOKUP($C43,Lookup!$A$2:I$41,9,FALSE)*Lookup!$P$2</f>
        <v>0</v>
      </c>
      <c r="K43" s="132"/>
      <c r="L43" s="98">
        <f>K43*VLOOKUP($C43,Lookup!$A$3:$I$41,9)*Lookup!$P$2*Lookup!$P$2</f>
        <v>0</v>
      </c>
      <c r="M43" s="132"/>
      <c r="N43" s="98">
        <f>M43*VLOOKUP($C43,Lookup!$A$3:$I$41,9)*Lookup!$P$2*Lookup!$P$2*Lookup!$P$2</f>
        <v>0</v>
      </c>
      <c r="O43" s="132"/>
      <c r="P43" s="98">
        <f>O43*VLOOKUP($C43,Lookup!$A$3:$I$41,9)*Lookup!$P$2*Lookup!$P$2*Lookup!$P$2*Lookup!$P$2</f>
        <v>0</v>
      </c>
      <c r="Q43" s="129">
        <f t="shared" si="0"/>
        <v>0</v>
      </c>
      <c r="X43" s="133" t="str">
        <f>VLOOKUP(Y43,Lookup!$V$1:$W$12,2,FALSE)</f>
        <v>Division</v>
      </c>
      <c r="Y43" s="43" t="s">
        <v>72</v>
      </c>
      <c r="Z43" s="43" t="s">
        <v>64</v>
      </c>
      <c r="AA43" s="131"/>
      <c r="AB43" s="132"/>
      <c r="AC43" s="131"/>
      <c r="AD43" s="132"/>
      <c r="AE43" s="98">
        <f>AD43*VLOOKUP($Z43,Lookup!$A$3:$I$41,9)</f>
        <v>0</v>
      </c>
      <c r="AF43" s="132"/>
      <c r="AG43" s="98">
        <f>AF43*VLOOKUP($Z43,Lookup!$A$2:$I$41,9,FALSE)*Lookup!$P$2</f>
        <v>0</v>
      </c>
      <c r="AH43" s="132"/>
      <c r="AI43" s="98">
        <f>AH43*VLOOKUP($Z43,Lookup!$A$3:$I$41,9)*Lookup!$P$2*Lookup!$P$2</f>
        <v>0</v>
      </c>
      <c r="AJ43" s="132"/>
      <c r="AK43" s="98">
        <f>AJ43*VLOOKUP($Z43,Lookup!$A$3:$I$41,9)*Lookup!$P$2*Lookup!$P$2*Lookup!$P$2</f>
        <v>0</v>
      </c>
      <c r="AL43" s="132"/>
      <c r="AM43" s="98">
        <f>AL43*VLOOKUP($Z43,Lookup!$A$3:$I$41,9)*Lookup!$P$2*Lookup!$P$2*Lookup!$P$2*Lookup!$P$2</f>
        <v>0</v>
      </c>
      <c r="AN43" s="129">
        <f t="shared" si="1"/>
        <v>0</v>
      </c>
      <c r="AU43" s="133" t="str">
        <f>VLOOKUP(AV43,Lookup!$V$1:$W$12,2,FALSE)</f>
        <v>Division</v>
      </c>
      <c r="AV43" s="43" t="s">
        <v>72</v>
      </c>
      <c r="AW43" s="43" t="s">
        <v>64</v>
      </c>
      <c r="AX43" s="131"/>
      <c r="AY43" s="132"/>
      <c r="AZ43" s="131"/>
      <c r="BA43" s="132"/>
      <c r="BB43" s="98">
        <f>BA43*VLOOKUP($AW43,Lookup!$A$3:$I$41,9)</f>
        <v>0</v>
      </c>
      <c r="BC43" s="132"/>
      <c r="BD43" s="98">
        <f>BC43*VLOOKUP($AW43,Lookup!$A$2:$I$41,9,FALSE)*Lookup!$P$2</f>
        <v>0</v>
      </c>
      <c r="BE43" s="132"/>
      <c r="BF43" s="98">
        <f>BE43*VLOOKUP($AW43,Lookup!$A$3:$I$41,9)*Lookup!$P$2*Lookup!$P$2</f>
        <v>0</v>
      </c>
      <c r="BG43" s="132"/>
      <c r="BH43" s="98">
        <f>BG43*VLOOKUP($AW43,Lookup!$A$3:$I$41,9)*Lookup!$P$2*Lookup!$P$2*Lookup!$P$2</f>
        <v>0</v>
      </c>
      <c r="BI43" s="132"/>
      <c r="BJ43" s="98">
        <f>BI43*VLOOKUP($AW43,Lookup!$A$3:$I$41,9)*Lookup!$P$2*Lookup!$P$2*Lookup!$P$2*Lookup!$P$2</f>
        <v>0</v>
      </c>
      <c r="BK43" s="129">
        <f t="shared" si="2"/>
        <v>0</v>
      </c>
    </row>
    <row r="44" spans="1:63" x14ac:dyDescent="0.25">
      <c r="A44" s="133" t="str">
        <f>VLOOKUP(B44,Lookup!$V$1:$W$12,2,FALSE)</f>
        <v>Division</v>
      </c>
      <c r="B44" s="43" t="s">
        <v>72</v>
      </c>
      <c r="C44" s="43" t="s">
        <v>64</v>
      </c>
      <c r="D44" s="131"/>
      <c r="E44" s="132"/>
      <c r="F44" s="131"/>
      <c r="G44" s="132"/>
      <c r="H44" s="98">
        <f>G44*VLOOKUP($C44,Lookup!$A$3:$I$41,9)</f>
        <v>0</v>
      </c>
      <c r="I44" s="132"/>
      <c r="J44" s="98">
        <f>I44*VLOOKUP($C44,Lookup!$A$2:I$41,9,FALSE)*Lookup!$P$2</f>
        <v>0</v>
      </c>
      <c r="K44" s="132"/>
      <c r="L44" s="98">
        <f>K44*VLOOKUP($C44,Lookup!$A$3:$I$41,9)*Lookup!$P$2*Lookup!$P$2</f>
        <v>0</v>
      </c>
      <c r="M44" s="132"/>
      <c r="N44" s="98">
        <f>M44*VLOOKUP($C44,Lookup!$A$3:$I$41,9)*Lookup!$P$2*Lookup!$P$2*Lookup!$P$2</f>
        <v>0</v>
      </c>
      <c r="O44" s="132"/>
      <c r="P44" s="98">
        <f>O44*VLOOKUP($C44,Lookup!$A$3:$I$41,9)*Lookup!$P$2*Lookup!$P$2*Lookup!$P$2*Lookup!$P$2</f>
        <v>0</v>
      </c>
      <c r="Q44" s="129">
        <f t="shared" si="0"/>
        <v>0</v>
      </c>
      <c r="X44" s="133" t="str">
        <f>VLOOKUP(Y44,Lookup!$V$1:$W$12,2,FALSE)</f>
        <v>Division</v>
      </c>
      <c r="Y44" s="43" t="s">
        <v>72</v>
      </c>
      <c r="Z44" s="43" t="s">
        <v>64</v>
      </c>
      <c r="AA44" s="131"/>
      <c r="AB44" s="132"/>
      <c r="AC44" s="131"/>
      <c r="AD44" s="132"/>
      <c r="AE44" s="98">
        <f>AD44*VLOOKUP($Z44,Lookup!$A$3:$I$41,9)</f>
        <v>0</v>
      </c>
      <c r="AF44" s="132"/>
      <c r="AG44" s="98">
        <f>AF44*VLOOKUP($Z44,Lookup!$A$2:$I$41,9,FALSE)*Lookup!$P$2</f>
        <v>0</v>
      </c>
      <c r="AH44" s="132"/>
      <c r="AI44" s="98">
        <f>AH44*VLOOKUP($Z44,Lookup!$A$3:$I$41,9)*Lookup!$P$2*Lookup!$P$2</f>
        <v>0</v>
      </c>
      <c r="AJ44" s="132"/>
      <c r="AK44" s="98">
        <f>AJ44*VLOOKUP($Z44,Lookup!$A$3:$I$41,9)*Lookup!$P$2*Lookup!$P$2*Lookup!$P$2</f>
        <v>0</v>
      </c>
      <c r="AL44" s="132"/>
      <c r="AM44" s="98">
        <f>AL44*VLOOKUP($Z44,Lookup!$A$3:$I$41,9)*Lookup!$P$2*Lookup!$P$2*Lookup!$P$2*Lookup!$P$2</f>
        <v>0</v>
      </c>
      <c r="AN44" s="129">
        <f t="shared" si="1"/>
        <v>0</v>
      </c>
      <c r="AU44" s="133" t="str">
        <f>VLOOKUP(AV44,Lookup!$V$1:$W$12,2,FALSE)</f>
        <v>Division</v>
      </c>
      <c r="AV44" s="43" t="s">
        <v>72</v>
      </c>
      <c r="AW44" s="43" t="s">
        <v>64</v>
      </c>
      <c r="AX44" s="131"/>
      <c r="AY44" s="132"/>
      <c r="AZ44" s="131"/>
      <c r="BA44" s="132"/>
      <c r="BB44" s="98">
        <f>BA44*VLOOKUP($AW44,Lookup!$A$3:$I$41,9)</f>
        <v>0</v>
      </c>
      <c r="BC44" s="132"/>
      <c r="BD44" s="98">
        <f>BC44*VLOOKUP($AW44,Lookup!$A$2:$I$41,9,FALSE)*Lookup!$P$2</f>
        <v>0</v>
      </c>
      <c r="BE44" s="132"/>
      <c r="BF44" s="98">
        <f>BE44*VLOOKUP($AW44,Lookup!$A$3:$I$41,9)*Lookup!$P$2*Lookup!$P$2</f>
        <v>0</v>
      </c>
      <c r="BG44" s="132"/>
      <c r="BH44" s="98">
        <f>BG44*VLOOKUP($AW44,Lookup!$A$3:$I$41,9)*Lookup!$P$2*Lookup!$P$2*Lookup!$P$2</f>
        <v>0</v>
      </c>
      <c r="BI44" s="132"/>
      <c r="BJ44" s="98">
        <f>BI44*VLOOKUP($AW44,Lookup!$A$3:$I$41,9)*Lookup!$P$2*Lookup!$P$2*Lookup!$P$2*Lookup!$P$2</f>
        <v>0</v>
      </c>
      <c r="BK44" s="129">
        <f t="shared" si="2"/>
        <v>0</v>
      </c>
    </row>
    <row r="45" spans="1:63" x14ac:dyDescent="0.25">
      <c r="A45" s="133" t="str">
        <f>VLOOKUP(B45,Lookup!$V$1:$W$12,2,FALSE)</f>
        <v>Division</v>
      </c>
      <c r="B45" s="43" t="s">
        <v>72</v>
      </c>
      <c r="C45" s="43" t="s">
        <v>64</v>
      </c>
      <c r="D45" s="131"/>
      <c r="E45" s="132"/>
      <c r="F45" s="131"/>
      <c r="G45" s="132"/>
      <c r="H45" s="98">
        <f>G45*VLOOKUP($C45,Lookup!$A$3:$I$41,9)</f>
        <v>0</v>
      </c>
      <c r="I45" s="132"/>
      <c r="J45" s="98">
        <f>I45*VLOOKUP($C45,Lookup!$A$2:I$41,9,FALSE)*Lookup!$P$2</f>
        <v>0</v>
      </c>
      <c r="K45" s="132"/>
      <c r="L45" s="98">
        <f>K45*VLOOKUP($C45,Lookup!$A$3:$I$41,9)*Lookup!$P$2*Lookup!$P$2</f>
        <v>0</v>
      </c>
      <c r="M45" s="132"/>
      <c r="N45" s="98">
        <f>M45*VLOOKUP($C45,Lookup!$A$3:$I$41,9)*Lookup!$P$2*Lookup!$P$2*Lookup!$P$2</f>
        <v>0</v>
      </c>
      <c r="O45" s="132"/>
      <c r="P45" s="98">
        <f>O45*VLOOKUP($C45,Lookup!$A$3:$I$41,9)*Lookup!$P$2*Lookup!$P$2*Lookup!$P$2*Lookup!$P$2</f>
        <v>0</v>
      </c>
      <c r="Q45" s="129">
        <f t="shared" si="0"/>
        <v>0</v>
      </c>
      <c r="X45" s="133" t="str">
        <f>VLOOKUP(Y45,Lookup!$V$1:$W$12,2,FALSE)</f>
        <v>Division</v>
      </c>
      <c r="Y45" s="43" t="s">
        <v>72</v>
      </c>
      <c r="Z45" s="43" t="s">
        <v>64</v>
      </c>
      <c r="AA45" s="131"/>
      <c r="AB45" s="132"/>
      <c r="AC45" s="131"/>
      <c r="AD45" s="132"/>
      <c r="AE45" s="98">
        <f>AD45*VLOOKUP($Z45,Lookup!$A$3:$I$41,9)</f>
        <v>0</v>
      </c>
      <c r="AF45" s="132"/>
      <c r="AG45" s="98">
        <f>AF45*VLOOKUP($Z45,Lookup!$A$2:$I$41,9,FALSE)*Lookup!$P$2</f>
        <v>0</v>
      </c>
      <c r="AH45" s="132"/>
      <c r="AI45" s="98">
        <f>AH45*VLOOKUP($Z45,Lookup!$A$3:$I$41,9)*Lookup!$P$2*Lookup!$P$2</f>
        <v>0</v>
      </c>
      <c r="AJ45" s="132"/>
      <c r="AK45" s="98">
        <f>AJ45*VLOOKUP($Z45,Lookup!$A$3:$I$41,9)*Lookup!$P$2*Lookup!$P$2*Lookup!$P$2</f>
        <v>0</v>
      </c>
      <c r="AL45" s="132"/>
      <c r="AM45" s="98">
        <f>AL45*VLOOKUP($Z45,Lookup!$A$3:$I$41,9)*Lookup!$P$2*Lookup!$P$2*Lookup!$P$2*Lookup!$P$2</f>
        <v>0</v>
      </c>
      <c r="AN45" s="129">
        <f t="shared" si="1"/>
        <v>0</v>
      </c>
      <c r="AU45" s="133" t="str">
        <f>VLOOKUP(AV45,Lookup!$V$1:$W$12,2,FALSE)</f>
        <v>Division</v>
      </c>
      <c r="AV45" s="43" t="s">
        <v>72</v>
      </c>
      <c r="AW45" s="43" t="s">
        <v>64</v>
      </c>
      <c r="AX45" s="131"/>
      <c r="AY45" s="132"/>
      <c r="AZ45" s="131"/>
      <c r="BA45" s="132"/>
      <c r="BB45" s="98">
        <f>BA45*VLOOKUP($AW45,Lookup!$A$3:$I$41,9)</f>
        <v>0</v>
      </c>
      <c r="BC45" s="132"/>
      <c r="BD45" s="98">
        <f>BC45*VLOOKUP($AW45,Lookup!$A$2:$I$41,9,FALSE)*Lookup!$P$2</f>
        <v>0</v>
      </c>
      <c r="BE45" s="132"/>
      <c r="BF45" s="98">
        <f>BE45*VLOOKUP($AW45,Lookup!$A$3:$I$41,9)*Lookup!$P$2*Lookup!$P$2</f>
        <v>0</v>
      </c>
      <c r="BG45" s="132"/>
      <c r="BH45" s="98">
        <f>BG45*VLOOKUP($AW45,Lookup!$A$3:$I$41,9)*Lookup!$P$2*Lookup!$P$2*Lookup!$P$2</f>
        <v>0</v>
      </c>
      <c r="BI45" s="132"/>
      <c r="BJ45" s="98">
        <f>BI45*VLOOKUP($AW45,Lookup!$A$3:$I$41,9)*Lookup!$P$2*Lookup!$P$2*Lookup!$P$2*Lookup!$P$2</f>
        <v>0</v>
      </c>
      <c r="BK45" s="129">
        <f t="shared" si="2"/>
        <v>0</v>
      </c>
    </row>
    <row r="46" spans="1:63" x14ac:dyDescent="0.25">
      <c r="A46" s="133" t="str">
        <f>VLOOKUP(B46,Lookup!$V$1:$W$12,2,FALSE)</f>
        <v>Division</v>
      </c>
      <c r="B46" s="43" t="s">
        <v>72</v>
      </c>
      <c r="C46" s="43" t="s">
        <v>64</v>
      </c>
      <c r="D46" s="131"/>
      <c r="E46" s="132"/>
      <c r="F46" s="131"/>
      <c r="G46" s="132"/>
      <c r="H46" s="98">
        <f>G46*VLOOKUP($C46,Lookup!$A$3:$I$41,9)</f>
        <v>0</v>
      </c>
      <c r="I46" s="132"/>
      <c r="J46" s="98">
        <f>I46*VLOOKUP($C46,Lookup!$A$2:I$41,9,FALSE)*Lookup!$P$2</f>
        <v>0</v>
      </c>
      <c r="K46" s="132"/>
      <c r="L46" s="98">
        <f>K46*VLOOKUP($C46,Lookup!$A$3:$I$41,9)*Lookup!$P$2*Lookup!$P$2</f>
        <v>0</v>
      </c>
      <c r="M46" s="132"/>
      <c r="N46" s="98">
        <f>M46*VLOOKUP($C46,Lookup!$A$3:$I$41,9)*Lookup!$P$2*Lookup!$P$2*Lookup!$P$2</f>
        <v>0</v>
      </c>
      <c r="O46" s="132"/>
      <c r="P46" s="98">
        <f>O46*VLOOKUP($C46,Lookup!$A$3:$I$41,9)*Lookup!$P$2*Lookup!$P$2*Lookup!$P$2*Lookup!$P$2</f>
        <v>0</v>
      </c>
      <c r="Q46" s="129">
        <f t="shared" si="0"/>
        <v>0</v>
      </c>
      <c r="X46" s="133" t="str">
        <f>VLOOKUP(Y46,Lookup!$V$1:$W$12,2,FALSE)</f>
        <v>Division</v>
      </c>
      <c r="Y46" s="43" t="s">
        <v>72</v>
      </c>
      <c r="Z46" s="43" t="s">
        <v>64</v>
      </c>
      <c r="AA46" s="131"/>
      <c r="AB46" s="132"/>
      <c r="AC46" s="131"/>
      <c r="AD46" s="132"/>
      <c r="AE46" s="98">
        <f>AD46*VLOOKUP($Z46,Lookup!$A$3:$I$41,9)</f>
        <v>0</v>
      </c>
      <c r="AF46" s="132"/>
      <c r="AG46" s="98">
        <f>AF46*VLOOKUP($Z46,Lookup!$A$2:$I$41,9,FALSE)*Lookup!$P$2</f>
        <v>0</v>
      </c>
      <c r="AH46" s="132"/>
      <c r="AI46" s="98">
        <f>AH46*VLOOKUP($Z46,Lookup!$A$3:$I$41,9)*Lookup!$P$2*Lookup!$P$2</f>
        <v>0</v>
      </c>
      <c r="AJ46" s="132"/>
      <c r="AK46" s="98">
        <f>AJ46*VLOOKUP($Z46,Lookup!$A$3:$I$41,9)*Lookup!$P$2*Lookup!$P$2*Lookup!$P$2</f>
        <v>0</v>
      </c>
      <c r="AL46" s="132"/>
      <c r="AM46" s="98">
        <f>AL46*VLOOKUP($Z46,Lookup!$A$3:$I$41,9)*Lookup!$P$2*Lookup!$P$2*Lookup!$P$2*Lookup!$P$2</f>
        <v>0</v>
      </c>
      <c r="AN46" s="129">
        <f t="shared" si="1"/>
        <v>0</v>
      </c>
      <c r="AU46" s="133" t="str">
        <f>VLOOKUP(AV46,Lookup!$V$1:$W$12,2,FALSE)</f>
        <v>Division</v>
      </c>
      <c r="AV46" s="43" t="s">
        <v>72</v>
      </c>
      <c r="AW46" s="43" t="s">
        <v>64</v>
      </c>
      <c r="AX46" s="131"/>
      <c r="AY46" s="132"/>
      <c r="AZ46" s="131"/>
      <c r="BA46" s="132"/>
      <c r="BB46" s="98">
        <f>BA46*VLOOKUP($AW46,Lookup!$A$3:$I$41,9)</f>
        <v>0</v>
      </c>
      <c r="BC46" s="132"/>
      <c r="BD46" s="98">
        <f>BC46*VLOOKUP($AW46,Lookup!$A$2:$I$41,9,FALSE)*Lookup!$P$2</f>
        <v>0</v>
      </c>
      <c r="BE46" s="132"/>
      <c r="BF46" s="98">
        <f>BE46*VLOOKUP($AW46,Lookup!$A$3:$I$41,9)*Lookup!$P$2*Lookup!$P$2</f>
        <v>0</v>
      </c>
      <c r="BG46" s="132"/>
      <c r="BH46" s="98">
        <f>BG46*VLOOKUP($AW46,Lookup!$A$3:$I$41,9)*Lookup!$P$2*Lookup!$P$2*Lookup!$P$2</f>
        <v>0</v>
      </c>
      <c r="BI46" s="132"/>
      <c r="BJ46" s="98">
        <f>BI46*VLOOKUP($AW46,Lookup!$A$3:$I$41,9)*Lookup!$P$2*Lookup!$P$2*Lookup!$P$2*Lookup!$P$2</f>
        <v>0</v>
      </c>
      <c r="BK46" s="129">
        <f t="shared" si="2"/>
        <v>0</v>
      </c>
    </row>
    <row r="47" spans="1:63" x14ac:dyDescent="0.25">
      <c r="A47" s="133" t="str">
        <f>VLOOKUP(B47,Lookup!$V$1:$W$12,2,FALSE)</f>
        <v>Division</v>
      </c>
      <c r="B47" s="43" t="s">
        <v>72</v>
      </c>
      <c r="C47" s="43" t="s">
        <v>64</v>
      </c>
      <c r="D47" s="131"/>
      <c r="E47" s="132"/>
      <c r="F47" s="131"/>
      <c r="G47" s="132"/>
      <c r="H47" s="98">
        <f>G47*VLOOKUP($C47,Lookup!$A$3:$I$41,9)</f>
        <v>0</v>
      </c>
      <c r="I47" s="132"/>
      <c r="J47" s="98">
        <f>I47*VLOOKUP($C47,Lookup!$A$2:I$41,9,FALSE)*Lookup!$P$2</f>
        <v>0</v>
      </c>
      <c r="K47" s="132"/>
      <c r="L47" s="98">
        <f>K47*VLOOKUP($C47,Lookup!$A$3:$I$41,9)*Lookup!$P$2*Lookup!$P$2</f>
        <v>0</v>
      </c>
      <c r="M47" s="132"/>
      <c r="N47" s="98">
        <f>M47*VLOOKUP($C47,Lookup!$A$3:$I$41,9)*Lookup!$P$2*Lookup!$P$2*Lookup!$P$2</f>
        <v>0</v>
      </c>
      <c r="O47" s="132"/>
      <c r="P47" s="98">
        <f>O47*VLOOKUP($C47,Lookup!$A$3:$I$41,9)*Lookup!$P$2*Lookup!$P$2*Lookup!$P$2*Lookup!$P$2</f>
        <v>0</v>
      </c>
      <c r="Q47" s="129">
        <f t="shared" si="0"/>
        <v>0</v>
      </c>
      <c r="X47" s="133" t="str">
        <f>VLOOKUP(Y47,Lookup!$V$1:$W$12,2,FALSE)</f>
        <v>Division</v>
      </c>
      <c r="Y47" s="43" t="s">
        <v>72</v>
      </c>
      <c r="Z47" s="43" t="s">
        <v>64</v>
      </c>
      <c r="AA47" s="131"/>
      <c r="AB47" s="132"/>
      <c r="AC47" s="131"/>
      <c r="AD47" s="132"/>
      <c r="AE47" s="98">
        <f>AD47*VLOOKUP($Z47,Lookup!$A$3:$I$41,9)</f>
        <v>0</v>
      </c>
      <c r="AF47" s="132"/>
      <c r="AG47" s="98">
        <f>AF47*VLOOKUP($Z47,Lookup!$A$2:$I$41,9,FALSE)*Lookup!$P$2</f>
        <v>0</v>
      </c>
      <c r="AH47" s="132"/>
      <c r="AI47" s="98">
        <f>AH47*VLOOKUP($Z47,Lookup!$A$3:$I$41,9)*Lookup!$P$2*Lookup!$P$2</f>
        <v>0</v>
      </c>
      <c r="AJ47" s="132"/>
      <c r="AK47" s="98">
        <f>AJ47*VLOOKUP($Z47,Lookup!$A$3:$I$41,9)*Lookup!$P$2*Lookup!$P$2*Lookup!$P$2</f>
        <v>0</v>
      </c>
      <c r="AL47" s="132"/>
      <c r="AM47" s="98">
        <f>AL47*VLOOKUP($Z47,Lookup!$A$3:$I$41,9)*Lookup!$P$2*Lookup!$P$2*Lookup!$P$2*Lookup!$P$2</f>
        <v>0</v>
      </c>
      <c r="AN47" s="129">
        <f t="shared" si="1"/>
        <v>0</v>
      </c>
      <c r="AU47" s="133" t="str">
        <f>VLOOKUP(AV47,Lookup!$V$1:$W$12,2,FALSE)</f>
        <v>Division</v>
      </c>
      <c r="AV47" s="43" t="s">
        <v>72</v>
      </c>
      <c r="AW47" s="43" t="s">
        <v>64</v>
      </c>
      <c r="AX47" s="131"/>
      <c r="AY47" s="132"/>
      <c r="AZ47" s="131"/>
      <c r="BA47" s="132"/>
      <c r="BB47" s="98">
        <f>BA47*VLOOKUP($AW47,Lookup!$A$3:$I$41,9)</f>
        <v>0</v>
      </c>
      <c r="BC47" s="132"/>
      <c r="BD47" s="98">
        <f>BC47*VLOOKUP($AW47,Lookup!$A$2:$I$41,9,FALSE)*Lookup!$P$2</f>
        <v>0</v>
      </c>
      <c r="BE47" s="132"/>
      <c r="BF47" s="98">
        <f>BE47*VLOOKUP($AW47,Lookup!$A$3:$I$41,9)*Lookup!$P$2*Lookup!$P$2</f>
        <v>0</v>
      </c>
      <c r="BG47" s="132"/>
      <c r="BH47" s="98">
        <f>BG47*VLOOKUP($AW47,Lookup!$A$3:$I$41,9)*Lookup!$P$2*Lookup!$P$2*Lookup!$P$2</f>
        <v>0</v>
      </c>
      <c r="BI47" s="132"/>
      <c r="BJ47" s="98">
        <f>BI47*VLOOKUP($AW47,Lookup!$A$3:$I$41,9)*Lookup!$P$2*Lookup!$P$2*Lookup!$P$2*Lookup!$P$2</f>
        <v>0</v>
      </c>
      <c r="BK47" s="129">
        <f t="shared" si="2"/>
        <v>0</v>
      </c>
    </row>
    <row r="48" spans="1:63" x14ac:dyDescent="0.25">
      <c r="A48" s="133" t="str">
        <f>VLOOKUP(B48,Lookup!$V$1:$W$12,2,FALSE)</f>
        <v>Division</v>
      </c>
      <c r="B48" s="43" t="s">
        <v>72</v>
      </c>
      <c r="C48" s="43" t="s">
        <v>64</v>
      </c>
      <c r="D48" s="131"/>
      <c r="E48" s="132"/>
      <c r="F48" s="131"/>
      <c r="G48" s="132"/>
      <c r="H48" s="98">
        <f>G48*VLOOKUP($C48,Lookup!$A$3:$I$41,9)</f>
        <v>0</v>
      </c>
      <c r="I48" s="132"/>
      <c r="J48" s="98">
        <f>I48*VLOOKUP($C48,Lookup!$A$2:I$41,9,FALSE)*Lookup!$P$2</f>
        <v>0</v>
      </c>
      <c r="K48" s="132"/>
      <c r="L48" s="98">
        <f>K48*VLOOKUP($C48,Lookup!$A$3:$I$41,9)*Lookup!$P$2*Lookup!$P$2</f>
        <v>0</v>
      </c>
      <c r="M48" s="132"/>
      <c r="N48" s="98">
        <f>M48*VLOOKUP($C48,Lookup!$A$3:$I$41,9)*Lookup!$P$2*Lookup!$P$2*Lookup!$P$2</f>
        <v>0</v>
      </c>
      <c r="O48" s="132"/>
      <c r="P48" s="98">
        <f>O48*VLOOKUP($C48,Lookup!$A$3:$I$41,9)*Lookup!$P$2*Lookup!$P$2*Lookup!$P$2*Lookup!$P$2</f>
        <v>0</v>
      </c>
      <c r="Q48" s="129">
        <f t="shared" si="0"/>
        <v>0</v>
      </c>
      <c r="X48" s="133" t="str">
        <f>VLOOKUP(Y48,Lookup!$V$1:$W$12,2,FALSE)</f>
        <v>Division</v>
      </c>
      <c r="Y48" s="43" t="s">
        <v>72</v>
      </c>
      <c r="Z48" s="43" t="s">
        <v>64</v>
      </c>
      <c r="AA48" s="131"/>
      <c r="AB48" s="132"/>
      <c r="AC48" s="131"/>
      <c r="AD48" s="132"/>
      <c r="AE48" s="98">
        <f>AD48*VLOOKUP($Z48,Lookup!$A$3:$I$41,9)</f>
        <v>0</v>
      </c>
      <c r="AF48" s="132"/>
      <c r="AG48" s="98">
        <f>AF48*VLOOKUP($Z48,Lookup!$A$2:$I$41,9,FALSE)*Lookup!$P$2</f>
        <v>0</v>
      </c>
      <c r="AH48" s="132"/>
      <c r="AI48" s="98">
        <f>AH48*VLOOKUP($Z48,Lookup!$A$3:$I$41,9)*Lookup!$P$2*Lookup!$P$2</f>
        <v>0</v>
      </c>
      <c r="AJ48" s="132"/>
      <c r="AK48" s="98">
        <f>AJ48*VLOOKUP($Z48,Lookup!$A$3:$I$41,9)*Lookup!$P$2*Lookup!$P$2*Lookup!$P$2</f>
        <v>0</v>
      </c>
      <c r="AL48" s="132"/>
      <c r="AM48" s="98">
        <f>AL48*VLOOKUP($Z48,Lookup!$A$3:$I$41,9)*Lookup!$P$2*Lookup!$P$2*Lookup!$P$2*Lookup!$P$2</f>
        <v>0</v>
      </c>
      <c r="AN48" s="129">
        <f t="shared" si="1"/>
        <v>0</v>
      </c>
      <c r="AU48" s="133" t="str">
        <f>VLOOKUP(AV48,Lookup!$V$1:$W$12,2,FALSE)</f>
        <v>Division</v>
      </c>
      <c r="AV48" s="43" t="s">
        <v>72</v>
      </c>
      <c r="AW48" s="43" t="s">
        <v>64</v>
      </c>
      <c r="AX48" s="131"/>
      <c r="AY48" s="132"/>
      <c r="AZ48" s="131"/>
      <c r="BA48" s="132"/>
      <c r="BB48" s="98">
        <f>BA48*VLOOKUP($AW48,Lookup!$A$3:$I$41,9)</f>
        <v>0</v>
      </c>
      <c r="BC48" s="132"/>
      <c r="BD48" s="98">
        <f>BC48*VLOOKUP($AW48,Lookup!$A$2:$I$41,9,FALSE)*Lookup!$P$2</f>
        <v>0</v>
      </c>
      <c r="BE48" s="132"/>
      <c r="BF48" s="98">
        <f>BE48*VLOOKUP($AW48,Lookup!$A$3:$I$41,9)*Lookup!$P$2*Lookup!$P$2</f>
        <v>0</v>
      </c>
      <c r="BG48" s="132"/>
      <c r="BH48" s="98">
        <f>BG48*VLOOKUP($AW48,Lookup!$A$3:$I$41,9)*Lookup!$P$2*Lookup!$P$2*Lookup!$P$2</f>
        <v>0</v>
      </c>
      <c r="BI48" s="132"/>
      <c r="BJ48" s="98">
        <f>BI48*VLOOKUP($AW48,Lookup!$A$3:$I$41,9)*Lookup!$P$2*Lookup!$P$2*Lookup!$P$2*Lookup!$P$2</f>
        <v>0</v>
      </c>
      <c r="BK48" s="129">
        <f t="shared" si="2"/>
        <v>0</v>
      </c>
    </row>
    <row r="49" spans="1:63" x14ac:dyDescent="0.25">
      <c r="A49" s="133" t="str">
        <f>VLOOKUP(B49,Lookup!$V$1:$W$12,2,FALSE)</f>
        <v>Division</v>
      </c>
      <c r="B49" s="43" t="s">
        <v>72</v>
      </c>
      <c r="C49" s="43" t="s">
        <v>64</v>
      </c>
      <c r="D49" s="131"/>
      <c r="E49" s="132"/>
      <c r="F49" s="131"/>
      <c r="G49" s="132"/>
      <c r="H49" s="98">
        <f>G49*VLOOKUP($C49,Lookup!$A$3:$I$41,9)</f>
        <v>0</v>
      </c>
      <c r="I49" s="132"/>
      <c r="J49" s="98">
        <f>I49*VLOOKUP($C49,Lookup!$A$2:I$41,9,FALSE)*Lookup!$P$2</f>
        <v>0</v>
      </c>
      <c r="K49" s="132"/>
      <c r="L49" s="98">
        <f>K49*VLOOKUP($C49,Lookup!$A$3:$I$41,9)*Lookup!$P$2*Lookup!$P$2</f>
        <v>0</v>
      </c>
      <c r="M49" s="132"/>
      <c r="N49" s="98">
        <f>M49*VLOOKUP($C49,Lookup!$A$3:$I$41,9)*Lookup!$P$2*Lookup!$P$2*Lookup!$P$2</f>
        <v>0</v>
      </c>
      <c r="O49" s="132"/>
      <c r="P49" s="98">
        <f>O49*VLOOKUP($C49,Lookup!$A$3:$I$41,9)*Lookup!$P$2*Lookup!$P$2*Lookup!$P$2*Lookup!$P$2</f>
        <v>0</v>
      </c>
      <c r="Q49" s="129">
        <f t="shared" si="0"/>
        <v>0</v>
      </c>
      <c r="X49" s="133" t="str">
        <f>VLOOKUP(Y49,Lookup!$V$1:$W$12,2,FALSE)</f>
        <v>Division</v>
      </c>
      <c r="Y49" s="43" t="s">
        <v>72</v>
      </c>
      <c r="Z49" s="43" t="s">
        <v>64</v>
      </c>
      <c r="AA49" s="131"/>
      <c r="AB49" s="132"/>
      <c r="AC49" s="131"/>
      <c r="AD49" s="132"/>
      <c r="AE49" s="98">
        <f>AD49*VLOOKUP($Z49,Lookup!$A$3:$I$41,9)</f>
        <v>0</v>
      </c>
      <c r="AF49" s="132"/>
      <c r="AG49" s="98">
        <f>AF49*VLOOKUP($Z49,Lookup!$A$2:$I$41,9,FALSE)*Lookup!$P$2</f>
        <v>0</v>
      </c>
      <c r="AH49" s="132"/>
      <c r="AI49" s="98">
        <f>AH49*VLOOKUP($Z49,Lookup!$A$3:$I$41,9)*Lookup!$P$2*Lookup!$P$2</f>
        <v>0</v>
      </c>
      <c r="AJ49" s="132"/>
      <c r="AK49" s="98">
        <f>AJ49*VLOOKUP($Z49,Lookup!$A$3:$I$41,9)*Lookup!$P$2*Lookup!$P$2*Lookup!$P$2</f>
        <v>0</v>
      </c>
      <c r="AL49" s="132"/>
      <c r="AM49" s="98">
        <f>AL49*VLOOKUP($Z49,Lookup!$A$3:$I$41,9)*Lookup!$P$2*Lookup!$P$2*Lookup!$P$2*Lookup!$P$2</f>
        <v>0</v>
      </c>
      <c r="AN49" s="129">
        <f t="shared" si="1"/>
        <v>0</v>
      </c>
      <c r="AU49" s="133" t="str">
        <f>VLOOKUP(AV49,Lookup!$V$1:$W$12,2,FALSE)</f>
        <v>Division</v>
      </c>
      <c r="AV49" s="43" t="s">
        <v>72</v>
      </c>
      <c r="AW49" s="43" t="s">
        <v>64</v>
      </c>
      <c r="AX49" s="131"/>
      <c r="AY49" s="132"/>
      <c r="AZ49" s="131"/>
      <c r="BA49" s="132"/>
      <c r="BB49" s="98">
        <f>BA49*VLOOKUP($AW49,Lookup!$A$3:$I$41,9)</f>
        <v>0</v>
      </c>
      <c r="BC49" s="132"/>
      <c r="BD49" s="98">
        <f>BC49*VLOOKUP($AW49,Lookup!$A$2:$I$41,9,FALSE)*Lookup!$P$2</f>
        <v>0</v>
      </c>
      <c r="BE49" s="132"/>
      <c r="BF49" s="98">
        <f>BE49*VLOOKUP($AW49,Lookup!$A$3:$I$41,9)*Lookup!$P$2*Lookup!$P$2</f>
        <v>0</v>
      </c>
      <c r="BG49" s="132"/>
      <c r="BH49" s="98">
        <f>BG49*VLOOKUP($AW49,Lookup!$A$3:$I$41,9)*Lookup!$P$2*Lookup!$P$2*Lookup!$P$2</f>
        <v>0</v>
      </c>
      <c r="BI49" s="132"/>
      <c r="BJ49" s="98">
        <f>BI49*VLOOKUP($AW49,Lookup!$A$3:$I$41,9)*Lookup!$P$2*Lookup!$P$2*Lookup!$P$2*Lookup!$P$2</f>
        <v>0</v>
      </c>
      <c r="BK49" s="129">
        <f t="shared" si="2"/>
        <v>0</v>
      </c>
    </row>
    <row r="50" spans="1:63" x14ac:dyDescent="0.25">
      <c r="A50" s="133" t="str">
        <f>VLOOKUP(B50,Lookup!$V$1:$W$12,2,FALSE)</f>
        <v>Division</v>
      </c>
      <c r="B50" s="43" t="s">
        <v>72</v>
      </c>
      <c r="C50" s="43" t="s">
        <v>64</v>
      </c>
      <c r="D50" s="131"/>
      <c r="E50" s="132"/>
      <c r="F50" s="131"/>
      <c r="G50" s="132"/>
      <c r="H50" s="98">
        <f>G50*VLOOKUP($C50,Lookup!$A$3:$I$41,9)</f>
        <v>0</v>
      </c>
      <c r="I50" s="132"/>
      <c r="J50" s="98">
        <f>I50*VLOOKUP($C50,Lookup!$A$2:I$41,9,FALSE)*Lookup!$P$2</f>
        <v>0</v>
      </c>
      <c r="K50" s="132"/>
      <c r="L50" s="98">
        <f>K50*VLOOKUP($C50,Lookup!$A$3:$I$41,9)*Lookup!$P$2*Lookup!$P$2</f>
        <v>0</v>
      </c>
      <c r="M50" s="132"/>
      <c r="N50" s="98">
        <f>M50*VLOOKUP($C50,Lookup!$A$3:$I$41,9)*Lookup!$P$2*Lookup!$P$2*Lookup!$P$2</f>
        <v>0</v>
      </c>
      <c r="O50" s="132"/>
      <c r="P50" s="98">
        <f>O50*VLOOKUP($C50,Lookup!$A$3:$I$41,9)*Lookup!$P$2*Lookup!$P$2*Lookup!$P$2*Lookup!$P$2</f>
        <v>0</v>
      </c>
      <c r="Q50" s="129">
        <f t="shared" si="0"/>
        <v>0</v>
      </c>
      <c r="X50" s="133" t="str">
        <f>VLOOKUP(Y50,Lookup!$V$1:$W$12,2,FALSE)</f>
        <v>Division</v>
      </c>
      <c r="Y50" s="43" t="s">
        <v>72</v>
      </c>
      <c r="Z50" s="43" t="s">
        <v>64</v>
      </c>
      <c r="AA50" s="131"/>
      <c r="AB50" s="132"/>
      <c r="AC50" s="131"/>
      <c r="AD50" s="132"/>
      <c r="AE50" s="98">
        <f>AD50*VLOOKUP($Z50,Lookup!$A$3:$I$41,9)</f>
        <v>0</v>
      </c>
      <c r="AF50" s="132"/>
      <c r="AG50" s="98">
        <f>AF50*VLOOKUP($Z50,Lookup!$A$2:$I$41,9,FALSE)*Lookup!$P$2</f>
        <v>0</v>
      </c>
      <c r="AH50" s="132"/>
      <c r="AI50" s="98">
        <f>AH50*VLOOKUP($Z50,Lookup!$A$3:$I$41,9)*Lookup!$P$2*Lookup!$P$2</f>
        <v>0</v>
      </c>
      <c r="AJ50" s="132"/>
      <c r="AK50" s="98">
        <f>AJ50*VLOOKUP($Z50,Lookup!$A$3:$I$41,9)*Lookup!$P$2*Lookup!$P$2*Lookup!$P$2</f>
        <v>0</v>
      </c>
      <c r="AL50" s="132"/>
      <c r="AM50" s="98">
        <f>AL50*VLOOKUP($Z50,Lookup!$A$3:$I$41,9)*Lookup!$P$2*Lookup!$P$2*Lookup!$P$2*Lookup!$P$2</f>
        <v>0</v>
      </c>
      <c r="AN50" s="129">
        <f t="shared" si="1"/>
        <v>0</v>
      </c>
      <c r="AU50" s="133" t="str">
        <f>VLOOKUP(AV50,Lookup!$V$1:$W$12,2,FALSE)</f>
        <v>Division</v>
      </c>
      <c r="AV50" s="43" t="s">
        <v>72</v>
      </c>
      <c r="AW50" s="43" t="s">
        <v>64</v>
      </c>
      <c r="AX50" s="131"/>
      <c r="AY50" s="132"/>
      <c r="AZ50" s="131"/>
      <c r="BA50" s="132"/>
      <c r="BB50" s="98">
        <f>BA50*VLOOKUP($AW50,Lookup!$A$3:$I$41,9)</f>
        <v>0</v>
      </c>
      <c r="BC50" s="132"/>
      <c r="BD50" s="98">
        <f>BC50*VLOOKUP($AW50,Lookup!$A$2:$I$41,9,FALSE)*Lookup!$P$2</f>
        <v>0</v>
      </c>
      <c r="BE50" s="132"/>
      <c r="BF50" s="98">
        <f>BE50*VLOOKUP($AW50,Lookup!$A$3:$I$41,9)*Lookup!$P$2*Lookup!$P$2</f>
        <v>0</v>
      </c>
      <c r="BG50" s="132"/>
      <c r="BH50" s="98">
        <f>BG50*VLOOKUP($AW50,Lookup!$A$3:$I$41,9)*Lookup!$P$2*Lookup!$P$2*Lookup!$P$2</f>
        <v>0</v>
      </c>
      <c r="BI50" s="132"/>
      <c r="BJ50" s="98">
        <f>BI50*VLOOKUP($AW50,Lookup!$A$3:$I$41,9)*Lookup!$P$2*Lookup!$P$2*Lookup!$P$2*Lookup!$P$2</f>
        <v>0</v>
      </c>
      <c r="BK50" s="129">
        <f t="shared" si="2"/>
        <v>0</v>
      </c>
    </row>
    <row r="51" spans="1:63" x14ac:dyDescent="0.25">
      <c r="A51" s="133" t="str">
        <f>VLOOKUP(B51,Lookup!$V$1:$W$12,2,FALSE)</f>
        <v>Division</v>
      </c>
      <c r="B51" s="43" t="s">
        <v>72</v>
      </c>
      <c r="C51" s="43" t="s">
        <v>64</v>
      </c>
      <c r="D51" s="131"/>
      <c r="E51" s="132"/>
      <c r="F51" s="131"/>
      <c r="G51" s="132"/>
      <c r="H51" s="98">
        <f>G51*VLOOKUP($C51,Lookup!$A$3:$I$41,9)</f>
        <v>0</v>
      </c>
      <c r="I51" s="132"/>
      <c r="J51" s="98">
        <f>I51*VLOOKUP($C51,Lookup!$A$2:I$41,9,FALSE)*Lookup!$P$2</f>
        <v>0</v>
      </c>
      <c r="K51" s="132"/>
      <c r="L51" s="98">
        <f>K51*VLOOKUP($C51,Lookup!$A$3:$I$41,9)*Lookup!$P$2*Lookup!$P$2</f>
        <v>0</v>
      </c>
      <c r="M51" s="132"/>
      <c r="N51" s="98">
        <f>M51*VLOOKUP($C51,Lookup!$A$3:$I$41,9)*Lookup!$P$2*Lookup!$P$2*Lookup!$P$2</f>
        <v>0</v>
      </c>
      <c r="O51" s="132"/>
      <c r="P51" s="98">
        <f>O51*VLOOKUP($C51,Lookup!$A$3:$I$41,9)*Lookup!$P$2*Lookup!$P$2*Lookup!$P$2*Lookup!$P$2</f>
        <v>0</v>
      </c>
      <c r="Q51" s="129">
        <f t="shared" si="0"/>
        <v>0</v>
      </c>
      <c r="X51" s="133" t="str">
        <f>VLOOKUP(Y51,Lookup!$V$1:$W$12,2,FALSE)</f>
        <v>Division</v>
      </c>
      <c r="Y51" s="43" t="s">
        <v>72</v>
      </c>
      <c r="Z51" s="43" t="s">
        <v>64</v>
      </c>
      <c r="AA51" s="131"/>
      <c r="AB51" s="132"/>
      <c r="AC51" s="131"/>
      <c r="AD51" s="132"/>
      <c r="AE51" s="98">
        <f>AD51*VLOOKUP($Z51,Lookup!$A$3:$I$41,9)</f>
        <v>0</v>
      </c>
      <c r="AF51" s="132"/>
      <c r="AG51" s="98">
        <f>AF51*VLOOKUP($Z51,Lookup!$A$2:$I$41,9,FALSE)*Lookup!$P$2</f>
        <v>0</v>
      </c>
      <c r="AH51" s="132"/>
      <c r="AI51" s="98">
        <f>AH51*VLOOKUP($Z51,Lookup!$A$3:$I$41,9)*Lookup!$P$2*Lookup!$P$2</f>
        <v>0</v>
      </c>
      <c r="AJ51" s="132"/>
      <c r="AK51" s="98">
        <f>AJ51*VLOOKUP($Z51,Lookup!$A$3:$I$41,9)*Lookup!$P$2*Lookup!$P$2*Lookup!$P$2</f>
        <v>0</v>
      </c>
      <c r="AL51" s="132"/>
      <c r="AM51" s="98">
        <f>AL51*VLOOKUP($Z51,Lookup!$A$3:$I$41,9)*Lookup!$P$2*Lookup!$P$2*Lookup!$P$2*Lookup!$P$2</f>
        <v>0</v>
      </c>
      <c r="AN51" s="129">
        <f t="shared" si="1"/>
        <v>0</v>
      </c>
      <c r="AU51" s="133" t="str">
        <f>VLOOKUP(AV51,Lookup!$V$1:$W$12,2,FALSE)</f>
        <v>Division</v>
      </c>
      <c r="AV51" s="43" t="s">
        <v>72</v>
      </c>
      <c r="AW51" s="43" t="s">
        <v>64</v>
      </c>
      <c r="AX51" s="131"/>
      <c r="AY51" s="132"/>
      <c r="AZ51" s="131"/>
      <c r="BA51" s="132"/>
      <c r="BB51" s="98">
        <f>BA51*VLOOKUP($AW51,Lookup!$A$3:$I$41,9)</f>
        <v>0</v>
      </c>
      <c r="BC51" s="132"/>
      <c r="BD51" s="98">
        <f>BC51*VLOOKUP($AW51,Lookup!$A$2:$I$41,9,FALSE)*Lookup!$P$2</f>
        <v>0</v>
      </c>
      <c r="BE51" s="132"/>
      <c r="BF51" s="98">
        <f>BE51*VLOOKUP($AW51,Lookup!$A$3:$I$41,9)*Lookup!$P$2*Lookup!$P$2</f>
        <v>0</v>
      </c>
      <c r="BG51" s="132"/>
      <c r="BH51" s="98">
        <f>BG51*VLOOKUP($AW51,Lookup!$A$3:$I$41,9)*Lookup!$P$2*Lookup!$P$2*Lookup!$P$2</f>
        <v>0</v>
      </c>
      <c r="BI51" s="132"/>
      <c r="BJ51" s="98">
        <f>BI51*VLOOKUP($AW51,Lookup!$A$3:$I$41,9)*Lookup!$P$2*Lookup!$P$2*Lookup!$P$2*Lookup!$P$2</f>
        <v>0</v>
      </c>
      <c r="BK51" s="129">
        <f t="shared" si="2"/>
        <v>0</v>
      </c>
    </row>
    <row r="52" spans="1:63" x14ac:dyDescent="0.25">
      <c r="A52" s="133" t="str">
        <f>VLOOKUP(B52,Lookup!$V$1:$W$12,2,FALSE)</f>
        <v>Division</v>
      </c>
      <c r="B52" s="43" t="s">
        <v>72</v>
      </c>
      <c r="C52" s="43" t="s">
        <v>64</v>
      </c>
      <c r="D52" s="131"/>
      <c r="E52" s="132"/>
      <c r="F52" s="131"/>
      <c r="G52" s="132"/>
      <c r="H52" s="98">
        <f>G52*VLOOKUP($C52,Lookup!$A$3:$I$41,9)</f>
        <v>0</v>
      </c>
      <c r="I52" s="132"/>
      <c r="J52" s="98">
        <f>I52*VLOOKUP($C52,Lookup!$A$2:I$41,9,FALSE)*Lookup!$P$2</f>
        <v>0</v>
      </c>
      <c r="K52" s="132"/>
      <c r="L52" s="98">
        <f>K52*VLOOKUP($C52,Lookup!$A$3:$I$41,9)*Lookup!$P$2*Lookup!$P$2</f>
        <v>0</v>
      </c>
      <c r="M52" s="132"/>
      <c r="N52" s="98">
        <f>M52*VLOOKUP($C52,Lookup!$A$3:$I$41,9)*Lookup!$P$2*Lookup!$P$2*Lookup!$P$2</f>
        <v>0</v>
      </c>
      <c r="O52" s="132"/>
      <c r="P52" s="98">
        <f>O52*VLOOKUP($C52,Lookup!$A$3:$I$41,9)*Lookup!$P$2*Lookup!$P$2*Lookup!$P$2*Lookup!$P$2</f>
        <v>0</v>
      </c>
      <c r="Q52" s="129">
        <f t="shared" si="0"/>
        <v>0</v>
      </c>
      <c r="X52" s="133" t="str">
        <f>VLOOKUP(Y52,Lookup!$V$1:$W$12,2,FALSE)</f>
        <v>Division</v>
      </c>
      <c r="Y52" s="43" t="s">
        <v>72</v>
      </c>
      <c r="Z52" s="43" t="s">
        <v>64</v>
      </c>
      <c r="AA52" s="131"/>
      <c r="AB52" s="132"/>
      <c r="AC52" s="131"/>
      <c r="AD52" s="132"/>
      <c r="AE52" s="98">
        <f>AD52*VLOOKUP($Z52,Lookup!$A$3:$I$41,9)</f>
        <v>0</v>
      </c>
      <c r="AF52" s="132"/>
      <c r="AG52" s="98">
        <f>AF52*VLOOKUP($Z52,Lookup!$A$2:$I$41,9,FALSE)*Lookup!$P$2</f>
        <v>0</v>
      </c>
      <c r="AH52" s="132"/>
      <c r="AI52" s="98">
        <f>AH52*VLOOKUP($Z52,Lookup!$A$3:$I$41,9)*Lookup!$P$2*Lookup!$P$2</f>
        <v>0</v>
      </c>
      <c r="AJ52" s="132"/>
      <c r="AK52" s="98">
        <f>AJ52*VLOOKUP($Z52,Lookup!$A$3:$I$41,9)*Lookup!$P$2*Lookup!$P$2*Lookup!$P$2</f>
        <v>0</v>
      </c>
      <c r="AL52" s="132"/>
      <c r="AM52" s="98">
        <f>AL52*VLOOKUP($Z52,Lookup!$A$3:$I$41,9)*Lookup!$P$2*Lookup!$P$2*Lookup!$P$2*Lookup!$P$2</f>
        <v>0</v>
      </c>
      <c r="AN52" s="129">
        <f t="shared" si="1"/>
        <v>0</v>
      </c>
      <c r="AU52" s="133" t="str">
        <f>VLOOKUP(AV52,Lookup!$V$1:$W$12,2,FALSE)</f>
        <v>Division</v>
      </c>
      <c r="AV52" s="43" t="s">
        <v>72</v>
      </c>
      <c r="AW52" s="43" t="s">
        <v>64</v>
      </c>
      <c r="AX52" s="131"/>
      <c r="AY52" s="132"/>
      <c r="AZ52" s="131"/>
      <c r="BA52" s="132"/>
      <c r="BB52" s="98">
        <f>BA52*VLOOKUP($AW52,Lookup!$A$3:$I$41,9)</f>
        <v>0</v>
      </c>
      <c r="BC52" s="132"/>
      <c r="BD52" s="98">
        <f>BC52*VLOOKUP($AW52,Lookup!$A$2:$I$41,9,FALSE)*Lookup!$P$2</f>
        <v>0</v>
      </c>
      <c r="BE52" s="132"/>
      <c r="BF52" s="98">
        <f>BE52*VLOOKUP($AW52,Lookup!$A$3:$I$41,9)*Lookup!$P$2*Lookup!$P$2</f>
        <v>0</v>
      </c>
      <c r="BG52" s="132"/>
      <c r="BH52" s="98">
        <f>BG52*VLOOKUP($AW52,Lookup!$A$3:$I$41,9)*Lookup!$P$2*Lookup!$P$2*Lookup!$P$2</f>
        <v>0</v>
      </c>
      <c r="BI52" s="132"/>
      <c r="BJ52" s="98">
        <f>BI52*VLOOKUP($AW52,Lookup!$A$3:$I$41,9)*Lookup!$P$2*Lookup!$P$2*Lookup!$P$2*Lookup!$P$2</f>
        <v>0</v>
      </c>
      <c r="BK52" s="129">
        <f t="shared" si="2"/>
        <v>0</v>
      </c>
    </row>
    <row r="53" spans="1:63" x14ac:dyDescent="0.25">
      <c r="A53" s="133" t="str">
        <f>VLOOKUP(B53,Lookup!$V$1:$W$12,2,FALSE)</f>
        <v>Division</v>
      </c>
      <c r="B53" s="43" t="s">
        <v>72</v>
      </c>
      <c r="C53" s="43" t="s">
        <v>64</v>
      </c>
      <c r="D53" s="131"/>
      <c r="E53" s="132"/>
      <c r="F53" s="131"/>
      <c r="G53" s="132"/>
      <c r="H53" s="98">
        <f>G53*VLOOKUP($C53,Lookup!$A$3:$I$41,9)</f>
        <v>0</v>
      </c>
      <c r="I53" s="132"/>
      <c r="J53" s="98">
        <f>I53*VLOOKUP($C53,Lookup!$A$2:I$41,9,FALSE)*Lookup!$P$2</f>
        <v>0</v>
      </c>
      <c r="K53" s="132"/>
      <c r="L53" s="98">
        <f>K53*VLOOKUP($C53,Lookup!$A$3:$I$41,9)*Lookup!$P$2*Lookup!$P$2</f>
        <v>0</v>
      </c>
      <c r="M53" s="132"/>
      <c r="N53" s="98">
        <f>M53*VLOOKUP($C53,Lookup!$A$3:$I$41,9)*Lookup!$P$2*Lookup!$P$2*Lookup!$P$2</f>
        <v>0</v>
      </c>
      <c r="O53" s="132"/>
      <c r="P53" s="98">
        <f>O53*VLOOKUP($C53,Lookup!$A$3:$I$41,9)*Lookup!$P$2*Lookup!$P$2*Lookup!$P$2*Lookup!$P$2</f>
        <v>0</v>
      </c>
      <c r="Q53" s="129">
        <f t="shared" si="0"/>
        <v>0</v>
      </c>
      <c r="X53" s="133" t="str">
        <f>VLOOKUP(Y53,Lookup!$V$1:$W$12,2,FALSE)</f>
        <v>Division</v>
      </c>
      <c r="Y53" s="43" t="s">
        <v>72</v>
      </c>
      <c r="Z53" s="43" t="s">
        <v>64</v>
      </c>
      <c r="AA53" s="131"/>
      <c r="AB53" s="132"/>
      <c r="AC53" s="131"/>
      <c r="AD53" s="132"/>
      <c r="AE53" s="98">
        <f>AD53*VLOOKUP($Z53,Lookup!$A$3:$I$41,9)</f>
        <v>0</v>
      </c>
      <c r="AF53" s="132"/>
      <c r="AG53" s="98">
        <f>AF53*VLOOKUP($Z53,Lookup!$A$2:$I$41,9,FALSE)*Lookup!$P$2</f>
        <v>0</v>
      </c>
      <c r="AH53" s="132"/>
      <c r="AI53" s="98">
        <f>AH53*VLOOKUP($Z53,Lookup!$A$3:$I$41,9)*Lookup!$P$2*Lookup!$P$2</f>
        <v>0</v>
      </c>
      <c r="AJ53" s="132"/>
      <c r="AK53" s="98">
        <f>AJ53*VLOOKUP($Z53,Lookup!$A$3:$I$41,9)*Lookup!$P$2*Lookup!$P$2*Lookup!$P$2</f>
        <v>0</v>
      </c>
      <c r="AL53" s="132"/>
      <c r="AM53" s="98">
        <f>AL53*VLOOKUP($Z53,Lookup!$A$3:$I$41,9)*Lookup!$P$2*Lookup!$P$2*Lookup!$P$2*Lookup!$P$2</f>
        <v>0</v>
      </c>
      <c r="AN53" s="129">
        <f t="shared" si="1"/>
        <v>0</v>
      </c>
      <c r="AU53" s="133" t="str">
        <f>VLOOKUP(AV53,Lookup!$V$1:$W$12,2,FALSE)</f>
        <v>Division</v>
      </c>
      <c r="AV53" s="43" t="s">
        <v>72</v>
      </c>
      <c r="AW53" s="43" t="s">
        <v>64</v>
      </c>
      <c r="AX53" s="131"/>
      <c r="AY53" s="132"/>
      <c r="AZ53" s="131"/>
      <c r="BA53" s="132"/>
      <c r="BB53" s="98">
        <f>BA53*VLOOKUP($AW53,Lookup!$A$3:$I$41,9)</f>
        <v>0</v>
      </c>
      <c r="BC53" s="132"/>
      <c r="BD53" s="98">
        <f>BC53*VLOOKUP($AW53,Lookup!$A$2:$I$41,9,FALSE)*Lookup!$P$2</f>
        <v>0</v>
      </c>
      <c r="BE53" s="132"/>
      <c r="BF53" s="98">
        <f>BE53*VLOOKUP($AW53,Lookup!$A$3:$I$41,9)*Lookup!$P$2*Lookup!$P$2</f>
        <v>0</v>
      </c>
      <c r="BG53" s="132"/>
      <c r="BH53" s="98">
        <f>BG53*VLOOKUP($AW53,Lookup!$A$3:$I$41,9)*Lookup!$P$2*Lookup!$P$2*Lookup!$P$2</f>
        <v>0</v>
      </c>
      <c r="BI53" s="132"/>
      <c r="BJ53" s="98">
        <f>BI53*VLOOKUP($AW53,Lookup!$A$3:$I$41,9)*Lookup!$P$2*Lookup!$P$2*Lookup!$P$2*Lookup!$P$2</f>
        <v>0</v>
      </c>
      <c r="BK53" s="129">
        <f t="shared" si="2"/>
        <v>0</v>
      </c>
    </row>
    <row r="54" spans="1:63" x14ac:dyDescent="0.25">
      <c r="A54" s="133" t="str">
        <f>VLOOKUP(B54,Lookup!$V$1:$W$12,2,FALSE)</f>
        <v>Division</v>
      </c>
      <c r="B54" s="43" t="s">
        <v>72</v>
      </c>
      <c r="C54" s="43" t="s">
        <v>64</v>
      </c>
      <c r="D54" s="131"/>
      <c r="E54" s="132"/>
      <c r="F54" s="131"/>
      <c r="G54" s="132"/>
      <c r="H54" s="98">
        <f>G54*VLOOKUP($C54,Lookup!$A$3:$I$41,9)</f>
        <v>0</v>
      </c>
      <c r="I54" s="132"/>
      <c r="J54" s="98">
        <f>I54*VLOOKUP($C54,Lookup!$A$2:I$41,9,FALSE)*Lookup!$P$2</f>
        <v>0</v>
      </c>
      <c r="K54" s="132"/>
      <c r="L54" s="98">
        <f>K54*VLOOKUP($C54,Lookup!$A$3:$I$41,9)*Lookup!$P$2*Lookup!$P$2</f>
        <v>0</v>
      </c>
      <c r="M54" s="132"/>
      <c r="N54" s="98">
        <f>M54*VLOOKUP($C54,Lookup!$A$3:$I$41,9)*Lookup!$P$2*Lookup!$P$2*Lookup!$P$2</f>
        <v>0</v>
      </c>
      <c r="O54" s="132"/>
      <c r="P54" s="98">
        <f>O54*VLOOKUP($C54,Lookup!$A$3:$I$41,9)*Lookup!$P$2*Lookup!$P$2*Lookup!$P$2*Lookup!$P$2</f>
        <v>0</v>
      </c>
      <c r="Q54" s="129">
        <f t="shared" si="0"/>
        <v>0</v>
      </c>
      <c r="X54" s="133" t="str">
        <f>VLOOKUP(Y54,Lookup!$V$1:$W$12,2,FALSE)</f>
        <v>Division</v>
      </c>
      <c r="Y54" s="43" t="s">
        <v>72</v>
      </c>
      <c r="Z54" s="43" t="s">
        <v>64</v>
      </c>
      <c r="AA54" s="131"/>
      <c r="AB54" s="132"/>
      <c r="AC54" s="131"/>
      <c r="AD54" s="132"/>
      <c r="AE54" s="98">
        <f>AD54*VLOOKUP($Z54,Lookup!$A$3:$I$41,9)</f>
        <v>0</v>
      </c>
      <c r="AF54" s="132"/>
      <c r="AG54" s="98">
        <f>AF54*VLOOKUP($Z54,Lookup!$A$2:$I$41,9,FALSE)*Lookup!$P$2</f>
        <v>0</v>
      </c>
      <c r="AH54" s="132"/>
      <c r="AI54" s="98">
        <f>AH54*VLOOKUP($Z54,Lookup!$A$3:$I$41,9)*Lookup!$P$2*Lookup!$P$2</f>
        <v>0</v>
      </c>
      <c r="AJ54" s="132"/>
      <c r="AK54" s="98">
        <f>AJ54*VLOOKUP($Z54,Lookup!$A$3:$I$41,9)*Lookup!$P$2*Lookup!$P$2*Lookup!$P$2</f>
        <v>0</v>
      </c>
      <c r="AL54" s="132"/>
      <c r="AM54" s="98">
        <f>AL54*VLOOKUP($Z54,Lookup!$A$3:$I$41,9)*Lookup!$P$2*Lookup!$P$2*Lookup!$P$2*Lookup!$P$2</f>
        <v>0</v>
      </c>
      <c r="AN54" s="129">
        <f t="shared" si="1"/>
        <v>0</v>
      </c>
      <c r="AU54" s="133" t="str">
        <f>VLOOKUP(AV54,Lookup!$V$1:$W$12,2,FALSE)</f>
        <v>Division</v>
      </c>
      <c r="AV54" s="43" t="s">
        <v>72</v>
      </c>
      <c r="AW54" s="43" t="s">
        <v>64</v>
      </c>
      <c r="AX54" s="131"/>
      <c r="AY54" s="132"/>
      <c r="AZ54" s="131"/>
      <c r="BA54" s="132"/>
      <c r="BB54" s="98">
        <f>BA54*VLOOKUP($AW54,Lookup!$A$3:$I$41,9)</f>
        <v>0</v>
      </c>
      <c r="BC54" s="132"/>
      <c r="BD54" s="98">
        <f>BC54*VLOOKUP($AW54,Lookup!$A$2:$I$41,9,FALSE)*Lookup!$P$2</f>
        <v>0</v>
      </c>
      <c r="BE54" s="132"/>
      <c r="BF54" s="98">
        <f>BE54*VLOOKUP($AW54,Lookup!$A$3:$I$41,9)*Lookup!$P$2*Lookup!$P$2</f>
        <v>0</v>
      </c>
      <c r="BG54" s="132"/>
      <c r="BH54" s="98">
        <f>BG54*VLOOKUP($AW54,Lookup!$A$3:$I$41,9)*Lookup!$P$2*Lookup!$P$2*Lookup!$P$2</f>
        <v>0</v>
      </c>
      <c r="BI54" s="132"/>
      <c r="BJ54" s="98">
        <f>BI54*VLOOKUP($AW54,Lookup!$A$3:$I$41,9)*Lookup!$P$2*Lookup!$P$2*Lookup!$P$2*Lookup!$P$2</f>
        <v>0</v>
      </c>
      <c r="BK54" s="129">
        <f t="shared" si="2"/>
        <v>0</v>
      </c>
    </row>
    <row r="55" spans="1:63" x14ac:dyDescent="0.25">
      <c r="A55" s="133" t="str">
        <f>VLOOKUP(B55,Lookup!$V$1:$W$12,2,FALSE)</f>
        <v>Division</v>
      </c>
      <c r="B55" s="43" t="s">
        <v>72</v>
      </c>
      <c r="C55" s="43" t="s">
        <v>64</v>
      </c>
      <c r="D55" s="131"/>
      <c r="E55" s="132"/>
      <c r="F55" s="131"/>
      <c r="G55" s="132"/>
      <c r="H55" s="98">
        <f>G55*VLOOKUP($C55,Lookup!$A$3:$I$41,9)</f>
        <v>0</v>
      </c>
      <c r="I55" s="132"/>
      <c r="J55" s="98">
        <f>I55*VLOOKUP($C55,Lookup!$A$2:I$41,9,FALSE)*Lookup!$P$2</f>
        <v>0</v>
      </c>
      <c r="K55" s="132"/>
      <c r="L55" s="98">
        <f>K55*VLOOKUP($C55,Lookup!$A$3:$I$41,9)*Lookup!$P$2*Lookup!$P$2</f>
        <v>0</v>
      </c>
      <c r="M55" s="132"/>
      <c r="N55" s="98">
        <f>M55*VLOOKUP($C55,Lookup!$A$3:$I$41,9)*Lookup!$P$2*Lookup!$P$2*Lookup!$P$2</f>
        <v>0</v>
      </c>
      <c r="O55" s="132"/>
      <c r="P55" s="98">
        <f>O55*VLOOKUP($C55,Lookup!$A$3:$I$41,9)*Lookup!$P$2*Lookup!$P$2*Lookup!$P$2*Lookup!$P$2</f>
        <v>0</v>
      </c>
      <c r="Q55" s="129">
        <f t="shared" si="0"/>
        <v>0</v>
      </c>
      <c r="X55" s="133" t="str">
        <f>VLOOKUP(Y55,Lookup!$V$1:$W$12,2,FALSE)</f>
        <v>Division</v>
      </c>
      <c r="Y55" s="43" t="s">
        <v>72</v>
      </c>
      <c r="Z55" s="43" t="s">
        <v>64</v>
      </c>
      <c r="AA55" s="131"/>
      <c r="AB55" s="132"/>
      <c r="AC55" s="131"/>
      <c r="AD55" s="132"/>
      <c r="AE55" s="98">
        <f>AD55*VLOOKUP($Z55,Lookup!$A$3:$I$41,9)</f>
        <v>0</v>
      </c>
      <c r="AF55" s="132"/>
      <c r="AG55" s="98">
        <f>AF55*VLOOKUP($Z55,Lookup!$A$2:$I$41,9,FALSE)*Lookup!$P$2</f>
        <v>0</v>
      </c>
      <c r="AH55" s="132"/>
      <c r="AI55" s="98">
        <f>AH55*VLOOKUP($Z55,Lookup!$A$3:$I$41,9)*Lookup!$P$2*Lookup!$P$2</f>
        <v>0</v>
      </c>
      <c r="AJ55" s="132"/>
      <c r="AK55" s="98">
        <f>AJ55*VLOOKUP($Z55,Lookup!$A$3:$I$41,9)*Lookup!$P$2*Lookup!$P$2*Lookup!$P$2</f>
        <v>0</v>
      </c>
      <c r="AL55" s="132"/>
      <c r="AM55" s="98">
        <f>AL55*VLOOKUP($Z55,Lookup!$A$3:$I$41,9)*Lookup!$P$2*Lookup!$P$2*Lookup!$P$2*Lookup!$P$2</f>
        <v>0</v>
      </c>
      <c r="AN55" s="129">
        <f t="shared" si="1"/>
        <v>0</v>
      </c>
      <c r="AU55" s="133" t="str">
        <f>VLOOKUP(AV55,Lookup!$V$1:$W$12,2,FALSE)</f>
        <v>Division</v>
      </c>
      <c r="AV55" s="43" t="s">
        <v>72</v>
      </c>
      <c r="AW55" s="43" t="s">
        <v>64</v>
      </c>
      <c r="AX55" s="131"/>
      <c r="AY55" s="132"/>
      <c r="AZ55" s="131"/>
      <c r="BA55" s="132"/>
      <c r="BB55" s="98">
        <f>BA55*VLOOKUP($AW55,Lookup!$A$3:$I$41,9)</f>
        <v>0</v>
      </c>
      <c r="BC55" s="132"/>
      <c r="BD55" s="98">
        <f>BC55*VLOOKUP($AW55,Lookup!$A$2:$I$41,9,FALSE)*Lookup!$P$2</f>
        <v>0</v>
      </c>
      <c r="BE55" s="132"/>
      <c r="BF55" s="98">
        <f>BE55*VLOOKUP($AW55,Lookup!$A$3:$I$41,9)*Lookup!$P$2*Lookup!$P$2</f>
        <v>0</v>
      </c>
      <c r="BG55" s="132"/>
      <c r="BH55" s="98">
        <f>BG55*VLOOKUP($AW55,Lookup!$A$3:$I$41,9)*Lookup!$P$2*Lookup!$P$2*Lookup!$P$2</f>
        <v>0</v>
      </c>
      <c r="BI55" s="132"/>
      <c r="BJ55" s="98">
        <f>BI55*VLOOKUP($AW55,Lookup!$A$3:$I$41,9)*Lookup!$P$2*Lookup!$P$2*Lookup!$P$2*Lookup!$P$2</f>
        <v>0</v>
      </c>
      <c r="BK55" s="129">
        <f t="shared" si="2"/>
        <v>0</v>
      </c>
    </row>
    <row r="56" spans="1:63" s="24" customFormat="1" x14ac:dyDescent="0.25">
      <c r="C56" s="24" t="s">
        <v>5</v>
      </c>
      <c r="G56" s="24">
        <f t="shared" ref="G56:Q56" si="3">SUM(G6:G55)</f>
        <v>0</v>
      </c>
      <c r="H56" s="98">
        <f>SUM(H6:H55)</f>
        <v>0</v>
      </c>
      <c r="I56" s="24">
        <f t="shared" si="3"/>
        <v>0</v>
      </c>
      <c r="J56" s="98">
        <f>SUM(J6:J55)</f>
        <v>0</v>
      </c>
      <c r="L56" s="98">
        <f>SUM(L6:L55)</f>
        <v>0</v>
      </c>
      <c r="M56" s="24">
        <f t="shared" si="3"/>
        <v>0</v>
      </c>
      <c r="N56" s="98">
        <f>SUM(N6:N55)</f>
        <v>0</v>
      </c>
      <c r="O56" s="24">
        <f t="shared" si="3"/>
        <v>0</v>
      </c>
      <c r="P56" s="98">
        <f>SUM(P6:P55)</f>
        <v>0</v>
      </c>
      <c r="Q56" s="130">
        <f t="shared" si="3"/>
        <v>0</v>
      </c>
      <c r="Z56" s="24" t="s">
        <v>5</v>
      </c>
      <c r="AD56" s="24">
        <f t="shared" ref="AD56:AL56" si="4">SUM(AD6:AD55)</f>
        <v>0</v>
      </c>
      <c r="AE56" s="104">
        <f>SUM(AE6:AE55)</f>
        <v>0</v>
      </c>
      <c r="AF56" s="24">
        <f t="shared" si="4"/>
        <v>0</v>
      </c>
      <c r="AG56" s="104">
        <f>SUM(AG6:AG55)</f>
        <v>0</v>
      </c>
      <c r="AH56" s="24">
        <f t="shared" si="4"/>
        <v>0</v>
      </c>
      <c r="AI56" s="104">
        <f>SUM(AI6:AI55)</f>
        <v>0</v>
      </c>
      <c r="AJ56" s="24">
        <f t="shared" si="4"/>
        <v>0</v>
      </c>
      <c r="AK56" s="104">
        <f>SUM(AK6:AK55)</f>
        <v>0</v>
      </c>
      <c r="AL56" s="24">
        <f t="shared" si="4"/>
        <v>0</v>
      </c>
      <c r="AM56" s="104">
        <f>SUM(AM6:AM55)</f>
        <v>0</v>
      </c>
      <c r="AN56" s="130">
        <f>SUM(AN6:AN55)</f>
        <v>0</v>
      </c>
      <c r="AW56" s="24" t="s">
        <v>5</v>
      </c>
      <c r="BA56" s="24">
        <f t="shared" ref="BA56:BI56" si="5">SUM(BA6:BA55)</f>
        <v>0</v>
      </c>
      <c r="BB56" s="104">
        <f>SUM(BB6:BB55)</f>
        <v>0</v>
      </c>
      <c r="BC56" s="24">
        <f t="shared" si="5"/>
        <v>0</v>
      </c>
      <c r="BD56" s="104">
        <f>SUM(BD6:BD55)</f>
        <v>0</v>
      </c>
      <c r="BE56" s="24">
        <f t="shared" si="5"/>
        <v>0</v>
      </c>
      <c r="BF56" s="104">
        <f>SUM(BF6:BF55)</f>
        <v>0</v>
      </c>
      <c r="BG56" s="24">
        <f t="shared" si="5"/>
        <v>0</v>
      </c>
      <c r="BH56" s="104">
        <f>SUM(BH6:BH55)</f>
        <v>0</v>
      </c>
      <c r="BI56" s="24">
        <f t="shared" si="5"/>
        <v>0</v>
      </c>
      <c r="BJ56" s="104">
        <f>SUM(BJ6:BJ55)</f>
        <v>0</v>
      </c>
      <c r="BK56" s="130">
        <f>SUM(BK6:BK55)</f>
        <v>0</v>
      </c>
    </row>
    <row r="81" spans="1:1" x14ac:dyDescent="0.25">
      <c r="A81" s="17"/>
    </row>
  </sheetData>
  <dataValidations count="2">
    <dataValidation type="list" allowBlank="1" showInputMessage="1" showErrorMessage="1" sqref="Y6:Y8">
      <formula1>$L$3:$L$15</formula1>
    </dataValidation>
    <dataValidation type="list" allowBlank="1" showInputMessage="1" showErrorMessage="1" sqref="AV6:AV8">
      <formula1>$L$3:$L$15</formula1>
    </dataValidation>
  </dataValidations>
  <pageMargins left="0.70866141732283472" right="0.70866141732283472" top="0.74803149606299213" bottom="0.74803149606299213" header="0.31496062992125984" footer="0.31496062992125984"/>
  <pageSetup paperSize="9" scale="46" orientation="landscape" r:id="rId1"/>
  <headerFooter alignWithMargins="0">
    <oddFooter>&amp;L&amp;"Arial,Italic"&amp;8&amp;F &amp;A &amp;D&amp;R&amp;"Arial,Italic"&amp;8&amp;P/&amp;N</oddFooter>
  </headerFooter>
  <colBreaks count="2" manualBreakCount="2">
    <brk id="20" max="55" man="1"/>
    <brk id="43"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Lookup!$A$2:$A$41</xm:f>
          </x14:formula1>
          <xm:sqref>Z6:Z55 AW6:AW55 C6:C55</xm:sqref>
        </x14:dataValidation>
        <x14:dataValidation type="list" allowBlank="1" showInputMessage="1" showErrorMessage="1">
          <x14:formula1>
            <xm:f>Lookup!$L$3:$L$14</xm:f>
          </x14:formula1>
          <xm:sqref>B6:B55 Y9:Y55 AV9:AV55</xm:sqref>
        </x14:dataValidation>
        <x14:dataValidation type="list" allowBlank="1" showInputMessage="1" showErrorMessage="1" prompt="Please select division">
          <x14:formula1>
            <xm:f>Lookup!$T$2:$T$5</xm:f>
          </x14:formula1>
          <xm:sqref>A5</xm:sqref>
        </x14:dataValidation>
        <x14:dataValidation type="list" allowBlank="1" showInputMessage="1" showErrorMessage="1" prompt="Please select branch">
          <x14:formula1>
            <xm:f>Lookup!$V$2:$V$13</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99"/>
  </sheetPr>
  <dimension ref="A1:BW116"/>
  <sheetViews>
    <sheetView zoomScale="90" zoomScaleNormal="90" workbookViewId="0">
      <pane ySplit="3" topLeftCell="A4" activePane="bottomLeft" state="frozen"/>
      <selection pane="bottomLeft" activeCell="BD21" sqref="BD21"/>
    </sheetView>
  </sheetViews>
  <sheetFormatPr defaultRowHeight="15" x14ac:dyDescent="0.25"/>
  <cols>
    <col min="1" max="1" width="8.42578125" style="16" bestFit="1" customWidth="1"/>
    <col min="2" max="2" width="24.85546875" style="16" bestFit="1" customWidth="1"/>
    <col min="3" max="3" width="14.140625" style="16" bestFit="1" customWidth="1"/>
    <col min="4" max="4" width="21.140625" style="16" bestFit="1" customWidth="1"/>
    <col min="5" max="5" width="25.140625" style="16" customWidth="1"/>
    <col min="6" max="7" width="9.140625" style="16" customWidth="1"/>
    <col min="8" max="8" width="10.42578125" style="24" customWidth="1"/>
    <col min="9" max="10" width="9.140625" style="16" customWidth="1"/>
    <col min="11" max="11" width="9.140625" style="24"/>
    <col min="12" max="13" width="9.140625" style="16" customWidth="1"/>
    <col min="14" max="14" width="9.140625" style="24"/>
    <col min="15" max="16" width="9.140625" style="16" customWidth="1"/>
    <col min="17" max="17" width="9.140625" style="24"/>
    <col min="18" max="19" width="9.140625" style="16" customWidth="1"/>
    <col min="20" max="20" width="9.140625" style="24"/>
    <col min="21" max="21" width="11" style="24" bestFit="1" customWidth="1"/>
    <col min="22" max="27" width="9.140625" style="16"/>
    <col min="28" max="28" width="8.42578125" style="16" bestFit="1" customWidth="1"/>
    <col min="29" max="29" width="24.85546875" style="16" bestFit="1" customWidth="1"/>
    <col min="30" max="30" width="14.140625" style="16" bestFit="1" customWidth="1"/>
    <col min="31" max="31" width="21.140625" style="16" bestFit="1" customWidth="1"/>
    <col min="32" max="32" width="25.140625" style="16" customWidth="1"/>
    <col min="33" max="34" width="9.140625" style="16" customWidth="1"/>
    <col min="35" max="35" width="10.42578125" style="16" customWidth="1"/>
    <col min="36" max="37" width="9.140625" style="16" customWidth="1"/>
    <col min="38" max="38" width="9.140625" style="16"/>
    <col min="39" max="40" width="9.140625" style="16" customWidth="1"/>
    <col min="41" max="41" width="9.140625" style="16"/>
    <col min="42" max="43" width="9.140625" style="16" customWidth="1"/>
    <col min="44" max="44" width="9.140625" style="16"/>
    <col min="45" max="46" width="9.140625" style="16" customWidth="1"/>
    <col min="47" max="47" width="9.140625" style="16"/>
    <col min="48" max="48" width="11" style="16" bestFit="1" customWidth="1"/>
    <col min="49" max="54" width="9.140625" style="16"/>
    <col min="55" max="55" width="8.42578125" style="16" bestFit="1" customWidth="1"/>
    <col min="56" max="56" width="24.85546875" style="16" bestFit="1" customWidth="1"/>
    <col min="57" max="57" width="14.140625" style="16" bestFit="1" customWidth="1"/>
    <col min="58" max="58" width="21.140625" style="16" bestFit="1" customWidth="1"/>
    <col min="59" max="59" width="25.140625" style="16" customWidth="1"/>
    <col min="60" max="61" width="9.140625" style="16" customWidth="1"/>
    <col min="62" max="62" width="10.42578125" style="16" customWidth="1"/>
    <col min="63" max="64" width="9.140625" style="16" customWidth="1"/>
    <col min="65" max="65" width="9.140625" style="16"/>
    <col min="66" max="67" width="9.140625" style="16" customWidth="1"/>
    <col min="68" max="68" width="9.140625" style="16"/>
    <col min="69" max="70" width="9.140625" style="16" customWidth="1"/>
    <col min="71" max="71" width="9.140625" style="16"/>
    <col min="72" max="73" width="9.140625" style="16" customWidth="1"/>
    <col min="74" max="74" width="9.140625" style="16"/>
    <col min="75" max="75" width="11" style="16" bestFit="1" customWidth="1"/>
    <col min="76" max="16384" width="9.140625" style="16"/>
  </cols>
  <sheetData>
    <row r="1" spans="1:75" ht="18.75" x14ac:dyDescent="0.3">
      <c r="A1" s="134" t="s">
        <v>108</v>
      </c>
      <c r="F1" s="201" t="s">
        <v>1</v>
      </c>
      <c r="G1" s="201"/>
      <c r="H1" s="95" t="s">
        <v>1</v>
      </c>
      <c r="I1" s="201" t="s">
        <v>2</v>
      </c>
      <c r="J1" s="201"/>
      <c r="K1" s="95" t="s">
        <v>2</v>
      </c>
      <c r="L1" s="201" t="s">
        <v>3</v>
      </c>
      <c r="M1" s="201"/>
      <c r="N1" s="67" t="s">
        <v>74</v>
      </c>
      <c r="O1" s="201" t="s">
        <v>67</v>
      </c>
      <c r="P1" s="201"/>
      <c r="Q1" s="67" t="s">
        <v>67</v>
      </c>
      <c r="R1" s="201" t="s">
        <v>68</v>
      </c>
      <c r="S1" s="201"/>
      <c r="T1" s="67" t="s">
        <v>68</v>
      </c>
      <c r="U1" s="67" t="s">
        <v>77</v>
      </c>
      <c r="AB1" s="134" t="s">
        <v>108</v>
      </c>
      <c r="AG1" s="201" t="s">
        <v>1</v>
      </c>
      <c r="AH1" s="201"/>
      <c r="AI1" s="95" t="s">
        <v>1</v>
      </c>
      <c r="AJ1" s="201" t="s">
        <v>2</v>
      </c>
      <c r="AK1" s="201"/>
      <c r="AL1" s="95" t="s">
        <v>2</v>
      </c>
      <c r="AM1" s="201" t="s">
        <v>3</v>
      </c>
      <c r="AN1" s="201"/>
      <c r="AO1" s="67" t="s">
        <v>74</v>
      </c>
      <c r="AP1" s="201" t="s">
        <v>67</v>
      </c>
      <c r="AQ1" s="201"/>
      <c r="AR1" s="67" t="s">
        <v>67</v>
      </c>
      <c r="AS1" s="201" t="s">
        <v>68</v>
      </c>
      <c r="AT1" s="201"/>
      <c r="AU1" s="67" t="s">
        <v>68</v>
      </c>
      <c r="AV1" s="67" t="s">
        <v>77</v>
      </c>
      <c r="BC1" s="134" t="s">
        <v>108</v>
      </c>
      <c r="BH1" s="201" t="s">
        <v>1</v>
      </c>
      <c r="BI1" s="201"/>
      <c r="BJ1" s="95" t="s">
        <v>1</v>
      </c>
      <c r="BK1" s="201" t="s">
        <v>2</v>
      </c>
      <c r="BL1" s="201"/>
      <c r="BM1" s="95" t="s">
        <v>2</v>
      </c>
      <c r="BN1" s="201" t="s">
        <v>3</v>
      </c>
      <c r="BO1" s="201"/>
      <c r="BP1" s="67" t="s">
        <v>74</v>
      </c>
      <c r="BQ1" s="201" t="s">
        <v>67</v>
      </c>
      <c r="BR1" s="201"/>
      <c r="BS1" s="67" t="s">
        <v>67</v>
      </c>
      <c r="BT1" s="201" t="s">
        <v>68</v>
      </c>
      <c r="BU1" s="201"/>
      <c r="BV1" s="67" t="s">
        <v>68</v>
      </c>
      <c r="BW1" s="67" t="s">
        <v>77</v>
      </c>
    </row>
    <row r="2" spans="1:75" x14ac:dyDescent="0.25">
      <c r="B2" s="138" t="s">
        <v>161</v>
      </c>
      <c r="F2" s="200" t="str">
        <f>'FFP Summary'!B13</f>
        <v>2023/24</v>
      </c>
      <c r="G2" s="201"/>
      <c r="H2" s="95" t="str">
        <f>F2</f>
        <v>2023/24</v>
      </c>
      <c r="I2" s="200" t="str">
        <f>'FFP Summary'!C13</f>
        <v>2024/25</v>
      </c>
      <c r="J2" s="201"/>
      <c r="K2" s="95" t="str">
        <f>I2</f>
        <v>2024/25</v>
      </c>
      <c r="L2" s="201" t="str">
        <f>'FFP Summary'!D13</f>
        <v>2025/26</v>
      </c>
      <c r="M2" s="201"/>
      <c r="N2" s="67" t="str">
        <f>L2</f>
        <v>2025/26</v>
      </c>
      <c r="O2" s="201" t="str">
        <f>'FFP Summary'!E13</f>
        <v>2026/27</v>
      </c>
      <c r="P2" s="201"/>
      <c r="Q2" s="67" t="str">
        <f>O2</f>
        <v>2026/27</v>
      </c>
      <c r="R2" s="201" t="str">
        <f>'FFP Summary'!F13</f>
        <v>2027/28</v>
      </c>
      <c r="S2" s="201"/>
      <c r="T2" s="67" t="str">
        <f>R2</f>
        <v>2027/28</v>
      </c>
      <c r="U2" s="67"/>
      <c r="AC2" s="138" t="s">
        <v>162</v>
      </c>
      <c r="AG2" s="200" t="str">
        <f>F2</f>
        <v>2023/24</v>
      </c>
      <c r="AH2" s="201"/>
      <c r="AI2" s="95" t="str">
        <f>AG2</f>
        <v>2023/24</v>
      </c>
      <c r="AJ2" s="200" t="str">
        <f>I2</f>
        <v>2024/25</v>
      </c>
      <c r="AK2" s="201"/>
      <c r="AL2" s="95" t="str">
        <f>AJ2</f>
        <v>2024/25</v>
      </c>
      <c r="AM2" s="201" t="str">
        <f>L2</f>
        <v>2025/26</v>
      </c>
      <c r="AN2" s="201"/>
      <c r="AO2" s="67" t="str">
        <f>AM2</f>
        <v>2025/26</v>
      </c>
      <c r="AP2" s="201" t="str">
        <f>O2</f>
        <v>2026/27</v>
      </c>
      <c r="AQ2" s="201"/>
      <c r="AR2" s="67" t="str">
        <f>AP2</f>
        <v>2026/27</v>
      </c>
      <c r="AS2" s="201" t="str">
        <f>R2</f>
        <v>2027/28</v>
      </c>
      <c r="AT2" s="201"/>
      <c r="AU2" s="67" t="str">
        <f>AS2</f>
        <v>2027/28</v>
      </c>
      <c r="AV2" s="67"/>
      <c r="BD2" s="138" t="s">
        <v>163</v>
      </c>
      <c r="BH2" s="200" t="str">
        <f>AG2</f>
        <v>2023/24</v>
      </c>
      <c r="BI2" s="201"/>
      <c r="BJ2" s="95" t="str">
        <f>BH2</f>
        <v>2023/24</v>
      </c>
      <c r="BK2" s="200" t="str">
        <f>AJ2</f>
        <v>2024/25</v>
      </c>
      <c r="BL2" s="201"/>
      <c r="BM2" s="95" t="str">
        <f>BK2</f>
        <v>2024/25</v>
      </c>
      <c r="BN2" s="201" t="str">
        <f>AM2</f>
        <v>2025/26</v>
      </c>
      <c r="BO2" s="201"/>
      <c r="BP2" s="67" t="str">
        <f>BN2</f>
        <v>2025/26</v>
      </c>
      <c r="BQ2" s="201" t="str">
        <f>AP2</f>
        <v>2026/27</v>
      </c>
      <c r="BR2" s="201"/>
      <c r="BS2" s="67" t="str">
        <f>BQ2</f>
        <v>2026/27</v>
      </c>
      <c r="BT2" s="201" t="str">
        <f>AS2</f>
        <v>2027/28</v>
      </c>
      <c r="BU2" s="201"/>
      <c r="BV2" s="67" t="str">
        <f>BT2</f>
        <v>2027/28</v>
      </c>
      <c r="BW2" s="67"/>
    </row>
    <row r="3" spans="1:75" s="24" customFormat="1" ht="28.5" customHeight="1" x14ac:dyDescent="0.25">
      <c r="A3" s="24" t="s">
        <v>71</v>
      </c>
      <c r="B3" s="24" t="s">
        <v>72</v>
      </c>
      <c r="C3" s="24" t="s">
        <v>78</v>
      </c>
      <c r="D3" s="24" t="s">
        <v>157</v>
      </c>
      <c r="E3" s="93" t="s">
        <v>141</v>
      </c>
      <c r="F3" s="68" t="s">
        <v>82</v>
      </c>
      <c r="G3" s="68" t="s">
        <v>83</v>
      </c>
      <c r="H3" s="95" t="s">
        <v>16</v>
      </c>
      <c r="I3" s="68" t="s">
        <v>82</v>
      </c>
      <c r="J3" s="68" t="s">
        <v>83</v>
      </c>
      <c r="K3" s="95" t="s">
        <v>16</v>
      </c>
      <c r="L3" s="68" t="s">
        <v>82</v>
      </c>
      <c r="M3" s="68" t="s">
        <v>83</v>
      </c>
      <c r="N3" s="67" t="s">
        <v>16</v>
      </c>
      <c r="O3" s="68" t="s">
        <v>82</v>
      </c>
      <c r="P3" s="68" t="s">
        <v>83</v>
      </c>
      <c r="Q3" s="67" t="s">
        <v>16</v>
      </c>
      <c r="R3" s="68" t="s">
        <v>82</v>
      </c>
      <c r="S3" s="68" t="s">
        <v>83</v>
      </c>
      <c r="T3" s="67" t="s">
        <v>16</v>
      </c>
      <c r="U3" s="67" t="s">
        <v>16</v>
      </c>
      <c r="AB3" s="24" t="s">
        <v>71</v>
      </c>
      <c r="AC3" s="24" t="s">
        <v>72</v>
      </c>
      <c r="AD3" s="24" t="s">
        <v>78</v>
      </c>
      <c r="AE3" s="24" t="s">
        <v>157</v>
      </c>
      <c r="AF3" s="93" t="s">
        <v>141</v>
      </c>
      <c r="AG3" s="68" t="s">
        <v>82</v>
      </c>
      <c r="AH3" s="68" t="s">
        <v>83</v>
      </c>
      <c r="AI3" s="95" t="s">
        <v>16</v>
      </c>
      <c r="AJ3" s="68" t="s">
        <v>82</v>
      </c>
      <c r="AK3" s="68" t="s">
        <v>83</v>
      </c>
      <c r="AL3" s="95" t="s">
        <v>16</v>
      </c>
      <c r="AM3" s="68" t="s">
        <v>82</v>
      </c>
      <c r="AN3" s="68" t="s">
        <v>83</v>
      </c>
      <c r="AO3" s="67" t="s">
        <v>16</v>
      </c>
      <c r="AP3" s="68" t="s">
        <v>82</v>
      </c>
      <c r="AQ3" s="68" t="s">
        <v>83</v>
      </c>
      <c r="AR3" s="67" t="s">
        <v>16</v>
      </c>
      <c r="AS3" s="68" t="s">
        <v>82</v>
      </c>
      <c r="AT3" s="68" t="s">
        <v>83</v>
      </c>
      <c r="AU3" s="67" t="s">
        <v>16</v>
      </c>
      <c r="AV3" s="67" t="s">
        <v>16</v>
      </c>
      <c r="BC3" s="24" t="s">
        <v>71</v>
      </c>
      <c r="BD3" s="24" t="s">
        <v>72</v>
      </c>
      <c r="BE3" s="24" t="s">
        <v>78</v>
      </c>
      <c r="BF3" s="24" t="s">
        <v>157</v>
      </c>
      <c r="BG3" s="93" t="s">
        <v>141</v>
      </c>
      <c r="BH3" s="68" t="s">
        <v>82</v>
      </c>
      <c r="BI3" s="68" t="s">
        <v>83</v>
      </c>
      <c r="BJ3" s="95" t="s">
        <v>16</v>
      </c>
      <c r="BK3" s="68" t="s">
        <v>82</v>
      </c>
      <c r="BL3" s="68" t="s">
        <v>83</v>
      </c>
      <c r="BM3" s="95" t="s">
        <v>16</v>
      </c>
      <c r="BN3" s="68" t="s">
        <v>82</v>
      </c>
      <c r="BO3" s="68" t="s">
        <v>83</v>
      </c>
      <c r="BP3" s="67" t="s">
        <v>16</v>
      </c>
      <c r="BQ3" s="68" t="s">
        <v>82</v>
      </c>
      <c r="BR3" s="68" t="s">
        <v>83</v>
      </c>
      <c r="BS3" s="67" t="s">
        <v>16</v>
      </c>
      <c r="BT3" s="68" t="s">
        <v>82</v>
      </c>
      <c r="BU3" s="68" t="s">
        <v>83</v>
      </c>
      <c r="BV3" s="67" t="s">
        <v>16</v>
      </c>
      <c r="BW3" s="67" t="s">
        <v>16</v>
      </c>
    </row>
    <row r="4" spans="1:75" s="23" customFormat="1" x14ac:dyDescent="0.25">
      <c r="A4" s="133" t="str">
        <f>VLOOKUP(B4,Lookup!$V$1:$W$12,2,FALSE)</f>
        <v>Division</v>
      </c>
      <c r="B4" s="43" t="s">
        <v>72</v>
      </c>
      <c r="C4" s="43" t="s">
        <v>78</v>
      </c>
      <c r="D4" s="43" t="s">
        <v>156</v>
      </c>
      <c r="E4" s="132"/>
      <c r="F4" s="132"/>
      <c r="G4" s="132"/>
      <c r="H4" s="103">
        <f>F4*G4</f>
        <v>0</v>
      </c>
      <c r="I4" s="132"/>
      <c r="J4" s="132"/>
      <c r="K4" s="103">
        <f>I4*J4</f>
        <v>0</v>
      </c>
      <c r="L4" s="132"/>
      <c r="M4" s="132"/>
      <c r="N4" s="102">
        <f>L4*M4</f>
        <v>0</v>
      </c>
      <c r="O4" s="132"/>
      <c r="P4" s="132"/>
      <c r="Q4" s="102">
        <f>O4*P4</f>
        <v>0</v>
      </c>
      <c r="R4" s="132"/>
      <c r="S4" s="132"/>
      <c r="T4" s="102">
        <f>R4*S4</f>
        <v>0</v>
      </c>
      <c r="U4" s="102">
        <f>SUM(H4,K4,N4,Q4,T4)</f>
        <v>0</v>
      </c>
      <c r="AB4" s="133" t="str">
        <f>VLOOKUP(AC4,Lookup!$V$1:$W$12,2,FALSE)</f>
        <v>Division</v>
      </c>
      <c r="AC4" s="43" t="s">
        <v>72</v>
      </c>
      <c r="AD4" s="43" t="s">
        <v>78</v>
      </c>
      <c r="AE4" s="43" t="s">
        <v>156</v>
      </c>
      <c r="AF4" s="132"/>
      <c r="AG4" s="132"/>
      <c r="AH4" s="132"/>
      <c r="AI4" s="103">
        <f>AG4*AH4</f>
        <v>0</v>
      </c>
      <c r="AJ4" s="132"/>
      <c r="AK4" s="132"/>
      <c r="AL4" s="103">
        <f>AJ4*AK4</f>
        <v>0</v>
      </c>
      <c r="AM4" s="132"/>
      <c r="AN4" s="132"/>
      <c r="AO4" s="102">
        <f>AM4*AN4</f>
        <v>0</v>
      </c>
      <c r="AP4" s="132"/>
      <c r="AQ4" s="132"/>
      <c r="AR4" s="102">
        <f>AP4*AQ4</f>
        <v>0</v>
      </c>
      <c r="AS4" s="132"/>
      <c r="AT4" s="132"/>
      <c r="AU4" s="102">
        <f>AS4*AT4</f>
        <v>0</v>
      </c>
      <c r="AV4" s="102">
        <f>SUM(AI4,AL4,AO4,AR4,AU4)</f>
        <v>0</v>
      </c>
      <c r="BC4" s="133" t="str">
        <f>VLOOKUP(BD4,Lookup!$V$1:$W$12,2,FALSE)</f>
        <v>Division</v>
      </c>
      <c r="BD4" s="43" t="s">
        <v>72</v>
      </c>
      <c r="BE4" s="43" t="s">
        <v>78</v>
      </c>
      <c r="BF4" s="43" t="s">
        <v>156</v>
      </c>
      <c r="BG4" s="132"/>
      <c r="BH4" s="132"/>
      <c r="BI4" s="132"/>
      <c r="BJ4" s="103">
        <f>BH4*BI4</f>
        <v>0</v>
      </c>
      <c r="BK4" s="132"/>
      <c r="BL4" s="132"/>
      <c r="BM4" s="103">
        <f>BK4*BL4</f>
        <v>0</v>
      </c>
      <c r="BN4" s="132"/>
      <c r="BO4" s="132"/>
      <c r="BP4" s="102">
        <f>BN4*BO4</f>
        <v>0</v>
      </c>
      <c r="BQ4" s="132"/>
      <c r="BR4" s="132"/>
      <c r="BS4" s="102">
        <f>BQ4*BR4</f>
        <v>0</v>
      </c>
      <c r="BT4" s="132"/>
      <c r="BU4" s="132"/>
      <c r="BV4" s="102">
        <f>BT4*BU4</f>
        <v>0</v>
      </c>
      <c r="BW4" s="102">
        <f>SUM(BJ4,BM4,BP4,BS4,BV4)</f>
        <v>0</v>
      </c>
    </row>
    <row r="5" spans="1:75" x14ac:dyDescent="0.25">
      <c r="A5" s="133" t="str">
        <f>VLOOKUP(B5,Lookup!$V$1:$W$12,2,FALSE)</f>
        <v>Division</v>
      </c>
      <c r="B5" s="43" t="s">
        <v>72</v>
      </c>
      <c r="C5" s="43" t="s">
        <v>78</v>
      </c>
      <c r="D5" s="43" t="s">
        <v>156</v>
      </c>
      <c r="E5" s="132"/>
      <c r="F5" s="132"/>
      <c r="G5" s="132"/>
      <c r="H5" s="103">
        <f t="shared" ref="H5:H68" si="0">F5*G5</f>
        <v>0</v>
      </c>
      <c r="I5" s="132"/>
      <c r="J5" s="132"/>
      <c r="K5" s="103">
        <f t="shared" ref="K5:K68" si="1">I5*J5</f>
        <v>0</v>
      </c>
      <c r="L5" s="132"/>
      <c r="M5" s="132"/>
      <c r="N5" s="102">
        <f t="shared" ref="N5:N68" si="2">L5*M5</f>
        <v>0</v>
      </c>
      <c r="O5" s="132"/>
      <c r="P5" s="132"/>
      <c r="Q5" s="102">
        <f t="shared" ref="Q5:Q68" si="3">O5*P5</f>
        <v>0</v>
      </c>
      <c r="R5" s="132"/>
      <c r="S5" s="132"/>
      <c r="T5" s="102">
        <f t="shared" ref="T5:T68" si="4">R5*S5</f>
        <v>0</v>
      </c>
      <c r="U5" s="102">
        <f t="shared" ref="U5:U68" si="5">SUM(H5,K5,N5,Q5,T5)</f>
        <v>0</v>
      </c>
      <c r="AB5" s="133" t="str">
        <f>VLOOKUP(AC5,Lookup!$V$1:$W$12,2,FALSE)</f>
        <v>Division</v>
      </c>
      <c r="AC5" s="43" t="s">
        <v>72</v>
      </c>
      <c r="AD5" s="43" t="s">
        <v>78</v>
      </c>
      <c r="AE5" s="43" t="s">
        <v>156</v>
      </c>
      <c r="AF5" s="132"/>
      <c r="AG5" s="132"/>
      <c r="AH5" s="132"/>
      <c r="AI5" s="103">
        <f t="shared" ref="AI5:AI68" si="6">AG5*AH5</f>
        <v>0</v>
      </c>
      <c r="AJ5" s="132"/>
      <c r="AK5" s="132"/>
      <c r="AL5" s="103">
        <f t="shared" ref="AL5:AL68" si="7">AJ5*AK5</f>
        <v>0</v>
      </c>
      <c r="AM5" s="132"/>
      <c r="AN5" s="132"/>
      <c r="AO5" s="102">
        <f t="shared" ref="AO5:AO68" si="8">AM5*AN5</f>
        <v>0</v>
      </c>
      <c r="AP5" s="132"/>
      <c r="AQ5" s="132"/>
      <c r="AR5" s="102">
        <f t="shared" ref="AR5:AR68" si="9">AP5*AQ5</f>
        <v>0</v>
      </c>
      <c r="AS5" s="132"/>
      <c r="AT5" s="132"/>
      <c r="AU5" s="102">
        <f t="shared" ref="AU5:AU68" si="10">AS5*AT5</f>
        <v>0</v>
      </c>
      <c r="AV5" s="102">
        <f t="shared" ref="AV5:AV68" si="11">SUM(AI5,AL5,AO5,AR5,AU5)</f>
        <v>0</v>
      </c>
      <c r="BC5" s="133" t="str">
        <f>VLOOKUP(BD5,Lookup!$V$1:$W$12,2,FALSE)</f>
        <v>Division</v>
      </c>
      <c r="BD5" s="43" t="s">
        <v>72</v>
      </c>
      <c r="BE5" s="43" t="s">
        <v>78</v>
      </c>
      <c r="BF5" s="43" t="s">
        <v>156</v>
      </c>
      <c r="BG5" s="132"/>
      <c r="BH5" s="132"/>
      <c r="BI5" s="132"/>
      <c r="BJ5" s="103">
        <f t="shared" ref="BJ5:BJ68" si="12">BH5*BI5</f>
        <v>0</v>
      </c>
      <c r="BK5" s="132"/>
      <c r="BL5" s="132"/>
      <c r="BM5" s="103">
        <f t="shared" ref="BM5:BM68" si="13">BK5*BL5</f>
        <v>0</v>
      </c>
      <c r="BN5" s="132"/>
      <c r="BO5" s="132"/>
      <c r="BP5" s="102">
        <f t="shared" ref="BP5:BP68" si="14">BN5*BO5</f>
        <v>0</v>
      </c>
      <c r="BQ5" s="132"/>
      <c r="BR5" s="132"/>
      <c r="BS5" s="102">
        <f t="shared" ref="BS5:BS68" si="15">BQ5*BR5</f>
        <v>0</v>
      </c>
      <c r="BT5" s="132"/>
      <c r="BU5" s="132"/>
      <c r="BV5" s="102">
        <f t="shared" ref="BV5:BV68" si="16">BT5*BU5</f>
        <v>0</v>
      </c>
      <c r="BW5" s="102">
        <f t="shared" ref="BW5:BW68" si="17">SUM(BJ5,BM5,BP5,BS5,BV5)</f>
        <v>0</v>
      </c>
    </row>
    <row r="6" spans="1:75" x14ac:dyDescent="0.25">
      <c r="A6" s="133" t="str">
        <f>VLOOKUP(B6,Lookup!$V$1:$W$12,2,FALSE)</f>
        <v>Division</v>
      </c>
      <c r="B6" s="43" t="s">
        <v>72</v>
      </c>
      <c r="C6" s="43" t="s">
        <v>78</v>
      </c>
      <c r="D6" s="43" t="s">
        <v>156</v>
      </c>
      <c r="E6" s="132"/>
      <c r="F6" s="132"/>
      <c r="G6" s="132"/>
      <c r="H6" s="103">
        <f t="shared" si="0"/>
        <v>0</v>
      </c>
      <c r="I6" s="132"/>
      <c r="J6" s="132"/>
      <c r="K6" s="103">
        <f t="shared" si="1"/>
        <v>0</v>
      </c>
      <c r="L6" s="132"/>
      <c r="M6" s="132"/>
      <c r="N6" s="102">
        <f t="shared" si="2"/>
        <v>0</v>
      </c>
      <c r="O6" s="132"/>
      <c r="P6" s="132"/>
      <c r="Q6" s="102">
        <f t="shared" si="3"/>
        <v>0</v>
      </c>
      <c r="R6" s="132"/>
      <c r="S6" s="132"/>
      <c r="T6" s="102">
        <f t="shared" si="4"/>
        <v>0</v>
      </c>
      <c r="U6" s="102">
        <f t="shared" si="5"/>
        <v>0</v>
      </c>
      <c r="AB6" s="133" t="str">
        <f>VLOOKUP(AC6,Lookup!$V$1:$W$12,2,FALSE)</f>
        <v>Division</v>
      </c>
      <c r="AC6" s="43" t="s">
        <v>72</v>
      </c>
      <c r="AD6" s="43" t="s">
        <v>78</v>
      </c>
      <c r="AE6" s="43" t="s">
        <v>156</v>
      </c>
      <c r="AF6" s="132"/>
      <c r="AG6" s="132"/>
      <c r="AH6" s="132"/>
      <c r="AI6" s="103">
        <f t="shared" si="6"/>
        <v>0</v>
      </c>
      <c r="AJ6" s="132"/>
      <c r="AK6" s="132"/>
      <c r="AL6" s="103">
        <f t="shared" si="7"/>
        <v>0</v>
      </c>
      <c r="AM6" s="132"/>
      <c r="AN6" s="132"/>
      <c r="AO6" s="102">
        <f t="shared" si="8"/>
        <v>0</v>
      </c>
      <c r="AP6" s="132"/>
      <c r="AQ6" s="132"/>
      <c r="AR6" s="102">
        <f t="shared" si="9"/>
        <v>0</v>
      </c>
      <c r="AS6" s="132"/>
      <c r="AT6" s="132"/>
      <c r="AU6" s="102">
        <f t="shared" si="10"/>
        <v>0</v>
      </c>
      <c r="AV6" s="102">
        <f t="shared" si="11"/>
        <v>0</v>
      </c>
      <c r="BC6" s="133" t="str">
        <f>VLOOKUP(BD6,Lookup!$V$1:$W$12,2,FALSE)</f>
        <v>Division</v>
      </c>
      <c r="BD6" s="43" t="s">
        <v>72</v>
      </c>
      <c r="BE6" s="43" t="s">
        <v>78</v>
      </c>
      <c r="BF6" s="43" t="s">
        <v>156</v>
      </c>
      <c r="BG6" s="132"/>
      <c r="BH6" s="132"/>
      <c r="BI6" s="132"/>
      <c r="BJ6" s="103">
        <f t="shared" si="12"/>
        <v>0</v>
      </c>
      <c r="BK6" s="132"/>
      <c r="BL6" s="132"/>
      <c r="BM6" s="103">
        <f t="shared" si="13"/>
        <v>0</v>
      </c>
      <c r="BN6" s="132"/>
      <c r="BO6" s="132"/>
      <c r="BP6" s="102">
        <f t="shared" si="14"/>
        <v>0</v>
      </c>
      <c r="BQ6" s="132"/>
      <c r="BR6" s="132"/>
      <c r="BS6" s="102">
        <f t="shared" si="15"/>
        <v>0</v>
      </c>
      <c r="BT6" s="132"/>
      <c r="BU6" s="132"/>
      <c r="BV6" s="102">
        <f t="shared" si="16"/>
        <v>0</v>
      </c>
      <c r="BW6" s="102">
        <f t="shared" si="17"/>
        <v>0</v>
      </c>
    </row>
    <row r="7" spans="1:75" x14ac:dyDescent="0.25">
      <c r="A7" s="133" t="str">
        <f>VLOOKUP(B7,Lookup!$V$1:$W$12,2,FALSE)</f>
        <v>Division</v>
      </c>
      <c r="B7" s="43" t="s">
        <v>72</v>
      </c>
      <c r="C7" s="43" t="s">
        <v>78</v>
      </c>
      <c r="D7" s="43" t="s">
        <v>156</v>
      </c>
      <c r="E7" s="132"/>
      <c r="F7" s="132"/>
      <c r="G7" s="132"/>
      <c r="H7" s="103">
        <f t="shared" si="0"/>
        <v>0</v>
      </c>
      <c r="I7" s="132"/>
      <c r="J7" s="132"/>
      <c r="K7" s="103">
        <f t="shared" si="1"/>
        <v>0</v>
      </c>
      <c r="L7" s="132"/>
      <c r="M7" s="132"/>
      <c r="N7" s="102">
        <f t="shared" si="2"/>
        <v>0</v>
      </c>
      <c r="O7" s="132"/>
      <c r="P7" s="132"/>
      <c r="Q7" s="102">
        <f t="shared" si="3"/>
        <v>0</v>
      </c>
      <c r="R7" s="132"/>
      <c r="S7" s="132"/>
      <c r="T7" s="102">
        <f t="shared" si="4"/>
        <v>0</v>
      </c>
      <c r="U7" s="102">
        <f t="shared" si="5"/>
        <v>0</v>
      </c>
      <c r="AB7" s="133" t="str">
        <f>VLOOKUP(AC7,Lookup!$V$1:$W$12,2,FALSE)</f>
        <v>Division</v>
      </c>
      <c r="AC7" s="43" t="s">
        <v>72</v>
      </c>
      <c r="AD7" s="43" t="s">
        <v>78</v>
      </c>
      <c r="AE7" s="43" t="s">
        <v>156</v>
      </c>
      <c r="AF7" s="132"/>
      <c r="AG7" s="132"/>
      <c r="AH7" s="132"/>
      <c r="AI7" s="103">
        <f t="shared" si="6"/>
        <v>0</v>
      </c>
      <c r="AJ7" s="132"/>
      <c r="AK7" s="132"/>
      <c r="AL7" s="103">
        <f t="shared" si="7"/>
        <v>0</v>
      </c>
      <c r="AM7" s="132"/>
      <c r="AN7" s="132"/>
      <c r="AO7" s="102">
        <f t="shared" si="8"/>
        <v>0</v>
      </c>
      <c r="AP7" s="132"/>
      <c r="AQ7" s="132"/>
      <c r="AR7" s="102">
        <f t="shared" si="9"/>
        <v>0</v>
      </c>
      <c r="AS7" s="132"/>
      <c r="AT7" s="132"/>
      <c r="AU7" s="102">
        <f t="shared" si="10"/>
        <v>0</v>
      </c>
      <c r="AV7" s="102">
        <f t="shared" si="11"/>
        <v>0</v>
      </c>
      <c r="BC7" s="133" t="str">
        <f>VLOOKUP(BD7,Lookup!$V$1:$W$12,2,FALSE)</f>
        <v>Division</v>
      </c>
      <c r="BD7" s="43" t="s">
        <v>72</v>
      </c>
      <c r="BE7" s="43" t="s">
        <v>78</v>
      </c>
      <c r="BF7" s="43" t="s">
        <v>156</v>
      </c>
      <c r="BG7" s="132"/>
      <c r="BH7" s="132"/>
      <c r="BI7" s="132"/>
      <c r="BJ7" s="103">
        <f t="shared" si="12"/>
        <v>0</v>
      </c>
      <c r="BK7" s="132"/>
      <c r="BL7" s="132"/>
      <c r="BM7" s="103">
        <f t="shared" si="13"/>
        <v>0</v>
      </c>
      <c r="BN7" s="132"/>
      <c r="BO7" s="132"/>
      <c r="BP7" s="102">
        <f t="shared" si="14"/>
        <v>0</v>
      </c>
      <c r="BQ7" s="132"/>
      <c r="BR7" s="132"/>
      <c r="BS7" s="102">
        <f t="shared" si="15"/>
        <v>0</v>
      </c>
      <c r="BT7" s="132"/>
      <c r="BU7" s="132"/>
      <c r="BV7" s="102">
        <f t="shared" si="16"/>
        <v>0</v>
      </c>
      <c r="BW7" s="102">
        <f t="shared" si="17"/>
        <v>0</v>
      </c>
    </row>
    <row r="8" spans="1:75" x14ac:dyDescent="0.25">
      <c r="A8" s="133" t="str">
        <f>VLOOKUP(B8,Lookup!$V$1:$W$12,2,FALSE)</f>
        <v>Division</v>
      </c>
      <c r="B8" s="43" t="s">
        <v>72</v>
      </c>
      <c r="C8" s="43" t="s">
        <v>78</v>
      </c>
      <c r="D8" s="43" t="s">
        <v>156</v>
      </c>
      <c r="E8" s="132"/>
      <c r="F8" s="132"/>
      <c r="G8" s="132"/>
      <c r="H8" s="103">
        <f t="shared" si="0"/>
        <v>0</v>
      </c>
      <c r="I8" s="132"/>
      <c r="J8" s="132"/>
      <c r="K8" s="103">
        <f t="shared" si="1"/>
        <v>0</v>
      </c>
      <c r="L8" s="132"/>
      <c r="M8" s="132"/>
      <c r="N8" s="102">
        <f t="shared" si="2"/>
        <v>0</v>
      </c>
      <c r="O8" s="132"/>
      <c r="P8" s="132"/>
      <c r="Q8" s="102">
        <f t="shared" si="3"/>
        <v>0</v>
      </c>
      <c r="R8" s="132"/>
      <c r="S8" s="132"/>
      <c r="T8" s="102">
        <f t="shared" si="4"/>
        <v>0</v>
      </c>
      <c r="U8" s="102">
        <f t="shared" si="5"/>
        <v>0</v>
      </c>
      <c r="AB8" s="133" t="str">
        <f>VLOOKUP(AC8,Lookup!$V$1:$W$12,2,FALSE)</f>
        <v>Division</v>
      </c>
      <c r="AC8" s="43" t="s">
        <v>72</v>
      </c>
      <c r="AD8" s="43" t="s">
        <v>78</v>
      </c>
      <c r="AE8" s="43" t="s">
        <v>156</v>
      </c>
      <c r="AF8" s="132"/>
      <c r="AG8" s="132"/>
      <c r="AH8" s="132"/>
      <c r="AI8" s="103">
        <f t="shared" si="6"/>
        <v>0</v>
      </c>
      <c r="AJ8" s="132"/>
      <c r="AK8" s="132"/>
      <c r="AL8" s="103">
        <f t="shared" si="7"/>
        <v>0</v>
      </c>
      <c r="AM8" s="132"/>
      <c r="AN8" s="132"/>
      <c r="AO8" s="102">
        <f t="shared" si="8"/>
        <v>0</v>
      </c>
      <c r="AP8" s="132"/>
      <c r="AQ8" s="132"/>
      <c r="AR8" s="102">
        <f t="shared" si="9"/>
        <v>0</v>
      </c>
      <c r="AS8" s="132"/>
      <c r="AT8" s="132"/>
      <c r="AU8" s="102">
        <f t="shared" si="10"/>
        <v>0</v>
      </c>
      <c r="AV8" s="102">
        <f t="shared" si="11"/>
        <v>0</v>
      </c>
      <c r="BC8" s="133" t="str">
        <f>VLOOKUP(BD8,Lookup!$V$1:$W$12,2,FALSE)</f>
        <v>Division</v>
      </c>
      <c r="BD8" s="43" t="s">
        <v>72</v>
      </c>
      <c r="BE8" s="43" t="s">
        <v>78</v>
      </c>
      <c r="BF8" s="43" t="s">
        <v>156</v>
      </c>
      <c r="BG8" s="132"/>
      <c r="BH8" s="132"/>
      <c r="BI8" s="132"/>
      <c r="BJ8" s="103">
        <f t="shared" si="12"/>
        <v>0</v>
      </c>
      <c r="BK8" s="132"/>
      <c r="BL8" s="132"/>
      <c r="BM8" s="103">
        <f t="shared" si="13"/>
        <v>0</v>
      </c>
      <c r="BN8" s="132"/>
      <c r="BO8" s="132"/>
      <c r="BP8" s="102">
        <f t="shared" si="14"/>
        <v>0</v>
      </c>
      <c r="BQ8" s="132"/>
      <c r="BR8" s="132"/>
      <c r="BS8" s="102">
        <f t="shared" si="15"/>
        <v>0</v>
      </c>
      <c r="BT8" s="132"/>
      <c r="BU8" s="132"/>
      <c r="BV8" s="102">
        <f t="shared" si="16"/>
        <v>0</v>
      </c>
      <c r="BW8" s="102">
        <f t="shared" si="17"/>
        <v>0</v>
      </c>
    </row>
    <row r="9" spans="1:75" x14ac:dyDescent="0.25">
      <c r="A9" s="133" t="str">
        <f>VLOOKUP(B9,Lookup!$V$1:$W$12,2,FALSE)</f>
        <v>Division</v>
      </c>
      <c r="B9" s="43" t="s">
        <v>72</v>
      </c>
      <c r="C9" s="43" t="s">
        <v>78</v>
      </c>
      <c r="D9" s="43" t="s">
        <v>156</v>
      </c>
      <c r="E9" s="132"/>
      <c r="F9" s="132"/>
      <c r="G9" s="132"/>
      <c r="H9" s="103">
        <f t="shared" si="0"/>
        <v>0</v>
      </c>
      <c r="I9" s="132"/>
      <c r="J9" s="132"/>
      <c r="K9" s="103">
        <f t="shared" si="1"/>
        <v>0</v>
      </c>
      <c r="L9" s="132"/>
      <c r="M9" s="132"/>
      <c r="N9" s="102">
        <f t="shared" si="2"/>
        <v>0</v>
      </c>
      <c r="O9" s="132"/>
      <c r="P9" s="132"/>
      <c r="Q9" s="102">
        <f t="shared" si="3"/>
        <v>0</v>
      </c>
      <c r="R9" s="132"/>
      <c r="S9" s="132"/>
      <c r="T9" s="102">
        <f t="shared" si="4"/>
        <v>0</v>
      </c>
      <c r="U9" s="102">
        <f t="shared" si="5"/>
        <v>0</v>
      </c>
      <c r="AB9" s="133" t="str">
        <f>VLOOKUP(AC9,Lookup!$V$1:$W$12,2,FALSE)</f>
        <v>Division</v>
      </c>
      <c r="AC9" s="43" t="s">
        <v>72</v>
      </c>
      <c r="AD9" s="43" t="s">
        <v>78</v>
      </c>
      <c r="AE9" s="43" t="s">
        <v>156</v>
      </c>
      <c r="AF9" s="132"/>
      <c r="AG9" s="132"/>
      <c r="AH9" s="132"/>
      <c r="AI9" s="103">
        <f t="shared" si="6"/>
        <v>0</v>
      </c>
      <c r="AJ9" s="132"/>
      <c r="AK9" s="132"/>
      <c r="AL9" s="103">
        <f t="shared" si="7"/>
        <v>0</v>
      </c>
      <c r="AM9" s="132"/>
      <c r="AN9" s="132"/>
      <c r="AO9" s="102">
        <f t="shared" si="8"/>
        <v>0</v>
      </c>
      <c r="AP9" s="132"/>
      <c r="AQ9" s="132"/>
      <c r="AR9" s="102">
        <f t="shared" si="9"/>
        <v>0</v>
      </c>
      <c r="AS9" s="132"/>
      <c r="AT9" s="132"/>
      <c r="AU9" s="102">
        <f t="shared" si="10"/>
        <v>0</v>
      </c>
      <c r="AV9" s="102">
        <f t="shared" si="11"/>
        <v>0</v>
      </c>
      <c r="BC9" s="133" t="str">
        <f>VLOOKUP(BD9,Lookup!$V$1:$W$12,2,FALSE)</f>
        <v>Division</v>
      </c>
      <c r="BD9" s="43" t="s">
        <v>72</v>
      </c>
      <c r="BE9" s="43" t="s">
        <v>78</v>
      </c>
      <c r="BF9" s="43" t="s">
        <v>156</v>
      </c>
      <c r="BG9" s="132"/>
      <c r="BH9" s="132"/>
      <c r="BI9" s="132"/>
      <c r="BJ9" s="103">
        <f t="shared" si="12"/>
        <v>0</v>
      </c>
      <c r="BK9" s="132"/>
      <c r="BL9" s="132"/>
      <c r="BM9" s="103">
        <f t="shared" si="13"/>
        <v>0</v>
      </c>
      <c r="BN9" s="132"/>
      <c r="BO9" s="132"/>
      <c r="BP9" s="102">
        <f t="shared" si="14"/>
        <v>0</v>
      </c>
      <c r="BQ9" s="132"/>
      <c r="BR9" s="132"/>
      <c r="BS9" s="102">
        <f t="shared" si="15"/>
        <v>0</v>
      </c>
      <c r="BT9" s="132"/>
      <c r="BU9" s="132"/>
      <c r="BV9" s="102">
        <f t="shared" si="16"/>
        <v>0</v>
      </c>
      <c r="BW9" s="102">
        <f t="shared" si="17"/>
        <v>0</v>
      </c>
    </row>
    <row r="10" spans="1:75" x14ac:dyDescent="0.25">
      <c r="A10" s="133" t="str">
        <f>VLOOKUP(B10,Lookup!$V$1:$W$12,2,FALSE)</f>
        <v>Division</v>
      </c>
      <c r="B10" s="43" t="s">
        <v>72</v>
      </c>
      <c r="C10" s="43" t="s">
        <v>78</v>
      </c>
      <c r="D10" s="43" t="s">
        <v>156</v>
      </c>
      <c r="E10" s="132"/>
      <c r="F10" s="132"/>
      <c r="G10" s="132"/>
      <c r="H10" s="103">
        <f t="shared" si="0"/>
        <v>0</v>
      </c>
      <c r="I10" s="132"/>
      <c r="J10" s="132"/>
      <c r="K10" s="103">
        <f t="shared" si="1"/>
        <v>0</v>
      </c>
      <c r="L10" s="132"/>
      <c r="M10" s="132"/>
      <c r="N10" s="102">
        <f t="shared" si="2"/>
        <v>0</v>
      </c>
      <c r="O10" s="132"/>
      <c r="P10" s="132"/>
      <c r="Q10" s="102">
        <f t="shared" si="3"/>
        <v>0</v>
      </c>
      <c r="R10" s="132"/>
      <c r="S10" s="132"/>
      <c r="T10" s="102">
        <f t="shared" si="4"/>
        <v>0</v>
      </c>
      <c r="U10" s="102">
        <f t="shared" si="5"/>
        <v>0</v>
      </c>
      <c r="AB10" s="133" t="str">
        <f>VLOOKUP(AC10,Lookup!$V$1:$W$12,2,FALSE)</f>
        <v>Division</v>
      </c>
      <c r="AC10" s="43" t="s">
        <v>72</v>
      </c>
      <c r="AD10" s="43" t="s">
        <v>78</v>
      </c>
      <c r="AE10" s="43" t="s">
        <v>156</v>
      </c>
      <c r="AF10" s="132"/>
      <c r="AG10" s="132"/>
      <c r="AH10" s="132"/>
      <c r="AI10" s="103">
        <f t="shared" si="6"/>
        <v>0</v>
      </c>
      <c r="AJ10" s="132"/>
      <c r="AK10" s="132"/>
      <c r="AL10" s="103">
        <f t="shared" si="7"/>
        <v>0</v>
      </c>
      <c r="AM10" s="132"/>
      <c r="AN10" s="132"/>
      <c r="AO10" s="102">
        <f t="shared" si="8"/>
        <v>0</v>
      </c>
      <c r="AP10" s="132"/>
      <c r="AQ10" s="132"/>
      <c r="AR10" s="102">
        <f t="shared" si="9"/>
        <v>0</v>
      </c>
      <c r="AS10" s="132"/>
      <c r="AT10" s="132"/>
      <c r="AU10" s="102">
        <f t="shared" si="10"/>
        <v>0</v>
      </c>
      <c r="AV10" s="102">
        <f t="shared" si="11"/>
        <v>0</v>
      </c>
      <c r="BC10" s="133" t="str">
        <f>VLOOKUP(BD10,Lookup!$V$1:$W$12,2,FALSE)</f>
        <v>Division</v>
      </c>
      <c r="BD10" s="43" t="s">
        <v>72</v>
      </c>
      <c r="BE10" s="43" t="s">
        <v>78</v>
      </c>
      <c r="BF10" s="43" t="s">
        <v>156</v>
      </c>
      <c r="BG10" s="132"/>
      <c r="BH10" s="132"/>
      <c r="BI10" s="132"/>
      <c r="BJ10" s="103">
        <f t="shared" si="12"/>
        <v>0</v>
      </c>
      <c r="BK10" s="132"/>
      <c r="BL10" s="132"/>
      <c r="BM10" s="103">
        <f t="shared" si="13"/>
        <v>0</v>
      </c>
      <c r="BN10" s="132"/>
      <c r="BO10" s="132"/>
      <c r="BP10" s="102">
        <f t="shared" si="14"/>
        <v>0</v>
      </c>
      <c r="BQ10" s="132"/>
      <c r="BR10" s="132"/>
      <c r="BS10" s="102">
        <f t="shared" si="15"/>
        <v>0</v>
      </c>
      <c r="BT10" s="132"/>
      <c r="BU10" s="132"/>
      <c r="BV10" s="102">
        <f t="shared" si="16"/>
        <v>0</v>
      </c>
      <c r="BW10" s="102">
        <f t="shared" si="17"/>
        <v>0</v>
      </c>
    </row>
    <row r="11" spans="1:75" x14ac:dyDescent="0.25">
      <c r="A11" s="133" t="str">
        <f>VLOOKUP(B11,Lookup!$V$1:$W$12,2,FALSE)</f>
        <v>Division</v>
      </c>
      <c r="B11" s="43" t="s">
        <v>72</v>
      </c>
      <c r="C11" s="43" t="s">
        <v>78</v>
      </c>
      <c r="D11" s="43" t="s">
        <v>156</v>
      </c>
      <c r="E11" s="132"/>
      <c r="F11" s="132"/>
      <c r="G11" s="132"/>
      <c r="H11" s="103">
        <f t="shared" si="0"/>
        <v>0</v>
      </c>
      <c r="I11" s="132"/>
      <c r="J11" s="132"/>
      <c r="K11" s="103">
        <f t="shared" si="1"/>
        <v>0</v>
      </c>
      <c r="L11" s="132"/>
      <c r="M11" s="132"/>
      <c r="N11" s="102">
        <f t="shared" si="2"/>
        <v>0</v>
      </c>
      <c r="O11" s="132"/>
      <c r="P11" s="132"/>
      <c r="Q11" s="102">
        <f t="shared" si="3"/>
        <v>0</v>
      </c>
      <c r="R11" s="132"/>
      <c r="S11" s="132"/>
      <c r="T11" s="102">
        <f t="shared" si="4"/>
        <v>0</v>
      </c>
      <c r="U11" s="102">
        <f t="shared" si="5"/>
        <v>0</v>
      </c>
      <c r="AB11" s="133" t="str">
        <f>VLOOKUP(AC11,Lookup!$V$1:$W$12,2,FALSE)</f>
        <v>Division</v>
      </c>
      <c r="AC11" s="43" t="s">
        <v>72</v>
      </c>
      <c r="AD11" s="43" t="s">
        <v>78</v>
      </c>
      <c r="AE11" s="43" t="s">
        <v>156</v>
      </c>
      <c r="AF11" s="132"/>
      <c r="AG11" s="132"/>
      <c r="AH11" s="132"/>
      <c r="AI11" s="103">
        <f t="shared" si="6"/>
        <v>0</v>
      </c>
      <c r="AJ11" s="132"/>
      <c r="AK11" s="132"/>
      <c r="AL11" s="103">
        <f t="shared" si="7"/>
        <v>0</v>
      </c>
      <c r="AM11" s="132"/>
      <c r="AN11" s="132"/>
      <c r="AO11" s="102">
        <f t="shared" si="8"/>
        <v>0</v>
      </c>
      <c r="AP11" s="132"/>
      <c r="AQ11" s="132"/>
      <c r="AR11" s="102">
        <f t="shared" si="9"/>
        <v>0</v>
      </c>
      <c r="AS11" s="132"/>
      <c r="AT11" s="132"/>
      <c r="AU11" s="102">
        <f t="shared" si="10"/>
        <v>0</v>
      </c>
      <c r="AV11" s="102">
        <f t="shared" si="11"/>
        <v>0</v>
      </c>
      <c r="BC11" s="133" t="str">
        <f>VLOOKUP(BD11,Lookup!$V$1:$W$12,2,FALSE)</f>
        <v>Division</v>
      </c>
      <c r="BD11" s="43" t="s">
        <v>72</v>
      </c>
      <c r="BE11" s="43" t="s">
        <v>78</v>
      </c>
      <c r="BF11" s="43" t="s">
        <v>156</v>
      </c>
      <c r="BG11" s="132"/>
      <c r="BH11" s="132"/>
      <c r="BI11" s="132"/>
      <c r="BJ11" s="103">
        <f t="shared" si="12"/>
        <v>0</v>
      </c>
      <c r="BK11" s="132"/>
      <c r="BL11" s="132"/>
      <c r="BM11" s="103">
        <f t="shared" si="13"/>
        <v>0</v>
      </c>
      <c r="BN11" s="132"/>
      <c r="BO11" s="132"/>
      <c r="BP11" s="102">
        <f t="shared" si="14"/>
        <v>0</v>
      </c>
      <c r="BQ11" s="132"/>
      <c r="BR11" s="132"/>
      <c r="BS11" s="102">
        <f t="shared" si="15"/>
        <v>0</v>
      </c>
      <c r="BT11" s="132"/>
      <c r="BU11" s="132"/>
      <c r="BV11" s="102">
        <f t="shared" si="16"/>
        <v>0</v>
      </c>
      <c r="BW11" s="102">
        <f t="shared" si="17"/>
        <v>0</v>
      </c>
    </row>
    <row r="12" spans="1:75" x14ac:dyDescent="0.25">
      <c r="A12" s="133" t="str">
        <f>VLOOKUP(B12,Lookup!$V$1:$W$12,2,FALSE)</f>
        <v>Division</v>
      </c>
      <c r="B12" s="43" t="s">
        <v>72</v>
      </c>
      <c r="C12" s="43" t="s">
        <v>78</v>
      </c>
      <c r="D12" s="43" t="s">
        <v>156</v>
      </c>
      <c r="E12" s="132"/>
      <c r="F12" s="132"/>
      <c r="G12" s="132"/>
      <c r="H12" s="103">
        <f t="shared" si="0"/>
        <v>0</v>
      </c>
      <c r="I12" s="132"/>
      <c r="J12" s="132"/>
      <c r="K12" s="103">
        <f t="shared" si="1"/>
        <v>0</v>
      </c>
      <c r="L12" s="132"/>
      <c r="M12" s="132"/>
      <c r="N12" s="102">
        <f t="shared" si="2"/>
        <v>0</v>
      </c>
      <c r="O12" s="132"/>
      <c r="P12" s="132"/>
      <c r="Q12" s="102">
        <f t="shared" si="3"/>
        <v>0</v>
      </c>
      <c r="R12" s="132"/>
      <c r="S12" s="132"/>
      <c r="T12" s="102">
        <f t="shared" si="4"/>
        <v>0</v>
      </c>
      <c r="U12" s="102">
        <f t="shared" si="5"/>
        <v>0</v>
      </c>
      <c r="AB12" s="133" t="str">
        <f>VLOOKUP(AC12,Lookup!$V$1:$W$12,2,FALSE)</f>
        <v>Division</v>
      </c>
      <c r="AC12" s="43" t="s">
        <v>72</v>
      </c>
      <c r="AD12" s="43" t="s">
        <v>78</v>
      </c>
      <c r="AE12" s="43" t="s">
        <v>156</v>
      </c>
      <c r="AF12" s="132"/>
      <c r="AG12" s="132"/>
      <c r="AH12" s="132"/>
      <c r="AI12" s="103">
        <f t="shared" si="6"/>
        <v>0</v>
      </c>
      <c r="AJ12" s="132"/>
      <c r="AK12" s="132"/>
      <c r="AL12" s="103">
        <f t="shared" si="7"/>
        <v>0</v>
      </c>
      <c r="AM12" s="132"/>
      <c r="AN12" s="132"/>
      <c r="AO12" s="102">
        <f t="shared" si="8"/>
        <v>0</v>
      </c>
      <c r="AP12" s="132"/>
      <c r="AQ12" s="132"/>
      <c r="AR12" s="102">
        <f t="shared" si="9"/>
        <v>0</v>
      </c>
      <c r="AS12" s="132"/>
      <c r="AT12" s="132"/>
      <c r="AU12" s="102">
        <f t="shared" si="10"/>
        <v>0</v>
      </c>
      <c r="AV12" s="102">
        <f t="shared" si="11"/>
        <v>0</v>
      </c>
      <c r="BC12" s="133" t="str">
        <f>VLOOKUP(BD12,Lookup!$V$1:$W$12,2,FALSE)</f>
        <v>Division</v>
      </c>
      <c r="BD12" s="43" t="s">
        <v>72</v>
      </c>
      <c r="BE12" s="43" t="s">
        <v>78</v>
      </c>
      <c r="BF12" s="43" t="s">
        <v>156</v>
      </c>
      <c r="BG12" s="132"/>
      <c r="BH12" s="132"/>
      <c r="BI12" s="132"/>
      <c r="BJ12" s="103">
        <f t="shared" si="12"/>
        <v>0</v>
      </c>
      <c r="BK12" s="132"/>
      <c r="BL12" s="132"/>
      <c r="BM12" s="103">
        <f t="shared" si="13"/>
        <v>0</v>
      </c>
      <c r="BN12" s="132"/>
      <c r="BO12" s="132"/>
      <c r="BP12" s="102">
        <f t="shared" si="14"/>
        <v>0</v>
      </c>
      <c r="BQ12" s="132"/>
      <c r="BR12" s="132"/>
      <c r="BS12" s="102">
        <f t="shared" si="15"/>
        <v>0</v>
      </c>
      <c r="BT12" s="132"/>
      <c r="BU12" s="132"/>
      <c r="BV12" s="102">
        <f t="shared" si="16"/>
        <v>0</v>
      </c>
      <c r="BW12" s="102">
        <f t="shared" si="17"/>
        <v>0</v>
      </c>
    </row>
    <row r="13" spans="1:75" x14ac:dyDescent="0.25">
      <c r="A13" s="133" t="str">
        <f>VLOOKUP(B13,Lookup!$V$1:$W$12,2,FALSE)</f>
        <v>Division</v>
      </c>
      <c r="B13" s="43" t="s">
        <v>72</v>
      </c>
      <c r="C13" s="43" t="s">
        <v>78</v>
      </c>
      <c r="D13" s="43" t="s">
        <v>156</v>
      </c>
      <c r="E13" s="132"/>
      <c r="F13" s="132"/>
      <c r="G13" s="132"/>
      <c r="H13" s="103">
        <f t="shared" si="0"/>
        <v>0</v>
      </c>
      <c r="I13" s="132"/>
      <c r="J13" s="132"/>
      <c r="K13" s="103">
        <f t="shared" si="1"/>
        <v>0</v>
      </c>
      <c r="L13" s="132"/>
      <c r="M13" s="132"/>
      <c r="N13" s="102">
        <f t="shared" si="2"/>
        <v>0</v>
      </c>
      <c r="O13" s="132"/>
      <c r="P13" s="132"/>
      <c r="Q13" s="102">
        <f t="shared" si="3"/>
        <v>0</v>
      </c>
      <c r="R13" s="132"/>
      <c r="S13" s="132"/>
      <c r="T13" s="102">
        <f t="shared" si="4"/>
        <v>0</v>
      </c>
      <c r="U13" s="102">
        <f t="shared" si="5"/>
        <v>0</v>
      </c>
      <c r="AB13" s="133" t="str">
        <f>VLOOKUP(AC13,Lookup!$V$1:$W$12,2,FALSE)</f>
        <v>Division</v>
      </c>
      <c r="AC13" s="43" t="s">
        <v>72</v>
      </c>
      <c r="AD13" s="43" t="s">
        <v>78</v>
      </c>
      <c r="AE13" s="43" t="s">
        <v>156</v>
      </c>
      <c r="AF13" s="132"/>
      <c r="AG13" s="132"/>
      <c r="AH13" s="132"/>
      <c r="AI13" s="103">
        <f t="shared" si="6"/>
        <v>0</v>
      </c>
      <c r="AJ13" s="132"/>
      <c r="AK13" s="132"/>
      <c r="AL13" s="103">
        <f t="shared" si="7"/>
        <v>0</v>
      </c>
      <c r="AM13" s="132"/>
      <c r="AN13" s="132"/>
      <c r="AO13" s="102">
        <f t="shared" si="8"/>
        <v>0</v>
      </c>
      <c r="AP13" s="132"/>
      <c r="AQ13" s="132"/>
      <c r="AR13" s="102">
        <f t="shared" si="9"/>
        <v>0</v>
      </c>
      <c r="AS13" s="132"/>
      <c r="AT13" s="132"/>
      <c r="AU13" s="102">
        <f t="shared" si="10"/>
        <v>0</v>
      </c>
      <c r="AV13" s="102">
        <f t="shared" si="11"/>
        <v>0</v>
      </c>
      <c r="BC13" s="133" t="str">
        <f>VLOOKUP(BD13,Lookup!$V$1:$W$12,2,FALSE)</f>
        <v>Division</v>
      </c>
      <c r="BD13" s="43" t="s">
        <v>72</v>
      </c>
      <c r="BE13" s="43" t="s">
        <v>78</v>
      </c>
      <c r="BF13" s="43" t="s">
        <v>156</v>
      </c>
      <c r="BG13" s="132"/>
      <c r="BH13" s="132"/>
      <c r="BI13" s="132"/>
      <c r="BJ13" s="103">
        <f t="shared" si="12"/>
        <v>0</v>
      </c>
      <c r="BK13" s="132"/>
      <c r="BL13" s="132"/>
      <c r="BM13" s="103">
        <f t="shared" si="13"/>
        <v>0</v>
      </c>
      <c r="BN13" s="132"/>
      <c r="BO13" s="132"/>
      <c r="BP13" s="102">
        <f t="shared" si="14"/>
        <v>0</v>
      </c>
      <c r="BQ13" s="132"/>
      <c r="BR13" s="132"/>
      <c r="BS13" s="102">
        <f t="shared" si="15"/>
        <v>0</v>
      </c>
      <c r="BT13" s="132"/>
      <c r="BU13" s="132"/>
      <c r="BV13" s="102">
        <f t="shared" si="16"/>
        <v>0</v>
      </c>
      <c r="BW13" s="102">
        <f t="shared" si="17"/>
        <v>0</v>
      </c>
    </row>
    <row r="14" spans="1:75" x14ac:dyDescent="0.25">
      <c r="A14" s="133" t="str">
        <f>VLOOKUP(B14,Lookup!$V$1:$W$12,2,FALSE)</f>
        <v>Division</v>
      </c>
      <c r="B14" s="43" t="s">
        <v>72</v>
      </c>
      <c r="C14" s="43" t="s">
        <v>78</v>
      </c>
      <c r="D14" s="43" t="s">
        <v>156</v>
      </c>
      <c r="E14" s="132"/>
      <c r="F14" s="132"/>
      <c r="G14" s="132"/>
      <c r="H14" s="103">
        <f t="shared" si="0"/>
        <v>0</v>
      </c>
      <c r="I14" s="132"/>
      <c r="J14" s="132"/>
      <c r="K14" s="103">
        <f t="shared" si="1"/>
        <v>0</v>
      </c>
      <c r="L14" s="132"/>
      <c r="M14" s="132"/>
      <c r="N14" s="102">
        <f t="shared" si="2"/>
        <v>0</v>
      </c>
      <c r="O14" s="132"/>
      <c r="P14" s="132"/>
      <c r="Q14" s="102">
        <f t="shared" si="3"/>
        <v>0</v>
      </c>
      <c r="R14" s="132"/>
      <c r="S14" s="132"/>
      <c r="T14" s="102">
        <f t="shared" si="4"/>
        <v>0</v>
      </c>
      <c r="U14" s="102">
        <f t="shared" si="5"/>
        <v>0</v>
      </c>
      <c r="AB14" s="133" t="str">
        <f>VLOOKUP(AC14,Lookup!$V$1:$W$12,2,FALSE)</f>
        <v>Division</v>
      </c>
      <c r="AC14" s="43" t="s">
        <v>72</v>
      </c>
      <c r="AD14" s="43" t="s">
        <v>78</v>
      </c>
      <c r="AE14" s="43" t="s">
        <v>156</v>
      </c>
      <c r="AF14" s="132"/>
      <c r="AG14" s="132"/>
      <c r="AH14" s="132"/>
      <c r="AI14" s="103">
        <f t="shared" si="6"/>
        <v>0</v>
      </c>
      <c r="AJ14" s="132"/>
      <c r="AK14" s="132"/>
      <c r="AL14" s="103">
        <f t="shared" si="7"/>
        <v>0</v>
      </c>
      <c r="AM14" s="132"/>
      <c r="AN14" s="132"/>
      <c r="AO14" s="102">
        <f t="shared" si="8"/>
        <v>0</v>
      </c>
      <c r="AP14" s="132"/>
      <c r="AQ14" s="132"/>
      <c r="AR14" s="102">
        <f t="shared" si="9"/>
        <v>0</v>
      </c>
      <c r="AS14" s="132"/>
      <c r="AT14" s="132"/>
      <c r="AU14" s="102">
        <f t="shared" si="10"/>
        <v>0</v>
      </c>
      <c r="AV14" s="102">
        <f t="shared" si="11"/>
        <v>0</v>
      </c>
      <c r="BC14" s="133" t="str">
        <f>VLOOKUP(BD14,Lookup!$V$1:$W$12,2,FALSE)</f>
        <v>Division</v>
      </c>
      <c r="BD14" s="43" t="s">
        <v>72</v>
      </c>
      <c r="BE14" s="43" t="s">
        <v>78</v>
      </c>
      <c r="BF14" s="43" t="s">
        <v>156</v>
      </c>
      <c r="BG14" s="132"/>
      <c r="BH14" s="132"/>
      <c r="BI14" s="132"/>
      <c r="BJ14" s="103">
        <f t="shared" si="12"/>
        <v>0</v>
      </c>
      <c r="BK14" s="132"/>
      <c r="BL14" s="132"/>
      <c r="BM14" s="103">
        <f t="shared" si="13"/>
        <v>0</v>
      </c>
      <c r="BN14" s="132"/>
      <c r="BO14" s="132"/>
      <c r="BP14" s="102">
        <f t="shared" si="14"/>
        <v>0</v>
      </c>
      <c r="BQ14" s="132"/>
      <c r="BR14" s="132"/>
      <c r="BS14" s="102">
        <f t="shared" si="15"/>
        <v>0</v>
      </c>
      <c r="BT14" s="132"/>
      <c r="BU14" s="132"/>
      <c r="BV14" s="102">
        <f t="shared" si="16"/>
        <v>0</v>
      </c>
      <c r="BW14" s="102">
        <f t="shared" si="17"/>
        <v>0</v>
      </c>
    </row>
    <row r="15" spans="1:75" x14ac:dyDescent="0.25">
      <c r="A15" s="133" t="str">
        <f>VLOOKUP(B15,Lookup!$V$1:$W$12,2,FALSE)</f>
        <v>Division</v>
      </c>
      <c r="B15" s="43" t="s">
        <v>72</v>
      </c>
      <c r="C15" s="43" t="s">
        <v>78</v>
      </c>
      <c r="D15" s="43" t="s">
        <v>156</v>
      </c>
      <c r="E15" s="132"/>
      <c r="F15" s="132"/>
      <c r="G15" s="132"/>
      <c r="H15" s="103">
        <f t="shared" si="0"/>
        <v>0</v>
      </c>
      <c r="I15" s="132"/>
      <c r="J15" s="132"/>
      <c r="K15" s="103">
        <f t="shared" si="1"/>
        <v>0</v>
      </c>
      <c r="L15" s="132"/>
      <c r="M15" s="132"/>
      <c r="N15" s="102">
        <f t="shared" si="2"/>
        <v>0</v>
      </c>
      <c r="O15" s="132"/>
      <c r="P15" s="132"/>
      <c r="Q15" s="102">
        <f t="shared" si="3"/>
        <v>0</v>
      </c>
      <c r="R15" s="132"/>
      <c r="S15" s="132"/>
      <c r="T15" s="102">
        <f t="shared" si="4"/>
        <v>0</v>
      </c>
      <c r="U15" s="102">
        <f t="shared" si="5"/>
        <v>0</v>
      </c>
      <c r="AB15" s="133" t="str">
        <f>VLOOKUP(AC15,Lookup!$V$1:$W$12,2,FALSE)</f>
        <v>Division</v>
      </c>
      <c r="AC15" s="43" t="s">
        <v>72</v>
      </c>
      <c r="AD15" s="43" t="s">
        <v>78</v>
      </c>
      <c r="AE15" s="43" t="s">
        <v>156</v>
      </c>
      <c r="AF15" s="132"/>
      <c r="AG15" s="132"/>
      <c r="AH15" s="132"/>
      <c r="AI15" s="103">
        <f t="shared" si="6"/>
        <v>0</v>
      </c>
      <c r="AJ15" s="132"/>
      <c r="AK15" s="132"/>
      <c r="AL15" s="103">
        <f t="shared" si="7"/>
        <v>0</v>
      </c>
      <c r="AM15" s="132"/>
      <c r="AN15" s="132"/>
      <c r="AO15" s="102">
        <f t="shared" si="8"/>
        <v>0</v>
      </c>
      <c r="AP15" s="132"/>
      <c r="AQ15" s="132"/>
      <c r="AR15" s="102">
        <f t="shared" si="9"/>
        <v>0</v>
      </c>
      <c r="AS15" s="132"/>
      <c r="AT15" s="132"/>
      <c r="AU15" s="102">
        <f t="shared" si="10"/>
        <v>0</v>
      </c>
      <c r="AV15" s="102">
        <f t="shared" si="11"/>
        <v>0</v>
      </c>
      <c r="BC15" s="133" t="str">
        <f>VLOOKUP(BD15,Lookup!$V$1:$W$12,2,FALSE)</f>
        <v>Division</v>
      </c>
      <c r="BD15" s="43" t="s">
        <v>72</v>
      </c>
      <c r="BE15" s="43" t="s">
        <v>78</v>
      </c>
      <c r="BF15" s="43" t="s">
        <v>156</v>
      </c>
      <c r="BG15" s="132"/>
      <c r="BH15" s="132"/>
      <c r="BI15" s="132"/>
      <c r="BJ15" s="103">
        <f t="shared" si="12"/>
        <v>0</v>
      </c>
      <c r="BK15" s="132"/>
      <c r="BL15" s="132"/>
      <c r="BM15" s="103">
        <f t="shared" si="13"/>
        <v>0</v>
      </c>
      <c r="BN15" s="132"/>
      <c r="BO15" s="132"/>
      <c r="BP15" s="102">
        <f t="shared" si="14"/>
        <v>0</v>
      </c>
      <c r="BQ15" s="132"/>
      <c r="BR15" s="132"/>
      <c r="BS15" s="102">
        <f t="shared" si="15"/>
        <v>0</v>
      </c>
      <c r="BT15" s="132"/>
      <c r="BU15" s="132"/>
      <c r="BV15" s="102">
        <f t="shared" si="16"/>
        <v>0</v>
      </c>
      <c r="BW15" s="102">
        <f t="shared" si="17"/>
        <v>0</v>
      </c>
    </row>
    <row r="16" spans="1:75" x14ac:dyDescent="0.25">
      <c r="A16" s="133" t="str">
        <f>VLOOKUP(B16,Lookup!$V$1:$W$12,2,FALSE)</f>
        <v>Division</v>
      </c>
      <c r="B16" s="43" t="s">
        <v>72</v>
      </c>
      <c r="C16" s="43" t="s">
        <v>78</v>
      </c>
      <c r="D16" s="43" t="s">
        <v>156</v>
      </c>
      <c r="E16" s="132"/>
      <c r="F16" s="132"/>
      <c r="G16" s="132"/>
      <c r="H16" s="103">
        <f t="shared" si="0"/>
        <v>0</v>
      </c>
      <c r="I16" s="132"/>
      <c r="J16" s="132"/>
      <c r="K16" s="103">
        <f t="shared" si="1"/>
        <v>0</v>
      </c>
      <c r="L16" s="132"/>
      <c r="M16" s="132"/>
      <c r="N16" s="102">
        <f t="shared" si="2"/>
        <v>0</v>
      </c>
      <c r="O16" s="132"/>
      <c r="P16" s="132"/>
      <c r="Q16" s="102">
        <f t="shared" si="3"/>
        <v>0</v>
      </c>
      <c r="R16" s="132"/>
      <c r="S16" s="132"/>
      <c r="T16" s="102">
        <f t="shared" si="4"/>
        <v>0</v>
      </c>
      <c r="U16" s="102">
        <f t="shared" si="5"/>
        <v>0</v>
      </c>
      <c r="AB16" s="133" t="str">
        <f>VLOOKUP(AC16,Lookup!$V$1:$W$12,2,FALSE)</f>
        <v>Division</v>
      </c>
      <c r="AC16" s="43" t="s">
        <v>72</v>
      </c>
      <c r="AD16" s="43" t="s">
        <v>78</v>
      </c>
      <c r="AE16" s="43" t="s">
        <v>156</v>
      </c>
      <c r="AF16" s="132"/>
      <c r="AG16" s="132"/>
      <c r="AH16" s="132"/>
      <c r="AI16" s="103">
        <f t="shared" si="6"/>
        <v>0</v>
      </c>
      <c r="AJ16" s="132"/>
      <c r="AK16" s="132"/>
      <c r="AL16" s="103">
        <f t="shared" si="7"/>
        <v>0</v>
      </c>
      <c r="AM16" s="132"/>
      <c r="AN16" s="132"/>
      <c r="AO16" s="102">
        <f t="shared" si="8"/>
        <v>0</v>
      </c>
      <c r="AP16" s="132"/>
      <c r="AQ16" s="132"/>
      <c r="AR16" s="102">
        <f t="shared" si="9"/>
        <v>0</v>
      </c>
      <c r="AS16" s="132"/>
      <c r="AT16" s="132"/>
      <c r="AU16" s="102">
        <f t="shared" si="10"/>
        <v>0</v>
      </c>
      <c r="AV16" s="102">
        <f t="shared" si="11"/>
        <v>0</v>
      </c>
      <c r="BC16" s="133" t="str">
        <f>VLOOKUP(BD16,Lookup!$V$1:$W$12,2,FALSE)</f>
        <v>Division</v>
      </c>
      <c r="BD16" s="43" t="s">
        <v>72</v>
      </c>
      <c r="BE16" s="43" t="s">
        <v>78</v>
      </c>
      <c r="BF16" s="43" t="s">
        <v>156</v>
      </c>
      <c r="BG16" s="132"/>
      <c r="BH16" s="132"/>
      <c r="BI16" s="132"/>
      <c r="BJ16" s="103">
        <f t="shared" si="12"/>
        <v>0</v>
      </c>
      <c r="BK16" s="132"/>
      <c r="BL16" s="132"/>
      <c r="BM16" s="103">
        <f t="shared" si="13"/>
        <v>0</v>
      </c>
      <c r="BN16" s="132"/>
      <c r="BO16" s="132"/>
      <c r="BP16" s="102">
        <f t="shared" si="14"/>
        <v>0</v>
      </c>
      <c r="BQ16" s="132"/>
      <c r="BR16" s="132"/>
      <c r="BS16" s="102">
        <f t="shared" si="15"/>
        <v>0</v>
      </c>
      <c r="BT16" s="132"/>
      <c r="BU16" s="132"/>
      <c r="BV16" s="102">
        <f t="shared" si="16"/>
        <v>0</v>
      </c>
      <c r="BW16" s="102">
        <f t="shared" si="17"/>
        <v>0</v>
      </c>
    </row>
    <row r="17" spans="1:75" x14ac:dyDescent="0.25">
      <c r="A17" s="133" t="str">
        <f>VLOOKUP(B17,Lookup!$V$1:$W$12,2,FALSE)</f>
        <v>Division</v>
      </c>
      <c r="B17" s="43" t="s">
        <v>72</v>
      </c>
      <c r="C17" s="43" t="s">
        <v>78</v>
      </c>
      <c r="D17" s="43" t="s">
        <v>156</v>
      </c>
      <c r="E17" s="132"/>
      <c r="F17" s="132"/>
      <c r="G17" s="132"/>
      <c r="H17" s="103">
        <f t="shared" si="0"/>
        <v>0</v>
      </c>
      <c r="I17" s="132"/>
      <c r="J17" s="132"/>
      <c r="K17" s="103">
        <f t="shared" si="1"/>
        <v>0</v>
      </c>
      <c r="L17" s="132"/>
      <c r="M17" s="132"/>
      <c r="N17" s="102">
        <f t="shared" si="2"/>
        <v>0</v>
      </c>
      <c r="O17" s="132"/>
      <c r="P17" s="132"/>
      <c r="Q17" s="102">
        <f t="shared" si="3"/>
        <v>0</v>
      </c>
      <c r="R17" s="132"/>
      <c r="S17" s="132"/>
      <c r="T17" s="102">
        <f t="shared" si="4"/>
        <v>0</v>
      </c>
      <c r="U17" s="102">
        <f t="shared" si="5"/>
        <v>0</v>
      </c>
      <c r="AB17" s="133" t="str">
        <f>VLOOKUP(AC17,Lookup!$V$1:$W$12,2,FALSE)</f>
        <v>Division</v>
      </c>
      <c r="AC17" s="43" t="s">
        <v>72</v>
      </c>
      <c r="AD17" s="43" t="s">
        <v>78</v>
      </c>
      <c r="AE17" s="43" t="s">
        <v>156</v>
      </c>
      <c r="AF17" s="132"/>
      <c r="AG17" s="132"/>
      <c r="AH17" s="132"/>
      <c r="AI17" s="103">
        <f t="shared" si="6"/>
        <v>0</v>
      </c>
      <c r="AJ17" s="132"/>
      <c r="AK17" s="132"/>
      <c r="AL17" s="103">
        <f t="shared" si="7"/>
        <v>0</v>
      </c>
      <c r="AM17" s="132"/>
      <c r="AN17" s="132"/>
      <c r="AO17" s="102">
        <f t="shared" si="8"/>
        <v>0</v>
      </c>
      <c r="AP17" s="132"/>
      <c r="AQ17" s="132"/>
      <c r="AR17" s="102">
        <f t="shared" si="9"/>
        <v>0</v>
      </c>
      <c r="AS17" s="132"/>
      <c r="AT17" s="132"/>
      <c r="AU17" s="102">
        <f t="shared" si="10"/>
        <v>0</v>
      </c>
      <c r="AV17" s="102">
        <f t="shared" si="11"/>
        <v>0</v>
      </c>
      <c r="BC17" s="133" t="str">
        <f>VLOOKUP(BD17,Lookup!$V$1:$W$12,2,FALSE)</f>
        <v>Division</v>
      </c>
      <c r="BD17" s="43" t="s">
        <v>72</v>
      </c>
      <c r="BE17" s="43" t="s">
        <v>78</v>
      </c>
      <c r="BF17" s="43" t="s">
        <v>156</v>
      </c>
      <c r="BG17" s="132"/>
      <c r="BH17" s="132"/>
      <c r="BI17" s="132"/>
      <c r="BJ17" s="103">
        <f t="shared" si="12"/>
        <v>0</v>
      </c>
      <c r="BK17" s="132"/>
      <c r="BL17" s="132"/>
      <c r="BM17" s="103">
        <f t="shared" si="13"/>
        <v>0</v>
      </c>
      <c r="BN17" s="132"/>
      <c r="BO17" s="132"/>
      <c r="BP17" s="102">
        <f t="shared" si="14"/>
        <v>0</v>
      </c>
      <c r="BQ17" s="132"/>
      <c r="BR17" s="132"/>
      <c r="BS17" s="102">
        <f t="shared" si="15"/>
        <v>0</v>
      </c>
      <c r="BT17" s="132"/>
      <c r="BU17" s="132"/>
      <c r="BV17" s="102">
        <f t="shared" si="16"/>
        <v>0</v>
      </c>
      <c r="BW17" s="102">
        <f t="shared" si="17"/>
        <v>0</v>
      </c>
    </row>
    <row r="18" spans="1:75" x14ac:dyDescent="0.25">
      <c r="A18" s="133" t="str">
        <f>VLOOKUP(B18,Lookup!$V$1:$W$12,2,FALSE)</f>
        <v>Division</v>
      </c>
      <c r="B18" s="43" t="s">
        <v>72</v>
      </c>
      <c r="C18" s="43" t="s">
        <v>78</v>
      </c>
      <c r="D18" s="43" t="s">
        <v>156</v>
      </c>
      <c r="E18" s="132"/>
      <c r="F18" s="132"/>
      <c r="G18" s="132"/>
      <c r="H18" s="103">
        <f t="shared" si="0"/>
        <v>0</v>
      </c>
      <c r="I18" s="132"/>
      <c r="J18" s="132"/>
      <c r="K18" s="103">
        <f t="shared" si="1"/>
        <v>0</v>
      </c>
      <c r="L18" s="132"/>
      <c r="M18" s="132"/>
      <c r="N18" s="102">
        <f t="shared" si="2"/>
        <v>0</v>
      </c>
      <c r="O18" s="132"/>
      <c r="P18" s="132"/>
      <c r="Q18" s="102">
        <f t="shared" si="3"/>
        <v>0</v>
      </c>
      <c r="R18" s="132"/>
      <c r="S18" s="132"/>
      <c r="T18" s="102">
        <f t="shared" si="4"/>
        <v>0</v>
      </c>
      <c r="U18" s="102">
        <f t="shared" si="5"/>
        <v>0</v>
      </c>
      <c r="AB18" s="133" t="str">
        <f>VLOOKUP(AC18,Lookup!$V$1:$W$12,2,FALSE)</f>
        <v>Division</v>
      </c>
      <c r="AC18" s="43" t="s">
        <v>72</v>
      </c>
      <c r="AD18" s="43" t="s">
        <v>78</v>
      </c>
      <c r="AE18" s="43" t="s">
        <v>156</v>
      </c>
      <c r="AF18" s="132"/>
      <c r="AG18" s="132"/>
      <c r="AH18" s="132"/>
      <c r="AI18" s="103">
        <f t="shared" si="6"/>
        <v>0</v>
      </c>
      <c r="AJ18" s="132"/>
      <c r="AK18" s="132"/>
      <c r="AL18" s="103">
        <f t="shared" si="7"/>
        <v>0</v>
      </c>
      <c r="AM18" s="132"/>
      <c r="AN18" s="132"/>
      <c r="AO18" s="102">
        <f t="shared" si="8"/>
        <v>0</v>
      </c>
      <c r="AP18" s="132"/>
      <c r="AQ18" s="132"/>
      <c r="AR18" s="102">
        <f t="shared" si="9"/>
        <v>0</v>
      </c>
      <c r="AS18" s="132"/>
      <c r="AT18" s="132"/>
      <c r="AU18" s="102">
        <f t="shared" si="10"/>
        <v>0</v>
      </c>
      <c r="AV18" s="102">
        <f t="shared" si="11"/>
        <v>0</v>
      </c>
      <c r="BC18" s="133" t="str">
        <f>VLOOKUP(BD18,Lookup!$V$1:$W$12,2,FALSE)</f>
        <v>Division</v>
      </c>
      <c r="BD18" s="43" t="s">
        <v>72</v>
      </c>
      <c r="BE18" s="43" t="s">
        <v>78</v>
      </c>
      <c r="BF18" s="43" t="s">
        <v>156</v>
      </c>
      <c r="BG18" s="132"/>
      <c r="BH18" s="132"/>
      <c r="BI18" s="132"/>
      <c r="BJ18" s="103">
        <f t="shared" si="12"/>
        <v>0</v>
      </c>
      <c r="BK18" s="132"/>
      <c r="BL18" s="132"/>
      <c r="BM18" s="103">
        <f t="shared" si="13"/>
        <v>0</v>
      </c>
      <c r="BN18" s="132"/>
      <c r="BO18" s="132"/>
      <c r="BP18" s="102">
        <f t="shared" si="14"/>
        <v>0</v>
      </c>
      <c r="BQ18" s="132"/>
      <c r="BR18" s="132"/>
      <c r="BS18" s="102">
        <f t="shared" si="15"/>
        <v>0</v>
      </c>
      <c r="BT18" s="132"/>
      <c r="BU18" s="132"/>
      <c r="BV18" s="102">
        <f t="shared" si="16"/>
        <v>0</v>
      </c>
      <c r="BW18" s="102">
        <f t="shared" si="17"/>
        <v>0</v>
      </c>
    </row>
    <row r="19" spans="1:75" x14ac:dyDescent="0.25">
      <c r="A19" s="133" t="str">
        <f>VLOOKUP(B19,Lookup!$V$1:$W$12,2,FALSE)</f>
        <v>Division</v>
      </c>
      <c r="B19" s="43" t="s">
        <v>72</v>
      </c>
      <c r="C19" s="43" t="s">
        <v>78</v>
      </c>
      <c r="D19" s="43" t="s">
        <v>156</v>
      </c>
      <c r="E19" s="132"/>
      <c r="F19" s="132"/>
      <c r="G19" s="132"/>
      <c r="H19" s="103">
        <f t="shared" si="0"/>
        <v>0</v>
      </c>
      <c r="I19" s="132"/>
      <c r="J19" s="132"/>
      <c r="K19" s="103">
        <f t="shared" si="1"/>
        <v>0</v>
      </c>
      <c r="L19" s="132"/>
      <c r="M19" s="132"/>
      <c r="N19" s="102">
        <f t="shared" si="2"/>
        <v>0</v>
      </c>
      <c r="O19" s="132"/>
      <c r="P19" s="132"/>
      <c r="Q19" s="102">
        <f t="shared" si="3"/>
        <v>0</v>
      </c>
      <c r="R19" s="132"/>
      <c r="S19" s="132"/>
      <c r="T19" s="102">
        <f t="shared" si="4"/>
        <v>0</v>
      </c>
      <c r="U19" s="102">
        <f t="shared" si="5"/>
        <v>0</v>
      </c>
      <c r="AB19" s="133" t="str">
        <f>VLOOKUP(AC19,Lookup!$V$1:$W$12,2,FALSE)</f>
        <v>Division</v>
      </c>
      <c r="AC19" s="43" t="s">
        <v>72</v>
      </c>
      <c r="AD19" s="43" t="s">
        <v>78</v>
      </c>
      <c r="AE19" s="43" t="s">
        <v>156</v>
      </c>
      <c r="AF19" s="132"/>
      <c r="AG19" s="132"/>
      <c r="AH19" s="132"/>
      <c r="AI19" s="103">
        <f t="shared" si="6"/>
        <v>0</v>
      </c>
      <c r="AJ19" s="132"/>
      <c r="AK19" s="132"/>
      <c r="AL19" s="103">
        <f t="shared" si="7"/>
        <v>0</v>
      </c>
      <c r="AM19" s="132"/>
      <c r="AN19" s="132"/>
      <c r="AO19" s="102">
        <f t="shared" si="8"/>
        <v>0</v>
      </c>
      <c r="AP19" s="132"/>
      <c r="AQ19" s="132"/>
      <c r="AR19" s="102">
        <f t="shared" si="9"/>
        <v>0</v>
      </c>
      <c r="AS19" s="132"/>
      <c r="AT19" s="132"/>
      <c r="AU19" s="102">
        <f t="shared" si="10"/>
        <v>0</v>
      </c>
      <c r="AV19" s="102">
        <f t="shared" si="11"/>
        <v>0</v>
      </c>
      <c r="BC19" s="133" t="str">
        <f>VLOOKUP(BD19,Lookup!$V$1:$W$12,2,FALSE)</f>
        <v>Division</v>
      </c>
      <c r="BD19" s="43" t="s">
        <v>72</v>
      </c>
      <c r="BE19" s="43" t="s">
        <v>78</v>
      </c>
      <c r="BF19" s="43" t="s">
        <v>156</v>
      </c>
      <c r="BG19" s="132"/>
      <c r="BH19" s="132"/>
      <c r="BI19" s="132"/>
      <c r="BJ19" s="103">
        <f t="shared" si="12"/>
        <v>0</v>
      </c>
      <c r="BK19" s="132"/>
      <c r="BL19" s="132"/>
      <c r="BM19" s="103">
        <f t="shared" si="13"/>
        <v>0</v>
      </c>
      <c r="BN19" s="132"/>
      <c r="BO19" s="132"/>
      <c r="BP19" s="102">
        <f t="shared" si="14"/>
        <v>0</v>
      </c>
      <c r="BQ19" s="132"/>
      <c r="BR19" s="132"/>
      <c r="BS19" s="102">
        <f t="shared" si="15"/>
        <v>0</v>
      </c>
      <c r="BT19" s="132"/>
      <c r="BU19" s="132"/>
      <c r="BV19" s="102">
        <f t="shared" si="16"/>
        <v>0</v>
      </c>
      <c r="BW19" s="102">
        <f t="shared" si="17"/>
        <v>0</v>
      </c>
    </row>
    <row r="20" spans="1:75" x14ac:dyDescent="0.25">
      <c r="A20" s="133" t="str">
        <f>VLOOKUP(B20,Lookup!$V$1:$W$12,2,FALSE)</f>
        <v>Division</v>
      </c>
      <c r="B20" s="43" t="s">
        <v>72</v>
      </c>
      <c r="C20" s="43" t="s">
        <v>78</v>
      </c>
      <c r="D20" s="43" t="s">
        <v>156</v>
      </c>
      <c r="E20" s="132"/>
      <c r="F20" s="132"/>
      <c r="G20" s="132"/>
      <c r="H20" s="103">
        <f t="shared" si="0"/>
        <v>0</v>
      </c>
      <c r="I20" s="132"/>
      <c r="J20" s="132"/>
      <c r="K20" s="103">
        <f t="shared" si="1"/>
        <v>0</v>
      </c>
      <c r="L20" s="132"/>
      <c r="M20" s="132"/>
      <c r="N20" s="102">
        <f t="shared" si="2"/>
        <v>0</v>
      </c>
      <c r="O20" s="132"/>
      <c r="P20" s="132"/>
      <c r="Q20" s="102">
        <f t="shared" si="3"/>
        <v>0</v>
      </c>
      <c r="R20" s="132"/>
      <c r="S20" s="132"/>
      <c r="T20" s="102">
        <f t="shared" si="4"/>
        <v>0</v>
      </c>
      <c r="U20" s="102">
        <f t="shared" si="5"/>
        <v>0</v>
      </c>
      <c r="AB20" s="133" t="str">
        <f>VLOOKUP(AC20,Lookup!$V$1:$W$12,2,FALSE)</f>
        <v>Division</v>
      </c>
      <c r="AC20" s="43" t="s">
        <v>72</v>
      </c>
      <c r="AD20" s="43" t="s">
        <v>78</v>
      </c>
      <c r="AE20" s="43" t="s">
        <v>156</v>
      </c>
      <c r="AF20" s="132"/>
      <c r="AG20" s="132"/>
      <c r="AH20" s="132"/>
      <c r="AI20" s="103">
        <f t="shared" si="6"/>
        <v>0</v>
      </c>
      <c r="AJ20" s="132"/>
      <c r="AK20" s="132"/>
      <c r="AL20" s="103">
        <f t="shared" si="7"/>
        <v>0</v>
      </c>
      <c r="AM20" s="132"/>
      <c r="AN20" s="132"/>
      <c r="AO20" s="102">
        <f t="shared" si="8"/>
        <v>0</v>
      </c>
      <c r="AP20" s="132"/>
      <c r="AQ20" s="132"/>
      <c r="AR20" s="102">
        <f t="shared" si="9"/>
        <v>0</v>
      </c>
      <c r="AS20" s="132"/>
      <c r="AT20" s="132"/>
      <c r="AU20" s="102">
        <f t="shared" si="10"/>
        <v>0</v>
      </c>
      <c r="AV20" s="102">
        <f t="shared" si="11"/>
        <v>0</v>
      </c>
      <c r="BC20" s="133" t="str">
        <f>VLOOKUP(BD20,Lookup!$V$1:$W$12,2,FALSE)</f>
        <v>Division</v>
      </c>
      <c r="BD20" s="43" t="s">
        <v>72</v>
      </c>
      <c r="BE20" s="43" t="s">
        <v>78</v>
      </c>
      <c r="BF20" s="43" t="s">
        <v>156</v>
      </c>
      <c r="BG20" s="132"/>
      <c r="BH20" s="132"/>
      <c r="BI20" s="132"/>
      <c r="BJ20" s="103">
        <f t="shared" si="12"/>
        <v>0</v>
      </c>
      <c r="BK20" s="132"/>
      <c r="BL20" s="132"/>
      <c r="BM20" s="103">
        <f t="shared" si="13"/>
        <v>0</v>
      </c>
      <c r="BN20" s="132"/>
      <c r="BO20" s="132"/>
      <c r="BP20" s="102">
        <f t="shared" si="14"/>
        <v>0</v>
      </c>
      <c r="BQ20" s="132"/>
      <c r="BR20" s="132"/>
      <c r="BS20" s="102">
        <f t="shared" si="15"/>
        <v>0</v>
      </c>
      <c r="BT20" s="132"/>
      <c r="BU20" s="132"/>
      <c r="BV20" s="102">
        <f t="shared" si="16"/>
        <v>0</v>
      </c>
      <c r="BW20" s="102">
        <f t="shared" si="17"/>
        <v>0</v>
      </c>
    </row>
    <row r="21" spans="1:75" x14ac:dyDescent="0.25">
      <c r="A21" s="133" t="str">
        <f>VLOOKUP(B21,Lookup!$V$1:$W$12,2,FALSE)</f>
        <v>Division</v>
      </c>
      <c r="B21" s="43" t="s">
        <v>72</v>
      </c>
      <c r="C21" s="43" t="s">
        <v>78</v>
      </c>
      <c r="D21" s="43" t="s">
        <v>156</v>
      </c>
      <c r="E21" s="132"/>
      <c r="F21" s="132"/>
      <c r="G21" s="132"/>
      <c r="H21" s="103">
        <f t="shared" si="0"/>
        <v>0</v>
      </c>
      <c r="I21" s="132"/>
      <c r="J21" s="132"/>
      <c r="K21" s="103">
        <f t="shared" si="1"/>
        <v>0</v>
      </c>
      <c r="L21" s="132"/>
      <c r="M21" s="132"/>
      <c r="N21" s="102">
        <f t="shared" si="2"/>
        <v>0</v>
      </c>
      <c r="O21" s="132"/>
      <c r="P21" s="132"/>
      <c r="Q21" s="102">
        <f t="shared" si="3"/>
        <v>0</v>
      </c>
      <c r="R21" s="132"/>
      <c r="S21" s="132"/>
      <c r="T21" s="102">
        <f t="shared" si="4"/>
        <v>0</v>
      </c>
      <c r="U21" s="102">
        <f t="shared" si="5"/>
        <v>0</v>
      </c>
      <c r="AB21" s="133" t="str">
        <f>VLOOKUP(AC21,Lookup!$V$1:$W$12,2,FALSE)</f>
        <v>Division</v>
      </c>
      <c r="AC21" s="43" t="s">
        <v>72</v>
      </c>
      <c r="AD21" s="43" t="s">
        <v>78</v>
      </c>
      <c r="AE21" s="43" t="s">
        <v>156</v>
      </c>
      <c r="AF21" s="132"/>
      <c r="AG21" s="132"/>
      <c r="AH21" s="132"/>
      <c r="AI21" s="103">
        <f t="shared" si="6"/>
        <v>0</v>
      </c>
      <c r="AJ21" s="132"/>
      <c r="AK21" s="132"/>
      <c r="AL21" s="103">
        <f t="shared" si="7"/>
        <v>0</v>
      </c>
      <c r="AM21" s="132"/>
      <c r="AN21" s="132"/>
      <c r="AO21" s="102">
        <f t="shared" si="8"/>
        <v>0</v>
      </c>
      <c r="AP21" s="132"/>
      <c r="AQ21" s="132"/>
      <c r="AR21" s="102">
        <f t="shared" si="9"/>
        <v>0</v>
      </c>
      <c r="AS21" s="132"/>
      <c r="AT21" s="132"/>
      <c r="AU21" s="102">
        <f t="shared" si="10"/>
        <v>0</v>
      </c>
      <c r="AV21" s="102">
        <f t="shared" si="11"/>
        <v>0</v>
      </c>
      <c r="BC21" s="133" t="str">
        <f>VLOOKUP(BD21,Lookup!$V$1:$W$12,2,FALSE)</f>
        <v>Division</v>
      </c>
      <c r="BD21" s="43" t="s">
        <v>72</v>
      </c>
      <c r="BE21" s="43" t="s">
        <v>78</v>
      </c>
      <c r="BF21" s="43" t="s">
        <v>156</v>
      </c>
      <c r="BG21" s="132"/>
      <c r="BH21" s="132"/>
      <c r="BI21" s="132"/>
      <c r="BJ21" s="103">
        <f t="shared" si="12"/>
        <v>0</v>
      </c>
      <c r="BK21" s="132"/>
      <c r="BL21" s="132"/>
      <c r="BM21" s="103">
        <f t="shared" si="13"/>
        <v>0</v>
      </c>
      <c r="BN21" s="132"/>
      <c r="BO21" s="132"/>
      <c r="BP21" s="102">
        <f t="shared" si="14"/>
        <v>0</v>
      </c>
      <c r="BQ21" s="132"/>
      <c r="BR21" s="132"/>
      <c r="BS21" s="102">
        <f t="shared" si="15"/>
        <v>0</v>
      </c>
      <c r="BT21" s="132"/>
      <c r="BU21" s="132"/>
      <c r="BV21" s="102">
        <f t="shared" si="16"/>
        <v>0</v>
      </c>
      <c r="BW21" s="102">
        <f t="shared" si="17"/>
        <v>0</v>
      </c>
    </row>
    <row r="22" spans="1:75" x14ac:dyDescent="0.25">
      <c r="A22" s="133" t="str">
        <f>VLOOKUP(B22,Lookup!$V$1:$W$12,2,FALSE)</f>
        <v>Division</v>
      </c>
      <c r="B22" s="43" t="s">
        <v>72</v>
      </c>
      <c r="C22" s="43" t="s">
        <v>78</v>
      </c>
      <c r="D22" s="43" t="s">
        <v>156</v>
      </c>
      <c r="E22" s="132"/>
      <c r="F22" s="132"/>
      <c r="G22" s="132"/>
      <c r="H22" s="103">
        <f t="shared" si="0"/>
        <v>0</v>
      </c>
      <c r="I22" s="132"/>
      <c r="J22" s="132"/>
      <c r="K22" s="103">
        <f t="shared" si="1"/>
        <v>0</v>
      </c>
      <c r="L22" s="132"/>
      <c r="M22" s="132"/>
      <c r="N22" s="102">
        <f t="shared" si="2"/>
        <v>0</v>
      </c>
      <c r="O22" s="132"/>
      <c r="P22" s="132"/>
      <c r="Q22" s="102">
        <f t="shared" si="3"/>
        <v>0</v>
      </c>
      <c r="R22" s="132"/>
      <c r="S22" s="132"/>
      <c r="T22" s="102">
        <f t="shared" si="4"/>
        <v>0</v>
      </c>
      <c r="U22" s="102">
        <f t="shared" si="5"/>
        <v>0</v>
      </c>
      <c r="AB22" s="133" t="str">
        <f>VLOOKUP(AC22,Lookup!$V$1:$W$12,2,FALSE)</f>
        <v>Division</v>
      </c>
      <c r="AC22" s="43" t="s">
        <v>72</v>
      </c>
      <c r="AD22" s="43" t="s">
        <v>78</v>
      </c>
      <c r="AE22" s="43" t="s">
        <v>156</v>
      </c>
      <c r="AF22" s="132"/>
      <c r="AG22" s="132"/>
      <c r="AH22" s="132"/>
      <c r="AI22" s="103">
        <f t="shared" si="6"/>
        <v>0</v>
      </c>
      <c r="AJ22" s="132"/>
      <c r="AK22" s="132"/>
      <c r="AL22" s="103">
        <f t="shared" si="7"/>
        <v>0</v>
      </c>
      <c r="AM22" s="132"/>
      <c r="AN22" s="132"/>
      <c r="AO22" s="102">
        <f t="shared" si="8"/>
        <v>0</v>
      </c>
      <c r="AP22" s="132"/>
      <c r="AQ22" s="132"/>
      <c r="AR22" s="102">
        <f t="shared" si="9"/>
        <v>0</v>
      </c>
      <c r="AS22" s="132"/>
      <c r="AT22" s="132"/>
      <c r="AU22" s="102">
        <f t="shared" si="10"/>
        <v>0</v>
      </c>
      <c r="AV22" s="102">
        <f t="shared" si="11"/>
        <v>0</v>
      </c>
      <c r="BC22" s="133" t="str">
        <f>VLOOKUP(BD22,Lookup!$V$1:$W$12,2,FALSE)</f>
        <v>Division</v>
      </c>
      <c r="BD22" s="43" t="s">
        <v>72</v>
      </c>
      <c r="BE22" s="43" t="s">
        <v>78</v>
      </c>
      <c r="BF22" s="43" t="s">
        <v>156</v>
      </c>
      <c r="BG22" s="132"/>
      <c r="BH22" s="132"/>
      <c r="BI22" s="132"/>
      <c r="BJ22" s="103">
        <f t="shared" si="12"/>
        <v>0</v>
      </c>
      <c r="BK22" s="132"/>
      <c r="BL22" s="132"/>
      <c r="BM22" s="103">
        <f t="shared" si="13"/>
        <v>0</v>
      </c>
      <c r="BN22" s="132"/>
      <c r="BO22" s="132"/>
      <c r="BP22" s="102">
        <f t="shared" si="14"/>
        <v>0</v>
      </c>
      <c r="BQ22" s="132"/>
      <c r="BR22" s="132"/>
      <c r="BS22" s="102">
        <f t="shared" si="15"/>
        <v>0</v>
      </c>
      <c r="BT22" s="132"/>
      <c r="BU22" s="132"/>
      <c r="BV22" s="102">
        <f t="shared" si="16"/>
        <v>0</v>
      </c>
      <c r="BW22" s="102">
        <f t="shared" si="17"/>
        <v>0</v>
      </c>
    </row>
    <row r="23" spans="1:75" x14ac:dyDescent="0.25">
      <c r="A23" s="133" t="str">
        <f>VLOOKUP(B23,Lookup!$V$1:$W$12,2,FALSE)</f>
        <v>Division</v>
      </c>
      <c r="B23" s="43" t="s">
        <v>72</v>
      </c>
      <c r="C23" s="43" t="s">
        <v>78</v>
      </c>
      <c r="D23" s="43" t="s">
        <v>156</v>
      </c>
      <c r="E23" s="132"/>
      <c r="F23" s="132"/>
      <c r="G23" s="132"/>
      <c r="H23" s="103">
        <f t="shared" si="0"/>
        <v>0</v>
      </c>
      <c r="I23" s="132"/>
      <c r="J23" s="132"/>
      <c r="K23" s="103">
        <f t="shared" si="1"/>
        <v>0</v>
      </c>
      <c r="L23" s="132"/>
      <c r="M23" s="132"/>
      <c r="N23" s="102">
        <f t="shared" si="2"/>
        <v>0</v>
      </c>
      <c r="O23" s="132"/>
      <c r="P23" s="132"/>
      <c r="Q23" s="102">
        <f t="shared" si="3"/>
        <v>0</v>
      </c>
      <c r="R23" s="132"/>
      <c r="S23" s="132"/>
      <c r="T23" s="102">
        <f t="shared" si="4"/>
        <v>0</v>
      </c>
      <c r="U23" s="102">
        <f t="shared" si="5"/>
        <v>0</v>
      </c>
      <c r="AB23" s="133" t="str">
        <f>VLOOKUP(AC23,Lookup!$V$1:$W$12,2,FALSE)</f>
        <v>Division</v>
      </c>
      <c r="AC23" s="43" t="s">
        <v>72</v>
      </c>
      <c r="AD23" s="43" t="s">
        <v>78</v>
      </c>
      <c r="AE23" s="43" t="s">
        <v>156</v>
      </c>
      <c r="AF23" s="132"/>
      <c r="AG23" s="132"/>
      <c r="AH23" s="132"/>
      <c r="AI23" s="103">
        <f t="shared" si="6"/>
        <v>0</v>
      </c>
      <c r="AJ23" s="132"/>
      <c r="AK23" s="132"/>
      <c r="AL23" s="103">
        <f t="shared" si="7"/>
        <v>0</v>
      </c>
      <c r="AM23" s="132"/>
      <c r="AN23" s="132"/>
      <c r="AO23" s="102">
        <f t="shared" si="8"/>
        <v>0</v>
      </c>
      <c r="AP23" s="132"/>
      <c r="AQ23" s="132"/>
      <c r="AR23" s="102">
        <f t="shared" si="9"/>
        <v>0</v>
      </c>
      <c r="AS23" s="132"/>
      <c r="AT23" s="132"/>
      <c r="AU23" s="102">
        <f t="shared" si="10"/>
        <v>0</v>
      </c>
      <c r="AV23" s="102">
        <f t="shared" si="11"/>
        <v>0</v>
      </c>
      <c r="BC23" s="133" t="str">
        <f>VLOOKUP(BD23,Lookup!$V$1:$W$12,2,FALSE)</f>
        <v>Division</v>
      </c>
      <c r="BD23" s="43" t="s">
        <v>72</v>
      </c>
      <c r="BE23" s="43" t="s">
        <v>78</v>
      </c>
      <c r="BF23" s="43" t="s">
        <v>156</v>
      </c>
      <c r="BG23" s="132"/>
      <c r="BH23" s="132"/>
      <c r="BI23" s="132"/>
      <c r="BJ23" s="103">
        <f t="shared" si="12"/>
        <v>0</v>
      </c>
      <c r="BK23" s="132"/>
      <c r="BL23" s="132"/>
      <c r="BM23" s="103">
        <f t="shared" si="13"/>
        <v>0</v>
      </c>
      <c r="BN23" s="132"/>
      <c r="BO23" s="132"/>
      <c r="BP23" s="102">
        <f t="shared" si="14"/>
        <v>0</v>
      </c>
      <c r="BQ23" s="132"/>
      <c r="BR23" s="132"/>
      <c r="BS23" s="102">
        <f t="shared" si="15"/>
        <v>0</v>
      </c>
      <c r="BT23" s="132"/>
      <c r="BU23" s="132"/>
      <c r="BV23" s="102">
        <f t="shared" si="16"/>
        <v>0</v>
      </c>
      <c r="BW23" s="102">
        <f t="shared" si="17"/>
        <v>0</v>
      </c>
    </row>
    <row r="24" spans="1:75" x14ac:dyDescent="0.25">
      <c r="A24" s="133" t="str">
        <f>VLOOKUP(B24,Lookup!$V$1:$W$12,2,FALSE)</f>
        <v>Division</v>
      </c>
      <c r="B24" s="43" t="s">
        <v>72</v>
      </c>
      <c r="C24" s="43" t="s">
        <v>78</v>
      </c>
      <c r="D24" s="43" t="s">
        <v>156</v>
      </c>
      <c r="E24" s="132"/>
      <c r="F24" s="132"/>
      <c r="G24" s="132"/>
      <c r="H24" s="103">
        <f t="shared" si="0"/>
        <v>0</v>
      </c>
      <c r="I24" s="132"/>
      <c r="J24" s="132"/>
      <c r="K24" s="103">
        <f t="shared" si="1"/>
        <v>0</v>
      </c>
      <c r="L24" s="132"/>
      <c r="M24" s="132"/>
      <c r="N24" s="102">
        <f t="shared" si="2"/>
        <v>0</v>
      </c>
      <c r="O24" s="132"/>
      <c r="P24" s="132"/>
      <c r="Q24" s="102">
        <f t="shared" si="3"/>
        <v>0</v>
      </c>
      <c r="R24" s="132"/>
      <c r="S24" s="132"/>
      <c r="T24" s="102">
        <f t="shared" si="4"/>
        <v>0</v>
      </c>
      <c r="U24" s="102">
        <f t="shared" si="5"/>
        <v>0</v>
      </c>
      <c r="AB24" s="133" t="str">
        <f>VLOOKUP(AC24,Lookup!$V$1:$W$12,2,FALSE)</f>
        <v>Division</v>
      </c>
      <c r="AC24" s="43" t="s">
        <v>72</v>
      </c>
      <c r="AD24" s="43" t="s">
        <v>78</v>
      </c>
      <c r="AE24" s="43" t="s">
        <v>156</v>
      </c>
      <c r="AF24" s="132"/>
      <c r="AG24" s="132"/>
      <c r="AH24" s="132"/>
      <c r="AI24" s="103">
        <f t="shared" si="6"/>
        <v>0</v>
      </c>
      <c r="AJ24" s="132"/>
      <c r="AK24" s="132"/>
      <c r="AL24" s="103">
        <f t="shared" si="7"/>
        <v>0</v>
      </c>
      <c r="AM24" s="132"/>
      <c r="AN24" s="132"/>
      <c r="AO24" s="102">
        <f t="shared" si="8"/>
        <v>0</v>
      </c>
      <c r="AP24" s="132"/>
      <c r="AQ24" s="132"/>
      <c r="AR24" s="102">
        <f t="shared" si="9"/>
        <v>0</v>
      </c>
      <c r="AS24" s="132"/>
      <c r="AT24" s="132"/>
      <c r="AU24" s="102">
        <f t="shared" si="10"/>
        <v>0</v>
      </c>
      <c r="AV24" s="102">
        <f t="shared" si="11"/>
        <v>0</v>
      </c>
      <c r="BC24" s="133" t="str">
        <f>VLOOKUP(BD24,Lookup!$V$1:$W$12,2,FALSE)</f>
        <v>Division</v>
      </c>
      <c r="BD24" s="43" t="s">
        <v>72</v>
      </c>
      <c r="BE24" s="43" t="s">
        <v>78</v>
      </c>
      <c r="BF24" s="43" t="s">
        <v>156</v>
      </c>
      <c r="BG24" s="132"/>
      <c r="BH24" s="132"/>
      <c r="BI24" s="132"/>
      <c r="BJ24" s="103">
        <f t="shared" si="12"/>
        <v>0</v>
      </c>
      <c r="BK24" s="132"/>
      <c r="BL24" s="132"/>
      <c r="BM24" s="103">
        <f t="shared" si="13"/>
        <v>0</v>
      </c>
      <c r="BN24" s="132"/>
      <c r="BO24" s="132"/>
      <c r="BP24" s="102">
        <f t="shared" si="14"/>
        <v>0</v>
      </c>
      <c r="BQ24" s="132"/>
      <c r="BR24" s="132"/>
      <c r="BS24" s="102">
        <f t="shared" si="15"/>
        <v>0</v>
      </c>
      <c r="BT24" s="132"/>
      <c r="BU24" s="132"/>
      <c r="BV24" s="102">
        <f t="shared" si="16"/>
        <v>0</v>
      </c>
      <c r="BW24" s="102">
        <f t="shared" si="17"/>
        <v>0</v>
      </c>
    </row>
    <row r="25" spans="1:75" x14ac:dyDescent="0.25">
      <c r="A25" s="133" t="str">
        <f>VLOOKUP(B25,Lookup!$V$1:$W$12,2,FALSE)</f>
        <v>Division</v>
      </c>
      <c r="B25" s="43" t="s">
        <v>72</v>
      </c>
      <c r="C25" s="43" t="s">
        <v>78</v>
      </c>
      <c r="D25" s="43" t="s">
        <v>156</v>
      </c>
      <c r="E25" s="132"/>
      <c r="F25" s="132"/>
      <c r="G25" s="132"/>
      <c r="H25" s="103">
        <f t="shared" si="0"/>
        <v>0</v>
      </c>
      <c r="I25" s="132"/>
      <c r="J25" s="132"/>
      <c r="K25" s="103">
        <f t="shared" si="1"/>
        <v>0</v>
      </c>
      <c r="L25" s="132"/>
      <c r="M25" s="132"/>
      <c r="N25" s="102">
        <f t="shared" si="2"/>
        <v>0</v>
      </c>
      <c r="O25" s="132"/>
      <c r="P25" s="132"/>
      <c r="Q25" s="102">
        <f t="shared" si="3"/>
        <v>0</v>
      </c>
      <c r="R25" s="132"/>
      <c r="S25" s="132"/>
      <c r="T25" s="102">
        <f t="shared" si="4"/>
        <v>0</v>
      </c>
      <c r="U25" s="102">
        <f t="shared" si="5"/>
        <v>0</v>
      </c>
      <c r="AB25" s="133" t="str">
        <f>VLOOKUP(AC25,Lookup!$V$1:$W$12,2,FALSE)</f>
        <v>Division</v>
      </c>
      <c r="AC25" s="43" t="s">
        <v>72</v>
      </c>
      <c r="AD25" s="43" t="s">
        <v>78</v>
      </c>
      <c r="AE25" s="43" t="s">
        <v>156</v>
      </c>
      <c r="AF25" s="132"/>
      <c r="AG25" s="132"/>
      <c r="AH25" s="132"/>
      <c r="AI25" s="103">
        <f t="shared" si="6"/>
        <v>0</v>
      </c>
      <c r="AJ25" s="132"/>
      <c r="AK25" s="132"/>
      <c r="AL25" s="103">
        <f t="shared" si="7"/>
        <v>0</v>
      </c>
      <c r="AM25" s="132"/>
      <c r="AN25" s="132"/>
      <c r="AO25" s="102">
        <f t="shared" si="8"/>
        <v>0</v>
      </c>
      <c r="AP25" s="132"/>
      <c r="AQ25" s="132"/>
      <c r="AR25" s="102">
        <f t="shared" si="9"/>
        <v>0</v>
      </c>
      <c r="AS25" s="132"/>
      <c r="AT25" s="132"/>
      <c r="AU25" s="102">
        <f t="shared" si="10"/>
        <v>0</v>
      </c>
      <c r="AV25" s="102">
        <f t="shared" si="11"/>
        <v>0</v>
      </c>
      <c r="BC25" s="133" t="str">
        <f>VLOOKUP(BD25,Lookup!$V$1:$W$12,2,FALSE)</f>
        <v>Division</v>
      </c>
      <c r="BD25" s="43" t="s">
        <v>72</v>
      </c>
      <c r="BE25" s="43" t="s">
        <v>78</v>
      </c>
      <c r="BF25" s="43" t="s">
        <v>156</v>
      </c>
      <c r="BG25" s="132"/>
      <c r="BH25" s="132"/>
      <c r="BI25" s="132"/>
      <c r="BJ25" s="103">
        <f t="shared" si="12"/>
        <v>0</v>
      </c>
      <c r="BK25" s="132"/>
      <c r="BL25" s="132"/>
      <c r="BM25" s="103">
        <f t="shared" si="13"/>
        <v>0</v>
      </c>
      <c r="BN25" s="132"/>
      <c r="BO25" s="132"/>
      <c r="BP25" s="102">
        <f t="shared" si="14"/>
        <v>0</v>
      </c>
      <c r="BQ25" s="132"/>
      <c r="BR25" s="132"/>
      <c r="BS25" s="102">
        <f t="shared" si="15"/>
        <v>0</v>
      </c>
      <c r="BT25" s="132"/>
      <c r="BU25" s="132"/>
      <c r="BV25" s="102">
        <f t="shared" si="16"/>
        <v>0</v>
      </c>
      <c r="BW25" s="102">
        <f t="shared" si="17"/>
        <v>0</v>
      </c>
    </row>
    <row r="26" spans="1:75" x14ac:dyDescent="0.25">
      <c r="A26" s="133" t="str">
        <f>VLOOKUP(B26,Lookup!$V$1:$W$12,2,FALSE)</f>
        <v>Division</v>
      </c>
      <c r="B26" s="43" t="s">
        <v>72</v>
      </c>
      <c r="C26" s="43" t="s">
        <v>78</v>
      </c>
      <c r="D26" s="43" t="s">
        <v>156</v>
      </c>
      <c r="E26" s="132"/>
      <c r="F26" s="132"/>
      <c r="G26" s="132"/>
      <c r="H26" s="103">
        <f t="shared" si="0"/>
        <v>0</v>
      </c>
      <c r="I26" s="132"/>
      <c r="J26" s="132"/>
      <c r="K26" s="103">
        <f t="shared" si="1"/>
        <v>0</v>
      </c>
      <c r="L26" s="132"/>
      <c r="M26" s="132"/>
      <c r="N26" s="102">
        <f t="shared" si="2"/>
        <v>0</v>
      </c>
      <c r="O26" s="132"/>
      <c r="P26" s="132"/>
      <c r="Q26" s="102">
        <f t="shared" si="3"/>
        <v>0</v>
      </c>
      <c r="R26" s="132"/>
      <c r="S26" s="132"/>
      <c r="T26" s="102">
        <f t="shared" si="4"/>
        <v>0</v>
      </c>
      <c r="U26" s="102">
        <f t="shared" si="5"/>
        <v>0</v>
      </c>
      <c r="AB26" s="133" t="str">
        <f>VLOOKUP(AC26,Lookup!$V$1:$W$12,2,FALSE)</f>
        <v>Division</v>
      </c>
      <c r="AC26" s="43" t="s">
        <v>72</v>
      </c>
      <c r="AD26" s="43" t="s">
        <v>78</v>
      </c>
      <c r="AE26" s="43" t="s">
        <v>156</v>
      </c>
      <c r="AF26" s="132"/>
      <c r="AG26" s="132"/>
      <c r="AH26" s="132"/>
      <c r="AI26" s="103">
        <f t="shared" si="6"/>
        <v>0</v>
      </c>
      <c r="AJ26" s="132"/>
      <c r="AK26" s="132"/>
      <c r="AL26" s="103">
        <f t="shared" si="7"/>
        <v>0</v>
      </c>
      <c r="AM26" s="132"/>
      <c r="AN26" s="132"/>
      <c r="AO26" s="102">
        <f t="shared" si="8"/>
        <v>0</v>
      </c>
      <c r="AP26" s="132"/>
      <c r="AQ26" s="132"/>
      <c r="AR26" s="102">
        <f t="shared" si="9"/>
        <v>0</v>
      </c>
      <c r="AS26" s="132"/>
      <c r="AT26" s="132"/>
      <c r="AU26" s="102">
        <f t="shared" si="10"/>
        <v>0</v>
      </c>
      <c r="AV26" s="102">
        <f t="shared" si="11"/>
        <v>0</v>
      </c>
      <c r="BC26" s="133" t="str">
        <f>VLOOKUP(BD26,Lookup!$V$1:$W$12,2,FALSE)</f>
        <v>Division</v>
      </c>
      <c r="BD26" s="43" t="s">
        <v>72</v>
      </c>
      <c r="BE26" s="43" t="s">
        <v>78</v>
      </c>
      <c r="BF26" s="43" t="s">
        <v>156</v>
      </c>
      <c r="BG26" s="132"/>
      <c r="BH26" s="132"/>
      <c r="BI26" s="132"/>
      <c r="BJ26" s="103">
        <f t="shared" si="12"/>
        <v>0</v>
      </c>
      <c r="BK26" s="132"/>
      <c r="BL26" s="132"/>
      <c r="BM26" s="103">
        <f t="shared" si="13"/>
        <v>0</v>
      </c>
      <c r="BN26" s="132"/>
      <c r="BO26" s="132"/>
      <c r="BP26" s="102">
        <f t="shared" si="14"/>
        <v>0</v>
      </c>
      <c r="BQ26" s="132"/>
      <c r="BR26" s="132"/>
      <c r="BS26" s="102">
        <f t="shared" si="15"/>
        <v>0</v>
      </c>
      <c r="BT26" s="132"/>
      <c r="BU26" s="132"/>
      <c r="BV26" s="102">
        <f t="shared" si="16"/>
        <v>0</v>
      </c>
      <c r="BW26" s="102">
        <f t="shared" si="17"/>
        <v>0</v>
      </c>
    </row>
    <row r="27" spans="1:75" x14ac:dyDescent="0.25">
      <c r="A27" s="133" t="str">
        <f>VLOOKUP(B27,Lookup!$V$1:$W$12,2,FALSE)</f>
        <v>Division</v>
      </c>
      <c r="B27" s="43" t="s">
        <v>72</v>
      </c>
      <c r="C27" s="43" t="s">
        <v>78</v>
      </c>
      <c r="D27" s="43" t="s">
        <v>156</v>
      </c>
      <c r="E27" s="132"/>
      <c r="F27" s="132"/>
      <c r="G27" s="132"/>
      <c r="H27" s="103">
        <f t="shared" si="0"/>
        <v>0</v>
      </c>
      <c r="I27" s="132"/>
      <c r="J27" s="132"/>
      <c r="K27" s="103">
        <f t="shared" si="1"/>
        <v>0</v>
      </c>
      <c r="L27" s="132"/>
      <c r="M27" s="132"/>
      <c r="N27" s="102">
        <f t="shared" si="2"/>
        <v>0</v>
      </c>
      <c r="O27" s="132"/>
      <c r="P27" s="132"/>
      <c r="Q27" s="102">
        <f t="shared" si="3"/>
        <v>0</v>
      </c>
      <c r="R27" s="132"/>
      <c r="S27" s="132"/>
      <c r="T27" s="102">
        <f t="shared" si="4"/>
        <v>0</v>
      </c>
      <c r="U27" s="102">
        <f t="shared" si="5"/>
        <v>0</v>
      </c>
      <c r="AB27" s="133" t="str">
        <f>VLOOKUP(AC27,Lookup!$V$1:$W$12,2,FALSE)</f>
        <v>Division</v>
      </c>
      <c r="AC27" s="43" t="s">
        <v>72</v>
      </c>
      <c r="AD27" s="43" t="s">
        <v>78</v>
      </c>
      <c r="AE27" s="43" t="s">
        <v>156</v>
      </c>
      <c r="AF27" s="132"/>
      <c r="AG27" s="132"/>
      <c r="AH27" s="132"/>
      <c r="AI27" s="103">
        <f t="shared" si="6"/>
        <v>0</v>
      </c>
      <c r="AJ27" s="132"/>
      <c r="AK27" s="132"/>
      <c r="AL27" s="103">
        <f t="shared" si="7"/>
        <v>0</v>
      </c>
      <c r="AM27" s="132"/>
      <c r="AN27" s="132"/>
      <c r="AO27" s="102">
        <f t="shared" si="8"/>
        <v>0</v>
      </c>
      <c r="AP27" s="132"/>
      <c r="AQ27" s="132"/>
      <c r="AR27" s="102">
        <f t="shared" si="9"/>
        <v>0</v>
      </c>
      <c r="AS27" s="132"/>
      <c r="AT27" s="132"/>
      <c r="AU27" s="102">
        <f t="shared" si="10"/>
        <v>0</v>
      </c>
      <c r="AV27" s="102">
        <f t="shared" si="11"/>
        <v>0</v>
      </c>
      <c r="BC27" s="133" t="str">
        <f>VLOOKUP(BD27,Lookup!$V$1:$W$12,2,FALSE)</f>
        <v>Division</v>
      </c>
      <c r="BD27" s="43" t="s">
        <v>72</v>
      </c>
      <c r="BE27" s="43" t="s">
        <v>78</v>
      </c>
      <c r="BF27" s="43" t="s">
        <v>156</v>
      </c>
      <c r="BG27" s="132"/>
      <c r="BH27" s="132"/>
      <c r="BI27" s="132"/>
      <c r="BJ27" s="103">
        <f t="shared" si="12"/>
        <v>0</v>
      </c>
      <c r="BK27" s="132"/>
      <c r="BL27" s="132"/>
      <c r="BM27" s="103">
        <f t="shared" si="13"/>
        <v>0</v>
      </c>
      <c r="BN27" s="132"/>
      <c r="BO27" s="132"/>
      <c r="BP27" s="102">
        <f t="shared" si="14"/>
        <v>0</v>
      </c>
      <c r="BQ27" s="132"/>
      <c r="BR27" s="132"/>
      <c r="BS27" s="102">
        <f t="shared" si="15"/>
        <v>0</v>
      </c>
      <c r="BT27" s="132"/>
      <c r="BU27" s="132"/>
      <c r="BV27" s="102">
        <f t="shared" si="16"/>
        <v>0</v>
      </c>
      <c r="BW27" s="102">
        <f t="shared" si="17"/>
        <v>0</v>
      </c>
    </row>
    <row r="28" spans="1:75" x14ac:dyDescent="0.25">
      <c r="A28" s="133" t="str">
        <f>VLOOKUP(B28,Lookup!$V$1:$W$12,2,FALSE)</f>
        <v>Division</v>
      </c>
      <c r="B28" s="43" t="s">
        <v>72</v>
      </c>
      <c r="C28" s="43" t="s">
        <v>78</v>
      </c>
      <c r="D28" s="43" t="s">
        <v>156</v>
      </c>
      <c r="E28" s="132"/>
      <c r="F28" s="132"/>
      <c r="G28" s="132"/>
      <c r="H28" s="103">
        <f t="shared" si="0"/>
        <v>0</v>
      </c>
      <c r="I28" s="132"/>
      <c r="J28" s="132"/>
      <c r="K28" s="103">
        <f t="shared" si="1"/>
        <v>0</v>
      </c>
      <c r="L28" s="132"/>
      <c r="M28" s="132"/>
      <c r="N28" s="102">
        <f t="shared" si="2"/>
        <v>0</v>
      </c>
      <c r="O28" s="132"/>
      <c r="P28" s="132"/>
      <c r="Q28" s="102">
        <f t="shared" si="3"/>
        <v>0</v>
      </c>
      <c r="R28" s="132"/>
      <c r="S28" s="132"/>
      <c r="T28" s="102">
        <f t="shared" si="4"/>
        <v>0</v>
      </c>
      <c r="U28" s="102">
        <f t="shared" si="5"/>
        <v>0</v>
      </c>
      <c r="AB28" s="133" t="str">
        <f>VLOOKUP(AC28,Lookup!$V$1:$W$12,2,FALSE)</f>
        <v>Division</v>
      </c>
      <c r="AC28" s="43" t="s">
        <v>72</v>
      </c>
      <c r="AD28" s="43" t="s">
        <v>78</v>
      </c>
      <c r="AE28" s="43" t="s">
        <v>156</v>
      </c>
      <c r="AF28" s="132"/>
      <c r="AG28" s="132"/>
      <c r="AH28" s="132"/>
      <c r="AI28" s="103">
        <f t="shared" si="6"/>
        <v>0</v>
      </c>
      <c r="AJ28" s="132"/>
      <c r="AK28" s="132"/>
      <c r="AL28" s="103">
        <f t="shared" si="7"/>
        <v>0</v>
      </c>
      <c r="AM28" s="132"/>
      <c r="AN28" s="132"/>
      <c r="AO28" s="102">
        <f t="shared" si="8"/>
        <v>0</v>
      </c>
      <c r="AP28" s="132"/>
      <c r="AQ28" s="132"/>
      <c r="AR28" s="102">
        <f t="shared" si="9"/>
        <v>0</v>
      </c>
      <c r="AS28" s="132"/>
      <c r="AT28" s="132"/>
      <c r="AU28" s="102">
        <f t="shared" si="10"/>
        <v>0</v>
      </c>
      <c r="AV28" s="102">
        <f t="shared" si="11"/>
        <v>0</v>
      </c>
      <c r="BC28" s="133" t="str">
        <f>VLOOKUP(BD28,Lookup!$V$1:$W$12,2,FALSE)</f>
        <v>Division</v>
      </c>
      <c r="BD28" s="43" t="s">
        <v>72</v>
      </c>
      <c r="BE28" s="43" t="s">
        <v>78</v>
      </c>
      <c r="BF28" s="43" t="s">
        <v>156</v>
      </c>
      <c r="BG28" s="132"/>
      <c r="BH28" s="132"/>
      <c r="BI28" s="132"/>
      <c r="BJ28" s="103">
        <f t="shared" si="12"/>
        <v>0</v>
      </c>
      <c r="BK28" s="132"/>
      <c r="BL28" s="132"/>
      <c r="BM28" s="103">
        <f t="shared" si="13"/>
        <v>0</v>
      </c>
      <c r="BN28" s="132"/>
      <c r="BO28" s="132"/>
      <c r="BP28" s="102">
        <f t="shared" si="14"/>
        <v>0</v>
      </c>
      <c r="BQ28" s="132"/>
      <c r="BR28" s="132"/>
      <c r="BS28" s="102">
        <f t="shared" si="15"/>
        <v>0</v>
      </c>
      <c r="BT28" s="132"/>
      <c r="BU28" s="132"/>
      <c r="BV28" s="102">
        <f t="shared" si="16"/>
        <v>0</v>
      </c>
      <c r="BW28" s="102">
        <f t="shared" si="17"/>
        <v>0</v>
      </c>
    </row>
    <row r="29" spans="1:75" x14ac:dyDescent="0.25">
      <c r="A29" s="133" t="str">
        <f>VLOOKUP(B29,Lookup!$V$1:$W$12,2,FALSE)</f>
        <v>Division</v>
      </c>
      <c r="B29" s="43" t="s">
        <v>72</v>
      </c>
      <c r="C29" s="43" t="s">
        <v>78</v>
      </c>
      <c r="D29" s="43" t="s">
        <v>156</v>
      </c>
      <c r="E29" s="132"/>
      <c r="F29" s="132"/>
      <c r="G29" s="132"/>
      <c r="H29" s="103">
        <f t="shared" si="0"/>
        <v>0</v>
      </c>
      <c r="I29" s="132"/>
      <c r="J29" s="132"/>
      <c r="K29" s="103">
        <f t="shared" si="1"/>
        <v>0</v>
      </c>
      <c r="L29" s="132"/>
      <c r="M29" s="132"/>
      <c r="N29" s="102">
        <f t="shared" si="2"/>
        <v>0</v>
      </c>
      <c r="O29" s="132"/>
      <c r="P29" s="132"/>
      <c r="Q29" s="102">
        <f t="shared" si="3"/>
        <v>0</v>
      </c>
      <c r="R29" s="132"/>
      <c r="S29" s="132"/>
      <c r="T29" s="102">
        <f t="shared" si="4"/>
        <v>0</v>
      </c>
      <c r="U29" s="102">
        <f t="shared" si="5"/>
        <v>0</v>
      </c>
      <c r="AB29" s="133" t="str">
        <f>VLOOKUP(AC29,Lookup!$V$1:$W$12,2,FALSE)</f>
        <v>Division</v>
      </c>
      <c r="AC29" s="43" t="s">
        <v>72</v>
      </c>
      <c r="AD29" s="43" t="s">
        <v>78</v>
      </c>
      <c r="AE29" s="43" t="s">
        <v>156</v>
      </c>
      <c r="AF29" s="132"/>
      <c r="AG29" s="132"/>
      <c r="AH29" s="132"/>
      <c r="AI29" s="103">
        <f t="shared" si="6"/>
        <v>0</v>
      </c>
      <c r="AJ29" s="132"/>
      <c r="AK29" s="132"/>
      <c r="AL29" s="103">
        <f t="shared" si="7"/>
        <v>0</v>
      </c>
      <c r="AM29" s="132"/>
      <c r="AN29" s="132"/>
      <c r="AO29" s="102">
        <f t="shared" si="8"/>
        <v>0</v>
      </c>
      <c r="AP29" s="132"/>
      <c r="AQ29" s="132"/>
      <c r="AR29" s="102">
        <f t="shared" si="9"/>
        <v>0</v>
      </c>
      <c r="AS29" s="132"/>
      <c r="AT29" s="132"/>
      <c r="AU29" s="102">
        <f t="shared" si="10"/>
        <v>0</v>
      </c>
      <c r="AV29" s="102">
        <f t="shared" si="11"/>
        <v>0</v>
      </c>
      <c r="BC29" s="133" t="str">
        <f>VLOOKUP(BD29,Lookup!$V$1:$W$12,2,FALSE)</f>
        <v>Division</v>
      </c>
      <c r="BD29" s="43" t="s">
        <v>72</v>
      </c>
      <c r="BE29" s="43" t="s">
        <v>78</v>
      </c>
      <c r="BF29" s="43" t="s">
        <v>156</v>
      </c>
      <c r="BG29" s="132"/>
      <c r="BH29" s="132"/>
      <c r="BI29" s="132"/>
      <c r="BJ29" s="103">
        <f t="shared" si="12"/>
        <v>0</v>
      </c>
      <c r="BK29" s="132"/>
      <c r="BL29" s="132"/>
      <c r="BM29" s="103">
        <f t="shared" si="13"/>
        <v>0</v>
      </c>
      <c r="BN29" s="132"/>
      <c r="BO29" s="132"/>
      <c r="BP29" s="102">
        <f t="shared" si="14"/>
        <v>0</v>
      </c>
      <c r="BQ29" s="132"/>
      <c r="BR29" s="132"/>
      <c r="BS29" s="102">
        <f t="shared" si="15"/>
        <v>0</v>
      </c>
      <c r="BT29" s="132"/>
      <c r="BU29" s="132"/>
      <c r="BV29" s="102">
        <f t="shared" si="16"/>
        <v>0</v>
      </c>
      <c r="BW29" s="102">
        <f t="shared" si="17"/>
        <v>0</v>
      </c>
    </row>
    <row r="30" spans="1:75" x14ac:dyDescent="0.25">
      <c r="A30" s="133" t="str">
        <f>VLOOKUP(B30,Lookup!$V$1:$W$12,2,FALSE)</f>
        <v>Division</v>
      </c>
      <c r="B30" s="43" t="s">
        <v>72</v>
      </c>
      <c r="C30" s="43" t="s">
        <v>78</v>
      </c>
      <c r="D30" s="43" t="s">
        <v>156</v>
      </c>
      <c r="E30" s="132"/>
      <c r="F30" s="132"/>
      <c r="G30" s="132"/>
      <c r="H30" s="103">
        <f t="shared" si="0"/>
        <v>0</v>
      </c>
      <c r="I30" s="132"/>
      <c r="J30" s="132"/>
      <c r="K30" s="103">
        <f t="shared" si="1"/>
        <v>0</v>
      </c>
      <c r="L30" s="132"/>
      <c r="M30" s="132"/>
      <c r="N30" s="102">
        <f t="shared" si="2"/>
        <v>0</v>
      </c>
      <c r="O30" s="132"/>
      <c r="P30" s="132"/>
      <c r="Q30" s="102">
        <f t="shared" si="3"/>
        <v>0</v>
      </c>
      <c r="R30" s="132"/>
      <c r="S30" s="132"/>
      <c r="T30" s="102">
        <f t="shared" si="4"/>
        <v>0</v>
      </c>
      <c r="U30" s="102">
        <f t="shared" si="5"/>
        <v>0</v>
      </c>
      <c r="AB30" s="133" t="str">
        <f>VLOOKUP(AC30,Lookup!$V$1:$W$12,2,FALSE)</f>
        <v>Division</v>
      </c>
      <c r="AC30" s="43" t="s">
        <v>72</v>
      </c>
      <c r="AD30" s="43" t="s">
        <v>78</v>
      </c>
      <c r="AE30" s="43" t="s">
        <v>156</v>
      </c>
      <c r="AF30" s="132"/>
      <c r="AG30" s="132"/>
      <c r="AH30" s="132"/>
      <c r="AI30" s="103">
        <f t="shared" si="6"/>
        <v>0</v>
      </c>
      <c r="AJ30" s="132"/>
      <c r="AK30" s="132"/>
      <c r="AL30" s="103">
        <f t="shared" si="7"/>
        <v>0</v>
      </c>
      <c r="AM30" s="132"/>
      <c r="AN30" s="132"/>
      <c r="AO30" s="102">
        <f t="shared" si="8"/>
        <v>0</v>
      </c>
      <c r="AP30" s="132"/>
      <c r="AQ30" s="132"/>
      <c r="AR30" s="102">
        <f t="shared" si="9"/>
        <v>0</v>
      </c>
      <c r="AS30" s="132"/>
      <c r="AT30" s="132"/>
      <c r="AU30" s="102">
        <f t="shared" si="10"/>
        <v>0</v>
      </c>
      <c r="AV30" s="102">
        <f t="shared" si="11"/>
        <v>0</v>
      </c>
      <c r="BC30" s="133" t="str">
        <f>VLOOKUP(BD30,Lookup!$V$1:$W$12,2,FALSE)</f>
        <v>Division</v>
      </c>
      <c r="BD30" s="43" t="s">
        <v>72</v>
      </c>
      <c r="BE30" s="43" t="s">
        <v>78</v>
      </c>
      <c r="BF30" s="43" t="s">
        <v>156</v>
      </c>
      <c r="BG30" s="132"/>
      <c r="BH30" s="132"/>
      <c r="BI30" s="132"/>
      <c r="BJ30" s="103">
        <f t="shared" si="12"/>
        <v>0</v>
      </c>
      <c r="BK30" s="132"/>
      <c r="BL30" s="132"/>
      <c r="BM30" s="103">
        <f t="shared" si="13"/>
        <v>0</v>
      </c>
      <c r="BN30" s="132"/>
      <c r="BO30" s="132"/>
      <c r="BP30" s="102">
        <f t="shared" si="14"/>
        <v>0</v>
      </c>
      <c r="BQ30" s="132"/>
      <c r="BR30" s="132"/>
      <c r="BS30" s="102">
        <f t="shared" si="15"/>
        <v>0</v>
      </c>
      <c r="BT30" s="132"/>
      <c r="BU30" s="132"/>
      <c r="BV30" s="102">
        <f t="shared" si="16"/>
        <v>0</v>
      </c>
      <c r="BW30" s="102">
        <f t="shared" si="17"/>
        <v>0</v>
      </c>
    </row>
    <row r="31" spans="1:75" x14ac:dyDescent="0.25">
      <c r="A31" s="133" t="str">
        <f>VLOOKUP(B31,Lookup!$V$1:$W$12,2,FALSE)</f>
        <v>Division</v>
      </c>
      <c r="B31" s="43" t="s">
        <v>72</v>
      </c>
      <c r="C31" s="43" t="s">
        <v>78</v>
      </c>
      <c r="D31" s="43" t="s">
        <v>156</v>
      </c>
      <c r="E31" s="132"/>
      <c r="F31" s="132"/>
      <c r="G31" s="132"/>
      <c r="H31" s="103">
        <f t="shared" si="0"/>
        <v>0</v>
      </c>
      <c r="I31" s="132"/>
      <c r="J31" s="132"/>
      <c r="K31" s="103">
        <f t="shared" si="1"/>
        <v>0</v>
      </c>
      <c r="L31" s="132"/>
      <c r="M31" s="132"/>
      <c r="N31" s="102">
        <f t="shared" si="2"/>
        <v>0</v>
      </c>
      <c r="O31" s="132"/>
      <c r="P31" s="132"/>
      <c r="Q31" s="102">
        <f t="shared" si="3"/>
        <v>0</v>
      </c>
      <c r="R31" s="132"/>
      <c r="S31" s="132"/>
      <c r="T31" s="102">
        <f t="shared" si="4"/>
        <v>0</v>
      </c>
      <c r="U31" s="102">
        <f t="shared" si="5"/>
        <v>0</v>
      </c>
      <c r="AB31" s="133" t="str">
        <f>VLOOKUP(AC31,Lookup!$V$1:$W$12,2,FALSE)</f>
        <v>Division</v>
      </c>
      <c r="AC31" s="43" t="s">
        <v>72</v>
      </c>
      <c r="AD31" s="43" t="s">
        <v>78</v>
      </c>
      <c r="AE31" s="43" t="s">
        <v>156</v>
      </c>
      <c r="AF31" s="132"/>
      <c r="AG31" s="132"/>
      <c r="AH31" s="132"/>
      <c r="AI31" s="103">
        <f t="shared" si="6"/>
        <v>0</v>
      </c>
      <c r="AJ31" s="132"/>
      <c r="AK31" s="132"/>
      <c r="AL31" s="103">
        <f t="shared" si="7"/>
        <v>0</v>
      </c>
      <c r="AM31" s="132"/>
      <c r="AN31" s="132"/>
      <c r="AO31" s="102">
        <f t="shared" si="8"/>
        <v>0</v>
      </c>
      <c r="AP31" s="132"/>
      <c r="AQ31" s="132"/>
      <c r="AR31" s="102">
        <f t="shared" si="9"/>
        <v>0</v>
      </c>
      <c r="AS31" s="132"/>
      <c r="AT31" s="132"/>
      <c r="AU31" s="102">
        <f t="shared" si="10"/>
        <v>0</v>
      </c>
      <c r="AV31" s="102">
        <f t="shared" si="11"/>
        <v>0</v>
      </c>
      <c r="BC31" s="133" t="str">
        <f>VLOOKUP(BD31,Lookup!$V$1:$W$12,2,FALSE)</f>
        <v>Division</v>
      </c>
      <c r="BD31" s="43" t="s">
        <v>72</v>
      </c>
      <c r="BE31" s="43" t="s">
        <v>78</v>
      </c>
      <c r="BF31" s="43" t="s">
        <v>156</v>
      </c>
      <c r="BG31" s="132"/>
      <c r="BH31" s="132"/>
      <c r="BI31" s="132"/>
      <c r="BJ31" s="103">
        <f t="shared" si="12"/>
        <v>0</v>
      </c>
      <c r="BK31" s="132"/>
      <c r="BL31" s="132"/>
      <c r="BM31" s="103">
        <f t="shared" si="13"/>
        <v>0</v>
      </c>
      <c r="BN31" s="132"/>
      <c r="BO31" s="132"/>
      <c r="BP31" s="102">
        <f t="shared" si="14"/>
        <v>0</v>
      </c>
      <c r="BQ31" s="132"/>
      <c r="BR31" s="132"/>
      <c r="BS31" s="102">
        <f t="shared" si="15"/>
        <v>0</v>
      </c>
      <c r="BT31" s="132"/>
      <c r="BU31" s="132"/>
      <c r="BV31" s="102">
        <f t="shared" si="16"/>
        <v>0</v>
      </c>
      <c r="BW31" s="102">
        <f t="shared" si="17"/>
        <v>0</v>
      </c>
    </row>
    <row r="32" spans="1:75" x14ac:dyDescent="0.25">
      <c r="A32" s="133" t="str">
        <f>VLOOKUP(B32,Lookup!$V$1:$W$12,2,FALSE)</f>
        <v>Division</v>
      </c>
      <c r="B32" s="43" t="s">
        <v>72</v>
      </c>
      <c r="C32" s="43" t="s">
        <v>78</v>
      </c>
      <c r="D32" s="43" t="s">
        <v>156</v>
      </c>
      <c r="E32" s="132"/>
      <c r="F32" s="132"/>
      <c r="G32" s="132"/>
      <c r="H32" s="103">
        <f t="shared" si="0"/>
        <v>0</v>
      </c>
      <c r="I32" s="132"/>
      <c r="J32" s="132"/>
      <c r="K32" s="103">
        <f t="shared" si="1"/>
        <v>0</v>
      </c>
      <c r="L32" s="132"/>
      <c r="M32" s="132"/>
      <c r="N32" s="102">
        <f t="shared" si="2"/>
        <v>0</v>
      </c>
      <c r="O32" s="132"/>
      <c r="P32" s="132"/>
      <c r="Q32" s="102">
        <f t="shared" si="3"/>
        <v>0</v>
      </c>
      <c r="R32" s="132"/>
      <c r="S32" s="132"/>
      <c r="T32" s="102">
        <f t="shared" si="4"/>
        <v>0</v>
      </c>
      <c r="U32" s="102">
        <f t="shared" si="5"/>
        <v>0</v>
      </c>
      <c r="AB32" s="133" t="str">
        <f>VLOOKUP(AC32,Lookup!$V$1:$W$12,2,FALSE)</f>
        <v>Division</v>
      </c>
      <c r="AC32" s="43" t="s">
        <v>72</v>
      </c>
      <c r="AD32" s="43" t="s">
        <v>78</v>
      </c>
      <c r="AE32" s="43" t="s">
        <v>156</v>
      </c>
      <c r="AF32" s="132"/>
      <c r="AG32" s="132"/>
      <c r="AH32" s="132"/>
      <c r="AI32" s="103">
        <f t="shared" si="6"/>
        <v>0</v>
      </c>
      <c r="AJ32" s="132"/>
      <c r="AK32" s="132"/>
      <c r="AL32" s="103">
        <f t="shared" si="7"/>
        <v>0</v>
      </c>
      <c r="AM32" s="132"/>
      <c r="AN32" s="132"/>
      <c r="AO32" s="102">
        <f t="shared" si="8"/>
        <v>0</v>
      </c>
      <c r="AP32" s="132"/>
      <c r="AQ32" s="132"/>
      <c r="AR32" s="102">
        <f t="shared" si="9"/>
        <v>0</v>
      </c>
      <c r="AS32" s="132"/>
      <c r="AT32" s="132"/>
      <c r="AU32" s="102">
        <f t="shared" si="10"/>
        <v>0</v>
      </c>
      <c r="AV32" s="102">
        <f t="shared" si="11"/>
        <v>0</v>
      </c>
      <c r="BC32" s="133" t="str">
        <f>VLOOKUP(BD32,Lookup!$V$1:$W$12,2,FALSE)</f>
        <v>Division</v>
      </c>
      <c r="BD32" s="43" t="s">
        <v>72</v>
      </c>
      <c r="BE32" s="43" t="s">
        <v>78</v>
      </c>
      <c r="BF32" s="43" t="s">
        <v>156</v>
      </c>
      <c r="BG32" s="132"/>
      <c r="BH32" s="132"/>
      <c r="BI32" s="132"/>
      <c r="BJ32" s="103">
        <f t="shared" si="12"/>
        <v>0</v>
      </c>
      <c r="BK32" s="132"/>
      <c r="BL32" s="132"/>
      <c r="BM32" s="103">
        <f t="shared" si="13"/>
        <v>0</v>
      </c>
      <c r="BN32" s="132"/>
      <c r="BO32" s="132"/>
      <c r="BP32" s="102">
        <f t="shared" si="14"/>
        <v>0</v>
      </c>
      <c r="BQ32" s="132"/>
      <c r="BR32" s="132"/>
      <c r="BS32" s="102">
        <f t="shared" si="15"/>
        <v>0</v>
      </c>
      <c r="BT32" s="132"/>
      <c r="BU32" s="132"/>
      <c r="BV32" s="102">
        <f t="shared" si="16"/>
        <v>0</v>
      </c>
      <c r="BW32" s="102">
        <f t="shared" si="17"/>
        <v>0</v>
      </c>
    </row>
    <row r="33" spans="1:75" x14ac:dyDescent="0.25">
      <c r="A33" s="133" t="str">
        <f>VLOOKUP(B33,Lookup!$V$1:$W$12,2,FALSE)</f>
        <v>Division</v>
      </c>
      <c r="B33" s="43" t="s">
        <v>72</v>
      </c>
      <c r="C33" s="43" t="s">
        <v>78</v>
      </c>
      <c r="D33" s="43" t="s">
        <v>156</v>
      </c>
      <c r="E33" s="132"/>
      <c r="F33" s="132"/>
      <c r="G33" s="132"/>
      <c r="H33" s="103">
        <f t="shared" si="0"/>
        <v>0</v>
      </c>
      <c r="I33" s="132"/>
      <c r="J33" s="132"/>
      <c r="K33" s="103">
        <f t="shared" si="1"/>
        <v>0</v>
      </c>
      <c r="L33" s="132"/>
      <c r="M33" s="132"/>
      <c r="N33" s="102">
        <f t="shared" si="2"/>
        <v>0</v>
      </c>
      <c r="O33" s="132"/>
      <c r="P33" s="132"/>
      <c r="Q33" s="102">
        <f t="shared" si="3"/>
        <v>0</v>
      </c>
      <c r="R33" s="132"/>
      <c r="S33" s="132"/>
      <c r="T33" s="102">
        <f t="shared" si="4"/>
        <v>0</v>
      </c>
      <c r="U33" s="102">
        <f t="shared" si="5"/>
        <v>0</v>
      </c>
      <c r="AB33" s="133" t="str">
        <f>VLOOKUP(AC33,Lookup!$V$1:$W$12,2,FALSE)</f>
        <v>Division</v>
      </c>
      <c r="AC33" s="43" t="s">
        <v>72</v>
      </c>
      <c r="AD33" s="43" t="s">
        <v>78</v>
      </c>
      <c r="AE33" s="43" t="s">
        <v>156</v>
      </c>
      <c r="AF33" s="132"/>
      <c r="AG33" s="132"/>
      <c r="AH33" s="132"/>
      <c r="AI33" s="103">
        <f t="shared" si="6"/>
        <v>0</v>
      </c>
      <c r="AJ33" s="132"/>
      <c r="AK33" s="132"/>
      <c r="AL33" s="103">
        <f t="shared" si="7"/>
        <v>0</v>
      </c>
      <c r="AM33" s="132"/>
      <c r="AN33" s="132"/>
      <c r="AO33" s="102">
        <f t="shared" si="8"/>
        <v>0</v>
      </c>
      <c r="AP33" s="132"/>
      <c r="AQ33" s="132"/>
      <c r="AR33" s="102">
        <f t="shared" si="9"/>
        <v>0</v>
      </c>
      <c r="AS33" s="132"/>
      <c r="AT33" s="132"/>
      <c r="AU33" s="102">
        <f t="shared" si="10"/>
        <v>0</v>
      </c>
      <c r="AV33" s="102">
        <f t="shared" si="11"/>
        <v>0</v>
      </c>
      <c r="BC33" s="133" t="str">
        <f>VLOOKUP(BD33,Lookup!$V$1:$W$12,2,FALSE)</f>
        <v>Division</v>
      </c>
      <c r="BD33" s="43" t="s">
        <v>72</v>
      </c>
      <c r="BE33" s="43" t="s">
        <v>78</v>
      </c>
      <c r="BF33" s="43" t="s">
        <v>156</v>
      </c>
      <c r="BG33" s="132"/>
      <c r="BH33" s="132"/>
      <c r="BI33" s="132"/>
      <c r="BJ33" s="103">
        <f t="shared" si="12"/>
        <v>0</v>
      </c>
      <c r="BK33" s="132"/>
      <c r="BL33" s="132"/>
      <c r="BM33" s="103">
        <f t="shared" si="13"/>
        <v>0</v>
      </c>
      <c r="BN33" s="132"/>
      <c r="BO33" s="132"/>
      <c r="BP33" s="102">
        <f t="shared" si="14"/>
        <v>0</v>
      </c>
      <c r="BQ33" s="132"/>
      <c r="BR33" s="132"/>
      <c r="BS33" s="102">
        <f t="shared" si="15"/>
        <v>0</v>
      </c>
      <c r="BT33" s="132"/>
      <c r="BU33" s="132"/>
      <c r="BV33" s="102">
        <f t="shared" si="16"/>
        <v>0</v>
      </c>
      <c r="BW33" s="102">
        <f t="shared" si="17"/>
        <v>0</v>
      </c>
    </row>
    <row r="34" spans="1:75" x14ac:dyDescent="0.25">
      <c r="A34" s="133" t="str">
        <f>VLOOKUP(B34,Lookup!$V$1:$W$12,2,FALSE)</f>
        <v>Division</v>
      </c>
      <c r="B34" s="43" t="s">
        <v>72</v>
      </c>
      <c r="C34" s="43" t="s">
        <v>78</v>
      </c>
      <c r="D34" s="43" t="s">
        <v>156</v>
      </c>
      <c r="E34" s="132"/>
      <c r="F34" s="132"/>
      <c r="G34" s="132"/>
      <c r="H34" s="103">
        <f t="shared" si="0"/>
        <v>0</v>
      </c>
      <c r="I34" s="132"/>
      <c r="J34" s="132"/>
      <c r="K34" s="103">
        <f t="shared" si="1"/>
        <v>0</v>
      </c>
      <c r="L34" s="132"/>
      <c r="M34" s="132"/>
      <c r="N34" s="102">
        <f t="shared" si="2"/>
        <v>0</v>
      </c>
      <c r="O34" s="132"/>
      <c r="P34" s="132"/>
      <c r="Q34" s="102">
        <f t="shared" si="3"/>
        <v>0</v>
      </c>
      <c r="R34" s="132"/>
      <c r="S34" s="132"/>
      <c r="T34" s="102">
        <f t="shared" si="4"/>
        <v>0</v>
      </c>
      <c r="U34" s="102">
        <f t="shared" si="5"/>
        <v>0</v>
      </c>
      <c r="AB34" s="133" t="str">
        <f>VLOOKUP(AC34,Lookup!$V$1:$W$12,2,FALSE)</f>
        <v>Division</v>
      </c>
      <c r="AC34" s="43" t="s">
        <v>72</v>
      </c>
      <c r="AD34" s="43" t="s">
        <v>78</v>
      </c>
      <c r="AE34" s="43" t="s">
        <v>156</v>
      </c>
      <c r="AF34" s="132"/>
      <c r="AG34" s="132"/>
      <c r="AH34" s="132"/>
      <c r="AI34" s="103">
        <f t="shared" si="6"/>
        <v>0</v>
      </c>
      <c r="AJ34" s="132"/>
      <c r="AK34" s="132"/>
      <c r="AL34" s="103">
        <f t="shared" si="7"/>
        <v>0</v>
      </c>
      <c r="AM34" s="132"/>
      <c r="AN34" s="132"/>
      <c r="AO34" s="102">
        <f t="shared" si="8"/>
        <v>0</v>
      </c>
      <c r="AP34" s="132"/>
      <c r="AQ34" s="132"/>
      <c r="AR34" s="102">
        <f t="shared" si="9"/>
        <v>0</v>
      </c>
      <c r="AS34" s="132"/>
      <c r="AT34" s="132"/>
      <c r="AU34" s="102">
        <f t="shared" si="10"/>
        <v>0</v>
      </c>
      <c r="AV34" s="102">
        <f t="shared" si="11"/>
        <v>0</v>
      </c>
      <c r="BC34" s="133" t="str">
        <f>VLOOKUP(BD34,Lookup!$V$1:$W$12,2,FALSE)</f>
        <v>Division</v>
      </c>
      <c r="BD34" s="43" t="s">
        <v>72</v>
      </c>
      <c r="BE34" s="43" t="s">
        <v>78</v>
      </c>
      <c r="BF34" s="43" t="s">
        <v>156</v>
      </c>
      <c r="BG34" s="132"/>
      <c r="BH34" s="132"/>
      <c r="BI34" s="132"/>
      <c r="BJ34" s="103">
        <f t="shared" si="12"/>
        <v>0</v>
      </c>
      <c r="BK34" s="132"/>
      <c r="BL34" s="132"/>
      <c r="BM34" s="103">
        <f t="shared" si="13"/>
        <v>0</v>
      </c>
      <c r="BN34" s="132"/>
      <c r="BO34" s="132"/>
      <c r="BP34" s="102">
        <f t="shared" si="14"/>
        <v>0</v>
      </c>
      <c r="BQ34" s="132"/>
      <c r="BR34" s="132"/>
      <c r="BS34" s="102">
        <f t="shared" si="15"/>
        <v>0</v>
      </c>
      <c r="BT34" s="132"/>
      <c r="BU34" s="132"/>
      <c r="BV34" s="102">
        <f t="shared" si="16"/>
        <v>0</v>
      </c>
      <c r="BW34" s="102">
        <f t="shared" si="17"/>
        <v>0</v>
      </c>
    </row>
    <row r="35" spans="1:75" x14ac:dyDescent="0.25">
      <c r="A35" s="133" t="str">
        <f>VLOOKUP(B35,Lookup!$V$1:$W$12,2,FALSE)</f>
        <v>Division</v>
      </c>
      <c r="B35" s="43" t="s">
        <v>72</v>
      </c>
      <c r="C35" s="43" t="s">
        <v>78</v>
      </c>
      <c r="D35" s="43" t="s">
        <v>156</v>
      </c>
      <c r="E35" s="132"/>
      <c r="F35" s="132"/>
      <c r="G35" s="132"/>
      <c r="H35" s="103">
        <f t="shared" si="0"/>
        <v>0</v>
      </c>
      <c r="I35" s="132"/>
      <c r="J35" s="132"/>
      <c r="K35" s="103">
        <f t="shared" si="1"/>
        <v>0</v>
      </c>
      <c r="L35" s="132"/>
      <c r="M35" s="132"/>
      <c r="N35" s="102">
        <f t="shared" si="2"/>
        <v>0</v>
      </c>
      <c r="O35" s="132"/>
      <c r="P35" s="132"/>
      <c r="Q35" s="102">
        <f t="shared" si="3"/>
        <v>0</v>
      </c>
      <c r="R35" s="132"/>
      <c r="S35" s="132"/>
      <c r="T35" s="102">
        <f t="shared" si="4"/>
        <v>0</v>
      </c>
      <c r="U35" s="102">
        <f t="shared" si="5"/>
        <v>0</v>
      </c>
      <c r="AB35" s="133" t="str">
        <f>VLOOKUP(AC35,Lookup!$V$1:$W$12,2,FALSE)</f>
        <v>Division</v>
      </c>
      <c r="AC35" s="43" t="s">
        <v>72</v>
      </c>
      <c r="AD35" s="43" t="s">
        <v>78</v>
      </c>
      <c r="AE35" s="43" t="s">
        <v>156</v>
      </c>
      <c r="AF35" s="132"/>
      <c r="AG35" s="132"/>
      <c r="AH35" s="132"/>
      <c r="AI35" s="103">
        <f t="shared" si="6"/>
        <v>0</v>
      </c>
      <c r="AJ35" s="132"/>
      <c r="AK35" s="132"/>
      <c r="AL35" s="103">
        <f t="shared" si="7"/>
        <v>0</v>
      </c>
      <c r="AM35" s="132"/>
      <c r="AN35" s="132"/>
      <c r="AO35" s="102">
        <f t="shared" si="8"/>
        <v>0</v>
      </c>
      <c r="AP35" s="132"/>
      <c r="AQ35" s="132"/>
      <c r="AR35" s="102">
        <f t="shared" si="9"/>
        <v>0</v>
      </c>
      <c r="AS35" s="132"/>
      <c r="AT35" s="132"/>
      <c r="AU35" s="102">
        <f t="shared" si="10"/>
        <v>0</v>
      </c>
      <c r="AV35" s="102">
        <f t="shared" si="11"/>
        <v>0</v>
      </c>
      <c r="BC35" s="133" t="str">
        <f>VLOOKUP(BD35,Lookup!$V$1:$W$12,2,FALSE)</f>
        <v>Division</v>
      </c>
      <c r="BD35" s="43" t="s">
        <v>72</v>
      </c>
      <c r="BE35" s="43" t="s">
        <v>78</v>
      </c>
      <c r="BF35" s="43" t="s">
        <v>156</v>
      </c>
      <c r="BG35" s="132"/>
      <c r="BH35" s="132"/>
      <c r="BI35" s="132"/>
      <c r="BJ35" s="103">
        <f t="shared" si="12"/>
        <v>0</v>
      </c>
      <c r="BK35" s="132"/>
      <c r="BL35" s="132"/>
      <c r="BM35" s="103">
        <f t="shared" si="13"/>
        <v>0</v>
      </c>
      <c r="BN35" s="132"/>
      <c r="BO35" s="132"/>
      <c r="BP35" s="102">
        <f t="shared" si="14"/>
        <v>0</v>
      </c>
      <c r="BQ35" s="132"/>
      <c r="BR35" s="132"/>
      <c r="BS35" s="102">
        <f t="shared" si="15"/>
        <v>0</v>
      </c>
      <c r="BT35" s="132"/>
      <c r="BU35" s="132"/>
      <c r="BV35" s="102">
        <f t="shared" si="16"/>
        <v>0</v>
      </c>
      <c r="BW35" s="102">
        <f t="shared" si="17"/>
        <v>0</v>
      </c>
    </row>
    <row r="36" spans="1:75" x14ac:dyDescent="0.25">
      <c r="A36" s="133" t="str">
        <f>VLOOKUP(B36,Lookup!$V$1:$W$12,2,FALSE)</f>
        <v>Division</v>
      </c>
      <c r="B36" s="43" t="s">
        <v>72</v>
      </c>
      <c r="C36" s="43" t="s">
        <v>78</v>
      </c>
      <c r="D36" s="43" t="s">
        <v>156</v>
      </c>
      <c r="E36" s="132"/>
      <c r="F36" s="132"/>
      <c r="G36" s="132"/>
      <c r="H36" s="103">
        <f t="shared" si="0"/>
        <v>0</v>
      </c>
      <c r="I36" s="132"/>
      <c r="J36" s="132"/>
      <c r="K36" s="103">
        <f t="shared" si="1"/>
        <v>0</v>
      </c>
      <c r="L36" s="132"/>
      <c r="M36" s="132"/>
      <c r="N36" s="102">
        <f t="shared" si="2"/>
        <v>0</v>
      </c>
      <c r="O36" s="132"/>
      <c r="P36" s="132"/>
      <c r="Q36" s="102">
        <f t="shared" si="3"/>
        <v>0</v>
      </c>
      <c r="R36" s="132"/>
      <c r="S36" s="132"/>
      <c r="T36" s="102">
        <f t="shared" si="4"/>
        <v>0</v>
      </c>
      <c r="U36" s="102">
        <f t="shared" si="5"/>
        <v>0</v>
      </c>
      <c r="AB36" s="133" t="str">
        <f>VLOOKUP(AC36,Lookup!$V$1:$W$12,2,FALSE)</f>
        <v>Division</v>
      </c>
      <c r="AC36" s="43" t="s">
        <v>72</v>
      </c>
      <c r="AD36" s="43" t="s">
        <v>78</v>
      </c>
      <c r="AE36" s="43" t="s">
        <v>156</v>
      </c>
      <c r="AF36" s="132"/>
      <c r="AG36" s="132"/>
      <c r="AH36" s="132"/>
      <c r="AI36" s="103">
        <f t="shared" si="6"/>
        <v>0</v>
      </c>
      <c r="AJ36" s="132"/>
      <c r="AK36" s="132"/>
      <c r="AL36" s="103">
        <f t="shared" si="7"/>
        <v>0</v>
      </c>
      <c r="AM36" s="132"/>
      <c r="AN36" s="132"/>
      <c r="AO36" s="102">
        <f t="shared" si="8"/>
        <v>0</v>
      </c>
      <c r="AP36" s="132"/>
      <c r="AQ36" s="132"/>
      <c r="AR36" s="102">
        <f t="shared" si="9"/>
        <v>0</v>
      </c>
      <c r="AS36" s="132"/>
      <c r="AT36" s="132"/>
      <c r="AU36" s="102">
        <f t="shared" si="10"/>
        <v>0</v>
      </c>
      <c r="AV36" s="102">
        <f t="shared" si="11"/>
        <v>0</v>
      </c>
      <c r="BC36" s="133" t="str">
        <f>VLOOKUP(BD36,Lookup!$V$1:$W$12,2,FALSE)</f>
        <v>Division</v>
      </c>
      <c r="BD36" s="43" t="s">
        <v>72</v>
      </c>
      <c r="BE36" s="43" t="s">
        <v>78</v>
      </c>
      <c r="BF36" s="43" t="s">
        <v>156</v>
      </c>
      <c r="BG36" s="132"/>
      <c r="BH36" s="132"/>
      <c r="BI36" s="132"/>
      <c r="BJ36" s="103">
        <f t="shared" si="12"/>
        <v>0</v>
      </c>
      <c r="BK36" s="132"/>
      <c r="BL36" s="132"/>
      <c r="BM36" s="103">
        <f t="shared" si="13"/>
        <v>0</v>
      </c>
      <c r="BN36" s="132"/>
      <c r="BO36" s="132"/>
      <c r="BP36" s="102">
        <f t="shared" si="14"/>
        <v>0</v>
      </c>
      <c r="BQ36" s="132"/>
      <c r="BR36" s="132"/>
      <c r="BS36" s="102">
        <f t="shared" si="15"/>
        <v>0</v>
      </c>
      <c r="BT36" s="132"/>
      <c r="BU36" s="132"/>
      <c r="BV36" s="102">
        <f t="shared" si="16"/>
        <v>0</v>
      </c>
      <c r="BW36" s="102">
        <f t="shared" si="17"/>
        <v>0</v>
      </c>
    </row>
    <row r="37" spans="1:75" x14ac:dyDescent="0.25">
      <c r="A37" s="133" t="str">
        <f>VLOOKUP(B37,Lookup!$V$1:$W$12,2,FALSE)</f>
        <v>Division</v>
      </c>
      <c r="B37" s="43" t="s">
        <v>72</v>
      </c>
      <c r="C37" s="43" t="s">
        <v>78</v>
      </c>
      <c r="D37" s="43" t="s">
        <v>156</v>
      </c>
      <c r="E37" s="132"/>
      <c r="F37" s="132"/>
      <c r="G37" s="132"/>
      <c r="H37" s="103">
        <f t="shared" si="0"/>
        <v>0</v>
      </c>
      <c r="I37" s="132"/>
      <c r="J37" s="132"/>
      <c r="K37" s="103">
        <f t="shared" si="1"/>
        <v>0</v>
      </c>
      <c r="L37" s="132"/>
      <c r="M37" s="132"/>
      <c r="N37" s="102">
        <f t="shared" si="2"/>
        <v>0</v>
      </c>
      <c r="O37" s="132"/>
      <c r="P37" s="132"/>
      <c r="Q37" s="102">
        <f t="shared" si="3"/>
        <v>0</v>
      </c>
      <c r="R37" s="132"/>
      <c r="S37" s="132"/>
      <c r="T37" s="102">
        <f t="shared" si="4"/>
        <v>0</v>
      </c>
      <c r="U37" s="102">
        <f t="shared" si="5"/>
        <v>0</v>
      </c>
      <c r="AB37" s="133" t="str">
        <f>VLOOKUP(AC37,Lookup!$V$1:$W$12,2,FALSE)</f>
        <v>Division</v>
      </c>
      <c r="AC37" s="43" t="s">
        <v>72</v>
      </c>
      <c r="AD37" s="43" t="s">
        <v>78</v>
      </c>
      <c r="AE37" s="43" t="s">
        <v>156</v>
      </c>
      <c r="AF37" s="132"/>
      <c r="AG37" s="132"/>
      <c r="AH37" s="132"/>
      <c r="AI37" s="103">
        <f t="shared" si="6"/>
        <v>0</v>
      </c>
      <c r="AJ37" s="132"/>
      <c r="AK37" s="132"/>
      <c r="AL37" s="103">
        <f t="shared" si="7"/>
        <v>0</v>
      </c>
      <c r="AM37" s="132"/>
      <c r="AN37" s="132"/>
      <c r="AO37" s="102">
        <f t="shared" si="8"/>
        <v>0</v>
      </c>
      <c r="AP37" s="132"/>
      <c r="AQ37" s="132"/>
      <c r="AR37" s="102">
        <f t="shared" si="9"/>
        <v>0</v>
      </c>
      <c r="AS37" s="132"/>
      <c r="AT37" s="132"/>
      <c r="AU37" s="102">
        <f t="shared" si="10"/>
        <v>0</v>
      </c>
      <c r="AV37" s="102">
        <f t="shared" si="11"/>
        <v>0</v>
      </c>
      <c r="BC37" s="133" t="str">
        <f>VLOOKUP(BD37,Lookup!$V$1:$W$12,2,FALSE)</f>
        <v>Division</v>
      </c>
      <c r="BD37" s="43" t="s">
        <v>72</v>
      </c>
      <c r="BE37" s="43" t="s">
        <v>78</v>
      </c>
      <c r="BF37" s="43" t="s">
        <v>156</v>
      </c>
      <c r="BG37" s="132"/>
      <c r="BH37" s="132"/>
      <c r="BI37" s="132"/>
      <c r="BJ37" s="103">
        <f t="shared" si="12"/>
        <v>0</v>
      </c>
      <c r="BK37" s="132"/>
      <c r="BL37" s="132"/>
      <c r="BM37" s="103">
        <f t="shared" si="13"/>
        <v>0</v>
      </c>
      <c r="BN37" s="132"/>
      <c r="BO37" s="132"/>
      <c r="BP37" s="102">
        <f t="shared" si="14"/>
        <v>0</v>
      </c>
      <c r="BQ37" s="132"/>
      <c r="BR37" s="132"/>
      <c r="BS37" s="102">
        <f t="shared" si="15"/>
        <v>0</v>
      </c>
      <c r="BT37" s="132"/>
      <c r="BU37" s="132"/>
      <c r="BV37" s="102">
        <f t="shared" si="16"/>
        <v>0</v>
      </c>
      <c r="BW37" s="102">
        <f t="shared" si="17"/>
        <v>0</v>
      </c>
    </row>
    <row r="38" spans="1:75" x14ac:dyDescent="0.25">
      <c r="A38" s="133" t="str">
        <f>VLOOKUP(B38,Lookup!$V$1:$W$12,2,FALSE)</f>
        <v>Division</v>
      </c>
      <c r="B38" s="43" t="s">
        <v>72</v>
      </c>
      <c r="C38" s="43" t="s">
        <v>78</v>
      </c>
      <c r="D38" s="43" t="s">
        <v>156</v>
      </c>
      <c r="E38" s="132"/>
      <c r="F38" s="132"/>
      <c r="G38" s="132"/>
      <c r="H38" s="103">
        <f t="shared" si="0"/>
        <v>0</v>
      </c>
      <c r="I38" s="132"/>
      <c r="J38" s="132"/>
      <c r="K38" s="103">
        <f t="shared" si="1"/>
        <v>0</v>
      </c>
      <c r="L38" s="132"/>
      <c r="M38" s="132"/>
      <c r="N38" s="102">
        <f t="shared" si="2"/>
        <v>0</v>
      </c>
      <c r="O38" s="132"/>
      <c r="P38" s="132"/>
      <c r="Q38" s="102">
        <f t="shared" si="3"/>
        <v>0</v>
      </c>
      <c r="R38" s="132"/>
      <c r="S38" s="132"/>
      <c r="T38" s="102">
        <f t="shared" si="4"/>
        <v>0</v>
      </c>
      <c r="U38" s="102">
        <f t="shared" si="5"/>
        <v>0</v>
      </c>
      <c r="AB38" s="133" t="str">
        <f>VLOOKUP(AC38,Lookup!$V$1:$W$12,2,FALSE)</f>
        <v>Division</v>
      </c>
      <c r="AC38" s="43" t="s">
        <v>72</v>
      </c>
      <c r="AD38" s="43" t="s">
        <v>78</v>
      </c>
      <c r="AE38" s="43" t="s">
        <v>156</v>
      </c>
      <c r="AF38" s="132"/>
      <c r="AG38" s="132"/>
      <c r="AH38" s="132"/>
      <c r="AI38" s="103">
        <f t="shared" si="6"/>
        <v>0</v>
      </c>
      <c r="AJ38" s="132"/>
      <c r="AK38" s="132"/>
      <c r="AL38" s="103">
        <f t="shared" si="7"/>
        <v>0</v>
      </c>
      <c r="AM38" s="132"/>
      <c r="AN38" s="132"/>
      <c r="AO38" s="102">
        <f t="shared" si="8"/>
        <v>0</v>
      </c>
      <c r="AP38" s="132"/>
      <c r="AQ38" s="132"/>
      <c r="AR38" s="102">
        <f t="shared" si="9"/>
        <v>0</v>
      </c>
      <c r="AS38" s="132"/>
      <c r="AT38" s="132"/>
      <c r="AU38" s="102">
        <f t="shared" si="10"/>
        <v>0</v>
      </c>
      <c r="AV38" s="102">
        <f t="shared" si="11"/>
        <v>0</v>
      </c>
      <c r="BC38" s="133" t="str">
        <f>VLOOKUP(BD38,Lookup!$V$1:$W$12,2,FALSE)</f>
        <v>Division</v>
      </c>
      <c r="BD38" s="43" t="s">
        <v>72</v>
      </c>
      <c r="BE38" s="43" t="s">
        <v>78</v>
      </c>
      <c r="BF38" s="43" t="s">
        <v>156</v>
      </c>
      <c r="BG38" s="132"/>
      <c r="BH38" s="132"/>
      <c r="BI38" s="132"/>
      <c r="BJ38" s="103">
        <f t="shared" si="12"/>
        <v>0</v>
      </c>
      <c r="BK38" s="132"/>
      <c r="BL38" s="132"/>
      <c r="BM38" s="103">
        <f t="shared" si="13"/>
        <v>0</v>
      </c>
      <c r="BN38" s="132"/>
      <c r="BO38" s="132"/>
      <c r="BP38" s="102">
        <f t="shared" si="14"/>
        <v>0</v>
      </c>
      <c r="BQ38" s="132"/>
      <c r="BR38" s="132"/>
      <c r="BS38" s="102">
        <f t="shared" si="15"/>
        <v>0</v>
      </c>
      <c r="BT38" s="132"/>
      <c r="BU38" s="132"/>
      <c r="BV38" s="102">
        <f t="shared" si="16"/>
        <v>0</v>
      </c>
      <c r="BW38" s="102">
        <f t="shared" si="17"/>
        <v>0</v>
      </c>
    </row>
    <row r="39" spans="1:75" x14ac:dyDescent="0.25">
      <c r="A39" s="133" t="str">
        <f>VLOOKUP(B39,Lookup!$V$1:$W$12,2,FALSE)</f>
        <v>Division</v>
      </c>
      <c r="B39" s="43" t="s">
        <v>72</v>
      </c>
      <c r="C39" s="43" t="s">
        <v>78</v>
      </c>
      <c r="D39" s="43" t="s">
        <v>156</v>
      </c>
      <c r="E39" s="132"/>
      <c r="F39" s="132"/>
      <c r="G39" s="132"/>
      <c r="H39" s="103">
        <f t="shared" si="0"/>
        <v>0</v>
      </c>
      <c r="I39" s="132"/>
      <c r="J39" s="132"/>
      <c r="K39" s="103">
        <f t="shared" si="1"/>
        <v>0</v>
      </c>
      <c r="L39" s="132"/>
      <c r="M39" s="132"/>
      <c r="N39" s="102">
        <f t="shared" si="2"/>
        <v>0</v>
      </c>
      <c r="O39" s="132"/>
      <c r="P39" s="132"/>
      <c r="Q39" s="102">
        <f t="shared" si="3"/>
        <v>0</v>
      </c>
      <c r="R39" s="132"/>
      <c r="S39" s="132"/>
      <c r="T39" s="102">
        <f t="shared" si="4"/>
        <v>0</v>
      </c>
      <c r="U39" s="102">
        <f t="shared" si="5"/>
        <v>0</v>
      </c>
      <c r="AB39" s="133" t="str">
        <f>VLOOKUP(AC39,Lookup!$V$1:$W$12,2,FALSE)</f>
        <v>Division</v>
      </c>
      <c r="AC39" s="43" t="s">
        <v>72</v>
      </c>
      <c r="AD39" s="43" t="s">
        <v>78</v>
      </c>
      <c r="AE39" s="43" t="s">
        <v>156</v>
      </c>
      <c r="AF39" s="132"/>
      <c r="AG39" s="132"/>
      <c r="AH39" s="132"/>
      <c r="AI39" s="103">
        <f t="shared" si="6"/>
        <v>0</v>
      </c>
      <c r="AJ39" s="132"/>
      <c r="AK39" s="132"/>
      <c r="AL39" s="103">
        <f t="shared" si="7"/>
        <v>0</v>
      </c>
      <c r="AM39" s="132"/>
      <c r="AN39" s="132"/>
      <c r="AO39" s="102">
        <f t="shared" si="8"/>
        <v>0</v>
      </c>
      <c r="AP39" s="132"/>
      <c r="AQ39" s="132"/>
      <c r="AR39" s="102">
        <f t="shared" si="9"/>
        <v>0</v>
      </c>
      <c r="AS39" s="132"/>
      <c r="AT39" s="132"/>
      <c r="AU39" s="102">
        <f t="shared" si="10"/>
        <v>0</v>
      </c>
      <c r="AV39" s="102">
        <f t="shared" si="11"/>
        <v>0</v>
      </c>
      <c r="BC39" s="133" t="str">
        <f>VLOOKUP(BD39,Lookup!$V$1:$W$12,2,FALSE)</f>
        <v>Division</v>
      </c>
      <c r="BD39" s="43" t="s">
        <v>72</v>
      </c>
      <c r="BE39" s="43" t="s">
        <v>78</v>
      </c>
      <c r="BF39" s="43" t="s">
        <v>156</v>
      </c>
      <c r="BG39" s="132"/>
      <c r="BH39" s="132"/>
      <c r="BI39" s="132"/>
      <c r="BJ39" s="103">
        <f t="shared" si="12"/>
        <v>0</v>
      </c>
      <c r="BK39" s="132"/>
      <c r="BL39" s="132"/>
      <c r="BM39" s="103">
        <f t="shared" si="13"/>
        <v>0</v>
      </c>
      <c r="BN39" s="132"/>
      <c r="BO39" s="132"/>
      <c r="BP39" s="102">
        <f t="shared" si="14"/>
        <v>0</v>
      </c>
      <c r="BQ39" s="132"/>
      <c r="BR39" s="132"/>
      <c r="BS39" s="102">
        <f t="shared" si="15"/>
        <v>0</v>
      </c>
      <c r="BT39" s="132"/>
      <c r="BU39" s="132"/>
      <c r="BV39" s="102">
        <f t="shared" si="16"/>
        <v>0</v>
      </c>
      <c r="BW39" s="102">
        <f t="shared" si="17"/>
        <v>0</v>
      </c>
    </row>
    <row r="40" spans="1:75" x14ac:dyDescent="0.25">
      <c r="A40" s="133" t="str">
        <f>VLOOKUP(B40,Lookup!$V$1:$W$12,2,FALSE)</f>
        <v>Division</v>
      </c>
      <c r="B40" s="43" t="s">
        <v>72</v>
      </c>
      <c r="C40" s="43" t="s">
        <v>78</v>
      </c>
      <c r="D40" s="43" t="s">
        <v>156</v>
      </c>
      <c r="E40" s="132"/>
      <c r="F40" s="132"/>
      <c r="G40" s="132"/>
      <c r="H40" s="103">
        <f t="shared" si="0"/>
        <v>0</v>
      </c>
      <c r="I40" s="132"/>
      <c r="J40" s="132"/>
      <c r="K40" s="103">
        <f t="shared" si="1"/>
        <v>0</v>
      </c>
      <c r="L40" s="132"/>
      <c r="M40" s="132"/>
      <c r="N40" s="102">
        <f t="shared" si="2"/>
        <v>0</v>
      </c>
      <c r="O40" s="132"/>
      <c r="P40" s="132"/>
      <c r="Q40" s="102">
        <f t="shared" si="3"/>
        <v>0</v>
      </c>
      <c r="R40" s="132"/>
      <c r="S40" s="132"/>
      <c r="T40" s="102">
        <f t="shared" si="4"/>
        <v>0</v>
      </c>
      <c r="U40" s="102">
        <f t="shared" si="5"/>
        <v>0</v>
      </c>
      <c r="AB40" s="133" t="str">
        <f>VLOOKUP(AC40,Lookup!$V$1:$W$12,2,FALSE)</f>
        <v>Division</v>
      </c>
      <c r="AC40" s="43" t="s">
        <v>72</v>
      </c>
      <c r="AD40" s="43" t="s">
        <v>78</v>
      </c>
      <c r="AE40" s="43" t="s">
        <v>156</v>
      </c>
      <c r="AF40" s="132"/>
      <c r="AG40" s="132"/>
      <c r="AH40" s="132"/>
      <c r="AI40" s="103">
        <f t="shared" si="6"/>
        <v>0</v>
      </c>
      <c r="AJ40" s="132"/>
      <c r="AK40" s="132"/>
      <c r="AL40" s="103">
        <f t="shared" si="7"/>
        <v>0</v>
      </c>
      <c r="AM40" s="132"/>
      <c r="AN40" s="132"/>
      <c r="AO40" s="102">
        <f t="shared" si="8"/>
        <v>0</v>
      </c>
      <c r="AP40" s="132"/>
      <c r="AQ40" s="132"/>
      <c r="AR40" s="102">
        <f t="shared" si="9"/>
        <v>0</v>
      </c>
      <c r="AS40" s="132"/>
      <c r="AT40" s="132"/>
      <c r="AU40" s="102">
        <f t="shared" si="10"/>
        <v>0</v>
      </c>
      <c r="AV40" s="102">
        <f t="shared" si="11"/>
        <v>0</v>
      </c>
      <c r="BC40" s="133" t="str">
        <f>VLOOKUP(BD40,Lookup!$V$1:$W$12,2,FALSE)</f>
        <v>Division</v>
      </c>
      <c r="BD40" s="43" t="s">
        <v>72</v>
      </c>
      <c r="BE40" s="43" t="s">
        <v>78</v>
      </c>
      <c r="BF40" s="43" t="s">
        <v>156</v>
      </c>
      <c r="BG40" s="132"/>
      <c r="BH40" s="132"/>
      <c r="BI40" s="132"/>
      <c r="BJ40" s="103">
        <f t="shared" si="12"/>
        <v>0</v>
      </c>
      <c r="BK40" s="132"/>
      <c r="BL40" s="132"/>
      <c r="BM40" s="103">
        <f t="shared" si="13"/>
        <v>0</v>
      </c>
      <c r="BN40" s="132"/>
      <c r="BO40" s="132"/>
      <c r="BP40" s="102">
        <f t="shared" si="14"/>
        <v>0</v>
      </c>
      <c r="BQ40" s="132"/>
      <c r="BR40" s="132"/>
      <c r="BS40" s="102">
        <f t="shared" si="15"/>
        <v>0</v>
      </c>
      <c r="BT40" s="132"/>
      <c r="BU40" s="132"/>
      <c r="BV40" s="102">
        <f t="shared" si="16"/>
        <v>0</v>
      </c>
      <c r="BW40" s="102">
        <f t="shared" si="17"/>
        <v>0</v>
      </c>
    </row>
    <row r="41" spans="1:75" x14ac:dyDescent="0.25">
      <c r="A41" s="133" t="str">
        <f>VLOOKUP(B41,Lookup!$V$1:$W$12,2,FALSE)</f>
        <v>Division</v>
      </c>
      <c r="B41" s="43" t="s">
        <v>72</v>
      </c>
      <c r="C41" s="43" t="s">
        <v>78</v>
      </c>
      <c r="D41" s="43" t="s">
        <v>156</v>
      </c>
      <c r="E41" s="132"/>
      <c r="F41" s="132"/>
      <c r="G41" s="132"/>
      <c r="H41" s="103">
        <f t="shared" si="0"/>
        <v>0</v>
      </c>
      <c r="I41" s="132"/>
      <c r="J41" s="132"/>
      <c r="K41" s="103">
        <f t="shared" si="1"/>
        <v>0</v>
      </c>
      <c r="L41" s="132"/>
      <c r="M41" s="132"/>
      <c r="N41" s="102">
        <f t="shared" si="2"/>
        <v>0</v>
      </c>
      <c r="O41" s="132"/>
      <c r="P41" s="132"/>
      <c r="Q41" s="102">
        <f t="shared" si="3"/>
        <v>0</v>
      </c>
      <c r="R41" s="132"/>
      <c r="S41" s="132"/>
      <c r="T41" s="102">
        <f t="shared" si="4"/>
        <v>0</v>
      </c>
      <c r="U41" s="102">
        <f t="shared" si="5"/>
        <v>0</v>
      </c>
      <c r="AB41" s="133" t="str">
        <f>VLOOKUP(AC41,Lookup!$V$1:$W$12,2,FALSE)</f>
        <v>Division</v>
      </c>
      <c r="AC41" s="43" t="s">
        <v>72</v>
      </c>
      <c r="AD41" s="43" t="s">
        <v>78</v>
      </c>
      <c r="AE41" s="43" t="s">
        <v>156</v>
      </c>
      <c r="AF41" s="132"/>
      <c r="AG41" s="132"/>
      <c r="AH41" s="132"/>
      <c r="AI41" s="103">
        <f t="shared" si="6"/>
        <v>0</v>
      </c>
      <c r="AJ41" s="132"/>
      <c r="AK41" s="132"/>
      <c r="AL41" s="103">
        <f t="shared" si="7"/>
        <v>0</v>
      </c>
      <c r="AM41" s="132"/>
      <c r="AN41" s="132"/>
      <c r="AO41" s="102">
        <f t="shared" si="8"/>
        <v>0</v>
      </c>
      <c r="AP41" s="132"/>
      <c r="AQ41" s="132"/>
      <c r="AR41" s="102">
        <f t="shared" si="9"/>
        <v>0</v>
      </c>
      <c r="AS41" s="132"/>
      <c r="AT41" s="132"/>
      <c r="AU41" s="102">
        <f t="shared" si="10"/>
        <v>0</v>
      </c>
      <c r="AV41" s="102">
        <f t="shared" si="11"/>
        <v>0</v>
      </c>
      <c r="BC41" s="133" t="str">
        <f>VLOOKUP(BD41,Lookup!$V$1:$W$12,2,FALSE)</f>
        <v>Division</v>
      </c>
      <c r="BD41" s="43" t="s">
        <v>72</v>
      </c>
      <c r="BE41" s="43" t="s">
        <v>78</v>
      </c>
      <c r="BF41" s="43" t="s">
        <v>156</v>
      </c>
      <c r="BG41" s="132"/>
      <c r="BH41" s="132"/>
      <c r="BI41" s="132"/>
      <c r="BJ41" s="103">
        <f t="shared" si="12"/>
        <v>0</v>
      </c>
      <c r="BK41" s="132"/>
      <c r="BL41" s="132"/>
      <c r="BM41" s="103">
        <f t="shared" si="13"/>
        <v>0</v>
      </c>
      <c r="BN41" s="132"/>
      <c r="BO41" s="132"/>
      <c r="BP41" s="102">
        <f t="shared" si="14"/>
        <v>0</v>
      </c>
      <c r="BQ41" s="132"/>
      <c r="BR41" s="132"/>
      <c r="BS41" s="102">
        <f t="shared" si="15"/>
        <v>0</v>
      </c>
      <c r="BT41" s="132"/>
      <c r="BU41" s="132"/>
      <c r="BV41" s="102">
        <f t="shared" si="16"/>
        <v>0</v>
      </c>
      <c r="BW41" s="102">
        <f t="shared" si="17"/>
        <v>0</v>
      </c>
    </row>
    <row r="42" spans="1:75" x14ac:dyDescent="0.25">
      <c r="A42" s="133" t="str">
        <f>VLOOKUP(B42,Lookup!$V$1:$W$12,2,FALSE)</f>
        <v>Division</v>
      </c>
      <c r="B42" s="43" t="s">
        <v>72</v>
      </c>
      <c r="C42" s="43" t="s">
        <v>78</v>
      </c>
      <c r="D42" s="43" t="s">
        <v>156</v>
      </c>
      <c r="E42" s="132"/>
      <c r="F42" s="132"/>
      <c r="G42" s="132"/>
      <c r="H42" s="103">
        <f t="shared" si="0"/>
        <v>0</v>
      </c>
      <c r="I42" s="132"/>
      <c r="J42" s="132"/>
      <c r="K42" s="103">
        <f t="shared" si="1"/>
        <v>0</v>
      </c>
      <c r="L42" s="132"/>
      <c r="M42" s="132"/>
      <c r="N42" s="102">
        <f t="shared" si="2"/>
        <v>0</v>
      </c>
      <c r="O42" s="132"/>
      <c r="P42" s="132"/>
      <c r="Q42" s="102">
        <f t="shared" si="3"/>
        <v>0</v>
      </c>
      <c r="R42" s="132"/>
      <c r="S42" s="132"/>
      <c r="T42" s="102">
        <f t="shared" si="4"/>
        <v>0</v>
      </c>
      <c r="U42" s="102">
        <f t="shared" si="5"/>
        <v>0</v>
      </c>
      <c r="AB42" s="133" t="str">
        <f>VLOOKUP(AC42,Lookup!$V$1:$W$12,2,FALSE)</f>
        <v>Division</v>
      </c>
      <c r="AC42" s="43" t="s">
        <v>72</v>
      </c>
      <c r="AD42" s="43" t="s">
        <v>78</v>
      </c>
      <c r="AE42" s="43" t="s">
        <v>156</v>
      </c>
      <c r="AF42" s="132"/>
      <c r="AG42" s="132"/>
      <c r="AH42" s="132"/>
      <c r="AI42" s="103">
        <f t="shared" si="6"/>
        <v>0</v>
      </c>
      <c r="AJ42" s="132"/>
      <c r="AK42" s="132"/>
      <c r="AL42" s="103">
        <f t="shared" si="7"/>
        <v>0</v>
      </c>
      <c r="AM42" s="132"/>
      <c r="AN42" s="132"/>
      <c r="AO42" s="102">
        <f t="shared" si="8"/>
        <v>0</v>
      </c>
      <c r="AP42" s="132"/>
      <c r="AQ42" s="132"/>
      <c r="AR42" s="102">
        <f t="shared" si="9"/>
        <v>0</v>
      </c>
      <c r="AS42" s="132"/>
      <c r="AT42" s="132"/>
      <c r="AU42" s="102">
        <f t="shared" si="10"/>
        <v>0</v>
      </c>
      <c r="AV42" s="102">
        <f t="shared" si="11"/>
        <v>0</v>
      </c>
      <c r="BC42" s="133" t="str">
        <f>VLOOKUP(BD42,Lookup!$V$1:$W$12,2,FALSE)</f>
        <v>Division</v>
      </c>
      <c r="BD42" s="43" t="s">
        <v>72</v>
      </c>
      <c r="BE42" s="43" t="s">
        <v>78</v>
      </c>
      <c r="BF42" s="43" t="s">
        <v>156</v>
      </c>
      <c r="BG42" s="132"/>
      <c r="BH42" s="132"/>
      <c r="BI42" s="132"/>
      <c r="BJ42" s="103">
        <f t="shared" si="12"/>
        <v>0</v>
      </c>
      <c r="BK42" s="132"/>
      <c r="BL42" s="132"/>
      <c r="BM42" s="103">
        <f t="shared" si="13"/>
        <v>0</v>
      </c>
      <c r="BN42" s="132"/>
      <c r="BO42" s="132"/>
      <c r="BP42" s="102">
        <f t="shared" si="14"/>
        <v>0</v>
      </c>
      <c r="BQ42" s="132"/>
      <c r="BR42" s="132"/>
      <c r="BS42" s="102">
        <f t="shared" si="15"/>
        <v>0</v>
      </c>
      <c r="BT42" s="132"/>
      <c r="BU42" s="132"/>
      <c r="BV42" s="102">
        <f t="shared" si="16"/>
        <v>0</v>
      </c>
      <c r="BW42" s="102">
        <f t="shared" si="17"/>
        <v>0</v>
      </c>
    </row>
    <row r="43" spans="1:75" x14ac:dyDescent="0.25">
      <c r="A43" s="133" t="str">
        <f>VLOOKUP(B43,Lookup!$V$1:$W$12,2,FALSE)</f>
        <v>Division</v>
      </c>
      <c r="B43" s="43" t="s">
        <v>72</v>
      </c>
      <c r="C43" s="43" t="s">
        <v>78</v>
      </c>
      <c r="D43" s="43" t="s">
        <v>156</v>
      </c>
      <c r="E43" s="132"/>
      <c r="F43" s="132"/>
      <c r="G43" s="132"/>
      <c r="H43" s="103">
        <f t="shared" si="0"/>
        <v>0</v>
      </c>
      <c r="I43" s="132"/>
      <c r="J43" s="132"/>
      <c r="K43" s="103">
        <f t="shared" si="1"/>
        <v>0</v>
      </c>
      <c r="L43" s="132"/>
      <c r="M43" s="132"/>
      <c r="N43" s="102">
        <f t="shared" si="2"/>
        <v>0</v>
      </c>
      <c r="O43" s="132"/>
      <c r="P43" s="132"/>
      <c r="Q43" s="102">
        <f t="shared" si="3"/>
        <v>0</v>
      </c>
      <c r="R43" s="132"/>
      <c r="S43" s="132"/>
      <c r="T43" s="102">
        <f t="shared" si="4"/>
        <v>0</v>
      </c>
      <c r="U43" s="102">
        <f t="shared" si="5"/>
        <v>0</v>
      </c>
      <c r="AB43" s="133" t="str">
        <f>VLOOKUP(AC43,Lookup!$V$1:$W$12,2,FALSE)</f>
        <v>Division</v>
      </c>
      <c r="AC43" s="43" t="s">
        <v>72</v>
      </c>
      <c r="AD43" s="43" t="s">
        <v>78</v>
      </c>
      <c r="AE43" s="43" t="s">
        <v>156</v>
      </c>
      <c r="AF43" s="132"/>
      <c r="AG43" s="132"/>
      <c r="AH43" s="132"/>
      <c r="AI43" s="103">
        <f t="shared" si="6"/>
        <v>0</v>
      </c>
      <c r="AJ43" s="132"/>
      <c r="AK43" s="132"/>
      <c r="AL43" s="103">
        <f t="shared" si="7"/>
        <v>0</v>
      </c>
      <c r="AM43" s="132"/>
      <c r="AN43" s="132"/>
      <c r="AO43" s="102">
        <f t="shared" si="8"/>
        <v>0</v>
      </c>
      <c r="AP43" s="132"/>
      <c r="AQ43" s="132"/>
      <c r="AR43" s="102">
        <f t="shared" si="9"/>
        <v>0</v>
      </c>
      <c r="AS43" s="132"/>
      <c r="AT43" s="132"/>
      <c r="AU43" s="102">
        <f t="shared" si="10"/>
        <v>0</v>
      </c>
      <c r="AV43" s="102">
        <f t="shared" si="11"/>
        <v>0</v>
      </c>
      <c r="BC43" s="133" t="str">
        <f>VLOOKUP(BD43,Lookup!$V$1:$W$12,2,FALSE)</f>
        <v>Division</v>
      </c>
      <c r="BD43" s="43" t="s">
        <v>72</v>
      </c>
      <c r="BE43" s="43" t="s">
        <v>78</v>
      </c>
      <c r="BF43" s="43" t="s">
        <v>156</v>
      </c>
      <c r="BG43" s="132"/>
      <c r="BH43" s="132"/>
      <c r="BI43" s="132"/>
      <c r="BJ43" s="103">
        <f t="shared" si="12"/>
        <v>0</v>
      </c>
      <c r="BK43" s="132"/>
      <c r="BL43" s="132"/>
      <c r="BM43" s="103">
        <f t="shared" si="13"/>
        <v>0</v>
      </c>
      <c r="BN43" s="132"/>
      <c r="BO43" s="132"/>
      <c r="BP43" s="102">
        <f t="shared" si="14"/>
        <v>0</v>
      </c>
      <c r="BQ43" s="132"/>
      <c r="BR43" s="132"/>
      <c r="BS43" s="102">
        <f t="shared" si="15"/>
        <v>0</v>
      </c>
      <c r="BT43" s="132"/>
      <c r="BU43" s="132"/>
      <c r="BV43" s="102">
        <f t="shared" si="16"/>
        <v>0</v>
      </c>
      <c r="BW43" s="102">
        <f t="shared" si="17"/>
        <v>0</v>
      </c>
    </row>
    <row r="44" spans="1:75" x14ac:dyDescent="0.25">
      <c r="A44" s="133" t="str">
        <f>VLOOKUP(B44,Lookup!$V$1:$W$12,2,FALSE)</f>
        <v>Division</v>
      </c>
      <c r="B44" s="43" t="s">
        <v>72</v>
      </c>
      <c r="C44" s="43" t="s">
        <v>78</v>
      </c>
      <c r="D44" s="43" t="s">
        <v>156</v>
      </c>
      <c r="E44" s="132"/>
      <c r="F44" s="132"/>
      <c r="G44" s="132"/>
      <c r="H44" s="103">
        <f t="shared" si="0"/>
        <v>0</v>
      </c>
      <c r="I44" s="132"/>
      <c r="J44" s="132"/>
      <c r="K44" s="103">
        <f t="shared" si="1"/>
        <v>0</v>
      </c>
      <c r="L44" s="132"/>
      <c r="M44" s="132"/>
      <c r="N44" s="102">
        <f t="shared" si="2"/>
        <v>0</v>
      </c>
      <c r="O44" s="132"/>
      <c r="P44" s="132"/>
      <c r="Q44" s="102">
        <f t="shared" si="3"/>
        <v>0</v>
      </c>
      <c r="R44" s="132"/>
      <c r="S44" s="132"/>
      <c r="T44" s="102">
        <f t="shared" si="4"/>
        <v>0</v>
      </c>
      <c r="U44" s="102">
        <f t="shared" si="5"/>
        <v>0</v>
      </c>
      <c r="AB44" s="133" t="str">
        <f>VLOOKUP(AC44,Lookup!$V$1:$W$12,2,FALSE)</f>
        <v>Division</v>
      </c>
      <c r="AC44" s="43" t="s">
        <v>72</v>
      </c>
      <c r="AD44" s="43" t="s">
        <v>78</v>
      </c>
      <c r="AE44" s="43" t="s">
        <v>156</v>
      </c>
      <c r="AF44" s="132"/>
      <c r="AG44" s="132"/>
      <c r="AH44" s="132"/>
      <c r="AI44" s="103">
        <f t="shared" si="6"/>
        <v>0</v>
      </c>
      <c r="AJ44" s="132"/>
      <c r="AK44" s="132"/>
      <c r="AL44" s="103">
        <f t="shared" si="7"/>
        <v>0</v>
      </c>
      <c r="AM44" s="132"/>
      <c r="AN44" s="132"/>
      <c r="AO44" s="102">
        <f t="shared" si="8"/>
        <v>0</v>
      </c>
      <c r="AP44" s="132"/>
      <c r="AQ44" s="132"/>
      <c r="AR44" s="102">
        <f t="shared" si="9"/>
        <v>0</v>
      </c>
      <c r="AS44" s="132"/>
      <c r="AT44" s="132"/>
      <c r="AU44" s="102">
        <f t="shared" si="10"/>
        <v>0</v>
      </c>
      <c r="AV44" s="102">
        <f t="shared" si="11"/>
        <v>0</v>
      </c>
      <c r="BC44" s="133" t="str">
        <f>VLOOKUP(BD44,Lookup!$V$1:$W$12,2,FALSE)</f>
        <v>Division</v>
      </c>
      <c r="BD44" s="43" t="s">
        <v>72</v>
      </c>
      <c r="BE44" s="43" t="s">
        <v>78</v>
      </c>
      <c r="BF44" s="43" t="s">
        <v>156</v>
      </c>
      <c r="BG44" s="132"/>
      <c r="BH44" s="132"/>
      <c r="BI44" s="132"/>
      <c r="BJ44" s="103">
        <f t="shared" si="12"/>
        <v>0</v>
      </c>
      <c r="BK44" s="132"/>
      <c r="BL44" s="132"/>
      <c r="BM44" s="103">
        <f t="shared" si="13"/>
        <v>0</v>
      </c>
      <c r="BN44" s="132"/>
      <c r="BO44" s="132"/>
      <c r="BP44" s="102">
        <f t="shared" si="14"/>
        <v>0</v>
      </c>
      <c r="BQ44" s="132"/>
      <c r="BR44" s="132"/>
      <c r="BS44" s="102">
        <f t="shared" si="15"/>
        <v>0</v>
      </c>
      <c r="BT44" s="132"/>
      <c r="BU44" s="132"/>
      <c r="BV44" s="102">
        <f t="shared" si="16"/>
        <v>0</v>
      </c>
      <c r="BW44" s="102">
        <f t="shared" si="17"/>
        <v>0</v>
      </c>
    </row>
    <row r="45" spans="1:75" x14ac:dyDescent="0.25">
      <c r="A45" s="133" t="str">
        <f>VLOOKUP(B45,Lookup!$V$1:$W$12,2,FALSE)</f>
        <v>Division</v>
      </c>
      <c r="B45" s="43" t="s">
        <v>72</v>
      </c>
      <c r="C45" s="43" t="s">
        <v>78</v>
      </c>
      <c r="D45" s="43" t="s">
        <v>156</v>
      </c>
      <c r="E45" s="132"/>
      <c r="F45" s="132"/>
      <c r="G45" s="132"/>
      <c r="H45" s="103">
        <f t="shared" si="0"/>
        <v>0</v>
      </c>
      <c r="I45" s="132"/>
      <c r="J45" s="132"/>
      <c r="K45" s="103">
        <f t="shared" si="1"/>
        <v>0</v>
      </c>
      <c r="L45" s="132"/>
      <c r="M45" s="132"/>
      <c r="N45" s="102">
        <f t="shared" si="2"/>
        <v>0</v>
      </c>
      <c r="O45" s="132"/>
      <c r="P45" s="132"/>
      <c r="Q45" s="102">
        <f t="shared" si="3"/>
        <v>0</v>
      </c>
      <c r="R45" s="132"/>
      <c r="S45" s="132"/>
      <c r="T45" s="102">
        <f t="shared" si="4"/>
        <v>0</v>
      </c>
      <c r="U45" s="102">
        <f t="shared" si="5"/>
        <v>0</v>
      </c>
      <c r="AB45" s="133" t="str">
        <f>VLOOKUP(AC45,Lookup!$V$1:$W$12,2,FALSE)</f>
        <v>Division</v>
      </c>
      <c r="AC45" s="43" t="s">
        <v>72</v>
      </c>
      <c r="AD45" s="43" t="s">
        <v>78</v>
      </c>
      <c r="AE45" s="43" t="s">
        <v>156</v>
      </c>
      <c r="AF45" s="132"/>
      <c r="AG45" s="132"/>
      <c r="AH45" s="132"/>
      <c r="AI45" s="103">
        <f t="shared" si="6"/>
        <v>0</v>
      </c>
      <c r="AJ45" s="132"/>
      <c r="AK45" s="132"/>
      <c r="AL45" s="103">
        <f t="shared" si="7"/>
        <v>0</v>
      </c>
      <c r="AM45" s="132"/>
      <c r="AN45" s="132"/>
      <c r="AO45" s="102">
        <f t="shared" si="8"/>
        <v>0</v>
      </c>
      <c r="AP45" s="132"/>
      <c r="AQ45" s="132"/>
      <c r="AR45" s="102">
        <f t="shared" si="9"/>
        <v>0</v>
      </c>
      <c r="AS45" s="132"/>
      <c r="AT45" s="132"/>
      <c r="AU45" s="102">
        <f t="shared" si="10"/>
        <v>0</v>
      </c>
      <c r="AV45" s="102">
        <f t="shared" si="11"/>
        <v>0</v>
      </c>
      <c r="BC45" s="133" t="str">
        <f>VLOOKUP(BD45,Lookup!$V$1:$W$12,2,FALSE)</f>
        <v>Division</v>
      </c>
      <c r="BD45" s="43" t="s">
        <v>72</v>
      </c>
      <c r="BE45" s="43" t="s">
        <v>78</v>
      </c>
      <c r="BF45" s="43" t="s">
        <v>156</v>
      </c>
      <c r="BG45" s="132"/>
      <c r="BH45" s="132"/>
      <c r="BI45" s="132"/>
      <c r="BJ45" s="103">
        <f t="shared" si="12"/>
        <v>0</v>
      </c>
      <c r="BK45" s="132"/>
      <c r="BL45" s="132"/>
      <c r="BM45" s="103">
        <f t="shared" si="13"/>
        <v>0</v>
      </c>
      <c r="BN45" s="132"/>
      <c r="BO45" s="132"/>
      <c r="BP45" s="102">
        <f t="shared" si="14"/>
        <v>0</v>
      </c>
      <c r="BQ45" s="132"/>
      <c r="BR45" s="132"/>
      <c r="BS45" s="102">
        <f t="shared" si="15"/>
        <v>0</v>
      </c>
      <c r="BT45" s="132"/>
      <c r="BU45" s="132"/>
      <c r="BV45" s="102">
        <f t="shared" si="16"/>
        <v>0</v>
      </c>
      <c r="BW45" s="102">
        <f t="shared" si="17"/>
        <v>0</v>
      </c>
    </row>
    <row r="46" spans="1:75" x14ac:dyDescent="0.25">
      <c r="A46" s="133" t="str">
        <f>VLOOKUP(B46,Lookup!$V$1:$W$12,2,FALSE)</f>
        <v>Division</v>
      </c>
      <c r="B46" s="43" t="s">
        <v>72</v>
      </c>
      <c r="C46" s="43" t="s">
        <v>78</v>
      </c>
      <c r="D46" s="43" t="s">
        <v>156</v>
      </c>
      <c r="E46" s="132"/>
      <c r="F46" s="132"/>
      <c r="G46" s="132"/>
      <c r="H46" s="103">
        <f t="shared" si="0"/>
        <v>0</v>
      </c>
      <c r="I46" s="132"/>
      <c r="J46" s="132"/>
      <c r="K46" s="103">
        <f t="shared" si="1"/>
        <v>0</v>
      </c>
      <c r="L46" s="132"/>
      <c r="M46" s="132"/>
      <c r="N46" s="102">
        <f t="shared" si="2"/>
        <v>0</v>
      </c>
      <c r="O46" s="132"/>
      <c r="P46" s="132"/>
      <c r="Q46" s="102">
        <f t="shared" si="3"/>
        <v>0</v>
      </c>
      <c r="R46" s="132"/>
      <c r="S46" s="132"/>
      <c r="T46" s="102">
        <f t="shared" si="4"/>
        <v>0</v>
      </c>
      <c r="U46" s="102">
        <f t="shared" si="5"/>
        <v>0</v>
      </c>
      <c r="AB46" s="133" t="str">
        <f>VLOOKUP(AC46,Lookup!$V$1:$W$12,2,FALSE)</f>
        <v>Division</v>
      </c>
      <c r="AC46" s="43" t="s">
        <v>72</v>
      </c>
      <c r="AD46" s="43" t="s">
        <v>78</v>
      </c>
      <c r="AE46" s="43" t="s">
        <v>156</v>
      </c>
      <c r="AF46" s="132"/>
      <c r="AG46" s="132"/>
      <c r="AH46" s="132"/>
      <c r="AI46" s="103">
        <f t="shared" si="6"/>
        <v>0</v>
      </c>
      <c r="AJ46" s="132"/>
      <c r="AK46" s="132"/>
      <c r="AL46" s="103">
        <f t="shared" si="7"/>
        <v>0</v>
      </c>
      <c r="AM46" s="132"/>
      <c r="AN46" s="132"/>
      <c r="AO46" s="102">
        <f t="shared" si="8"/>
        <v>0</v>
      </c>
      <c r="AP46" s="132"/>
      <c r="AQ46" s="132"/>
      <c r="AR46" s="102">
        <f t="shared" si="9"/>
        <v>0</v>
      </c>
      <c r="AS46" s="132"/>
      <c r="AT46" s="132"/>
      <c r="AU46" s="102">
        <f t="shared" si="10"/>
        <v>0</v>
      </c>
      <c r="AV46" s="102">
        <f t="shared" si="11"/>
        <v>0</v>
      </c>
      <c r="BC46" s="133" t="str">
        <f>VLOOKUP(BD46,Lookup!$V$1:$W$12,2,FALSE)</f>
        <v>Division</v>
      </c>
      <c r="BD46" s="43" t="s">
        <v>72</v>
      </c>
      <c r="BE46" s="43" t="s">
        <v>78</v>
      </c>
      <c r="BF46" s="43" t="s">
        <v>156</v>
      </c>
      <c r="BG46" s="132"/>
      <c r="BH46" s="132"/>
      <c r="BI46" s="132"/>
      <c r="BJ46" s="103">
        <f t="shared" si="12"/>
        <v>0</v>
      </c>
      <c r="BK46" s="132"/>
      <c r="BL46" s="132"/>
      <c r="BM46" s="103">
        <f t="shared" si="13"/>
        <v>0</v>
      </c>
      <c r="BN46" s="132"/>
      <c r="BO46" s="132"/>
      <c r="BP46" s="102">
        <f t="shared" si="14"/>
        <v>0</v>
      </c>
      <c r="BQ46" s="132"/>
      <c r="BR46" s="132"/>
      <c r="BS46" s="102">
        <f t="shared" si="15"/>
        <v>0</v>
      </c>
      <c r="BT46" s="132"/>
      <c r="BU46" s="132"/>
      <c r="BV46" s="102">
        <f t="shared" si="16"/>
        <v>0</v>
      </c>
      <c r="BW46" s="102">
        <f t="shared" si="17"/>
        <v>0</v>
      </c>
    </row>
    <row r="47" spans="1:75" x14ac:dyDescent="0.25">
      <c r="A47" s="133" t="str">
        <f>VLOOKUP(B47,Lookup!$V$1:$W$12,2,FALSE)</f>
        <v>Division</v>
      </c>
      <c r="B47" s="43" t="s">
        <v>72</v>
      </c>
      <c r="C47" s="43" t="s">
        <v>78</v>
      </c>
      <c r="D47" s="43" t="s">
        <v>156</v>
      </c>
      <c r="E47" s="132"/>
      <c r="F47" s="132"/>
      <c r="G47" s="132"/>
      <c r="H47" s="103">
        <f t="shared" si="0"/>
        <v>0</v>
      </c>
      <c r="I47" s="132"/>
      <c r="J47" s="132"/>
      <c r="K47" s="103">
        <f t="shared" si="1"/>
        <v>0</v>
      </c>
      <c r="L47" s="132"/>
      <c r="M47" s="132"/>
      <c r="N47" s="102">
        <f t="shared" si="2"/>
        <v>0</v>
      </c>
      <c r="O47" s="132"/>
      <c r="P47" s="132"/>
      <c r="Q47" s="102">
        <f t="shared" si="3"/>
        <v>0</v>
      </c>
      <c r="R47" s="132"/>
      <c r="S47" s="132"/>
      <c r="T47" s="102">
        <f t="shared" si="4"/>
        <v>0</v>
      </c>
      <c r="U47" s="102">
        <f t="shared" si="5"/>
        <v>0</v>
      </c>
      <c r="AB47" s="133" t="str">
        <f>VLOOKUP(AC47,Lookup!$V$1:$W$12,2,FALSE)</f>
        <v>Division</v>
      </c>
      <c r="AC47" s="43" t="s">
        <v>72</v>
      </c>
      <c r="AD47" s="43" t="s">
        <v>78</v>
      </c>
      <c r="AE47" s="43" t="s">
        <v>156</v>
      </c>
      <c r="AF47" s="132"/>
      <c r="AG47" s="132"/>
      <c r="AH47" s="132"/>
      <c r="AI47" s="103">
        <f t="shared" si="6"/>
        <v>0</v>
      </c>
      <c r="AJ47" s="132"/>
      <c r="AK47" s="132"/>
      <c r="AL47" s="103">
        <f t="shared" si="7"/>
        <v>0</v>
      </c>
      <c r="AM47" s="132"/>
      <c r="AN47" s="132"/>
      <c r="AO47" s="102">
        <f t="shared" si="8"/>
        <v>0</v>
      </c>
      <c r="AP47" s="132"/>
      <c r="AQ47" s="132"/>
      <c r="AR47" s="102">
        <f t="shared" si="9"/>
        <v>0</v>
      </c>
      <c r="AS47" s="132"/>
      <c r="AT47" s="132"/>
      <c r="AU47" s="102">
        <f t="shared" si="10"/>
        <v>0</v>
      </c>
      <c r="AV47" s="102">
        <f t="shared" si="11"/>
        <v>0</v>
      </c>
      <c r="BC47" s="133" t="str">
        <f>VLOOKUP(BD47,Lookup!$V$1:$W$12,2,FALSE)</f>
        <v>Division</v>
      </c>
      <c r="BD47" s="43" t="s">
        <v>72</v>
      </c>
      <c r="BE47" s="43" t="s">
        <v>78</v>
      </c>
      <c r="BF47" s="43" t="s">
        <v>156</v>
      </c>
      <c r="BG47" s="132"/>
      <c r="BH47" s="132"/>
      <c r="BI47" s="132"/>
      <c r="BJ47" s="103">
        <f t="shared" si="12"/>
        <v>0</v>
      </c>
      <c r="BK47" s="132"/>
      <c r="BL47" s="132"/>
      <c r="BM47" s="103">
        <f t="shared" si="13"/>
        <v>0</v>
      </c>
      <c r="BN47" s="132"/>
      <c r="BO47" s="132"/>
      <c r="BP47" s="102">
        <f t="shared" si="14"/>
        <v>0</v>
      </c>
      <c r="BQ47" s="132"/>
      <c r="BR47" s="132"/>
      <c r="BS47" s="102">
        <f t="shared" si="15"/>
        <v>0</v>
      </c>
      <c r="BT47" s="132"/>
      <c r="BU47" s="132"/>
      <c r="BV47" s="102">
        <f t="shared" si="16"/>
        <v>0</v>
      </c>
      <c r="BW47" s="102">
        <f t="shared" si="17"/>
        <v>0</v>
      </c>
    </row>
    <row r="48" spans="1:75" x14ac:dyDescent="0.25">
      <c r="A48" s="133" t="str">
        <f>VLOOKUP(B48,Lookup!$V$1:$W$12,2,FALSE)</f>
        <v>Division</v>
      </c>
      <c r="B48" s="43" t="s">
        <v>72</v>
      </c>
      <c r="C48" s="43" t="s">
        <v>78</v>
      </c>
      <c r="D48" s="43" t="s">
        <v>156</v>
      </c>
      <c r="E48" s="132"/>
      <c r="F48" s="132"/>
      <c r="G48" s="132"/>
      <c r="H48" s="103">
        <f t="shared" si="0"/>
        <v>0</v>
      </c>
      <c r="I48" s="132"/>
      <c r="J48" s="132"/>
      <c r="K48" s="103">
        <f t="shared" si="1"/>
        <v>0</v>
      </c>
      <c r="L48" s="132"/>
      <c r="M48" s="132"/>
      <c r="N48" s="102">
        <f t="shared" si="2"/>
        <v>0</v>
      </c>
      <c r="O48" s="132"/>
      <c r="P48" s="132"/>
      <c r="Q48" s="102">
        <f t="shared" si="3"/>
        <v>0</v>
      </c>
      <c r="R48" s="132"/>
      <c r="S48" s="132"/>
      <c r="T48" s="102">
        <f t="shared" si="4"/>
        <v>0</v>
      </c>
      <c r="U48" s="102">
        <f t="shared" si="5"/>
        <v>0</v>
      </c>
      <c r="AB48" s="133" t="str">
        <f>VLOOKUP(AC48,Lookup!$V$1:$W$12,2,FALSE)</f>
        <v>Division</v>
      </c>
      <c r="AC48" s="43" t="s">
        <v>72</v>
      </c>
      <c r="AD48" s="43" t="s">
        <v>78</v>
      </c>
      <c r="AE48" s="43" t="s">
        <v>156</v>
      </c>
      <c r="AF48" s="132"/>
      <c r="AG48" s="132"/>
      <c r="AH48" s="132"/>
      <c r="AI48" s="103">
        <f t="shared" si="6"/>
        <v>0</v>
      </c>
      <c r="AJ48" s="132"/>
      <c r="AK48" s="132"/>
      <c r="AL48" s="103">
        <f t="shared" si="7"/>
        <v>0</v>
      </c>
      <c r="AM48" s="132"/>
      <c r="AN48" s="132"/>
      <c r="AO48" s="102">
        <f t="shared" si="8"/>
        <v>0</v>
      </c>
      <c r="AP48" s="132"/>
      <c r="AQ48" s="132"/>
      <c r="AR48" s="102">
        <f t="shared" si="9"/>
        <v>0</v>
      </c>
      <c r="AS48" s="132"/>
      <c r="AT48" s="132"/>
      <c r="AU48" s="102">
        <f t="shared" si="10"/>
        <v>0</v>
      </c>
      <c r="AV48" s="102">
        <f t="shared" si="11"/>
        <v>0</v>
      </c>
      <c r="BC48" s="133" t="str">
        <f>VLOOKUP(BD48,Lookup!$V$1:$W$12,2,FALSE)</f>
        <v>Division</v>
      </c>
      <c r="BD48" s="43" t="s">
        <v>72</v>
      </c>
      <c r="BE48" s="43" t="s">
        <v>78</v>
      </c>
      <c r="BF48" s="43" t="s">
        <v>156</v>
      </c>
      <c r="BG48" s="132"/>
      <c r="BH48" s="132"/>
      <c r="BI48" s="132"/>
      <c r="BJ48" s="103">
        <f t="shared" si="12"/>
        <v>0</v>
      </c>
      <c r="BK48" s="132"/>
      <c r="BL48" s="132"/>
      <c r="BM48" s="103">
        <f t="shared" si="13"/>
        <v>0</v>
      </c>
      <c r="BN48" s="132"/>
      <c r="BO48" s="132"/>
      <c r="BP48" s="102">
        <f t="shared" si="14"/>
        <v>0</v>
      </c>
      <c r="BQ48" s="132"/>
      <c r="BR48" s="132"/>
      <c r="BS48" s="102">
        <f t="shared" si="15"/>
        <v>0</v>
      </c>
      <c r="BT48" s="132"/>
      <c r="BU48" s="132"/>
      <c r="BV48" s="102">
        <f t="shared" si="16"/>
        <v>0</v>
      </c>
      <c r="BW48" s="102">
        <f t="shared" si="17"/>
        <v>0</v>
      </c>
    </row>
    <row r="49" spans="1:75" x14ac:dyDescent="0.25">
      <c r="A49" s="133" t="str">
        <f>VLOOKUP(B49,Lookup!$V$1:$W$12,2,FALSE)</f>
        <v>Division</v>
      </c>
      <c r="B49" s="43" t="s">
        <v>72</v>
      </c>
      <c r="C49" s="43" t="s">
        <v>78</v>
      </c>
      <c r="D49" s="43" t="s">
        <v>156</v>
      </c>
      <c r="E49" s="132"/>
      <c r="F49" s="132"/>
      <c r="G49" s="132"/>
      <c r="H49" s="103">
        <f t="shared" si="0"/>
        <v>0</v>
      </c>
      <c r="I49" s="132"/>
      <c r="J49" s="132"/>
      <c r="K49" s="103">
        <f t="shared" si="1"/>
        <v>0</v>
      </c>
      <c r="L49" s="132"/>
      <c r="M49" s="132"/>
      <c r="N49" s="102">
        <f t="shared" si="2"/>
        <v>0</v>
      </c>
      <c r="O49" s="132"/>
      <c r="P49" s="132"/>
      <c r="Q49" s="102">
        <f t="shared" si="3"/>
        <v>0</v>
      </c>
      <c r="R49" s="132"/>
      <c r="S49" s="132"/>
      <c r="T49" s="102">
        <f t="shared" si="4"/>
        <v>0</v>
      </c>
      <c r="U49" s="102">
        <f t="shared" si="5"/>
        <v>0</v>
      </c>
      <c r="AB49" s="133" t="str">
        <f>VLOOKUP(AC49,Lookup!$V$1:$W$12,2,FALSE)</f>
        <v>Division</v>
      </c>
      <c r="AC49" s="43" t="s">
        <v>72</v>
      </c>
      <c r="AD49" s="43" t="s">
        <v>78</v>
      </c>
      <c r="AE49" s="43" t="s">
        <v>156</v>
      </c>
      <c r="AF49" s="132"/>
      <c r="AG49" s="132"/>
      <c r="AH49" s="132"/>
      <c r="AI49" s="103">
        <f t="shared" si="6"/>
        <v>0</v>
      </c>
      <c r="AJ49" s="132"/>
      <c r="AK49" s="132"/>
      <c r="AL49" s="103">
        <f t="shared" si="7"/>
        <v>0</v>
      </c>
      <c r="AM49" s="132"/>
      <c r="AN49" s="132"/>
      <c r="AO49" s="102">
        <f t="shared" si="8"/>
        <v>0</v>
      </c>
      <c r="AP49" s="132"/>
      <c r="AQ49" s="132"/>
      <c r="AR49" s="102">
        <f t="shared" si="9"/>
        <v>0</v>
      </c>
      <c r="AS49" s="132"/>
      <c r="AT49" s="132"/>
      <c r="AU49" s="102">
        <f t="shared" si="10"/>
        <v>0</v>
      </c>
      <c r="AV49" s="102">
        <f t="shared" si="11"/>
        <v>0</v>
      </c>
      <c r="BC49" s="133" t="str">
        <f>VLOOKUP(BD49,Lookup!$V$1:$W$12,2,FALSE)</f>
        <v>Division</v>
      </c>
      <c r="BD49" s="43" t="s">
        <v>72</v>
      </c>
      <c r="BE49" s="43" t="s">
        <v>78</v>
      </c>
      <c r="BF49" s="43" t="s">
        <v>156</v>
      </c>
      <c r="BG49" s="132"/>
      <c r="BH49" s="132"/>
      <c r="BI49" s="132"/>
      <c r="BJ49" s="103">
        <f t="shared" si="12"/>
        <v>0</v>
      </c>
      <c r="BK49" s="132"/>
      <c r="BL49" s="132"/>
      <c r="BM49" s="103">
        <f t="shared" si="13"/>
        <v>0</v>
      </c>
      <c r="BN49" s="132"/>
      <c r="BO49" s="132"/>
      <c r="BP49" s="102">
        <f t="shared" si="14"/>
        <v>0</v>
      </c>
      <c r="BQ49" s="132"/>
      <c r="BR49" s="132"/>
      <c r="BS49" s="102">
        <f t="shared" si="15"/>
        <v>0</v>
      </c>
      <c r="BT49" s="132"/>
      <c r="BU49" s="132"/>
      <c r="BV49" s="102">
        <f t="shared" si="16"/>
        <v>0</v>
      </c>
      <c r="BW49" s="102">
        <f t="shared" si="17"/>
        <v>0</v>
      </c>
    </row>
    <row r="50" spans="1:75" x14ac:dyDescent="0.25">
      <c r="A50" s="133" t="str">
        <f>VLOOKUP(B50,Lookup!$V$1:$W$12,2,FALSE)</f>
        <v>Division</v>
      </c>
      <c r="B50" s="43" t="s">
        <v>72</v>
      </c>
      <c r="C50" s="43" t="s">
        <v>78</v>
      </c>
      <c r="D50" s="43" t="s">
        <v>156</v>
      </c>
      <c r="E50" s="132"/>
      <c r="F50" s="132"/>
      <c r="G50" s="132"/>
      <c r="H50" s="103">
        <f t="shared" si="0"/>
        <v>0</v>
      </c>
      <c r="I50" s="132"/>
      <c r="J50" s="132"/>
      <c r="K50" s="103">
        <f t="shared" si="1"/>
        <v>0</v>
      </c>
      <c r="L50" s="132"/>
      <c r="M50" s="132"/>
      <c r="N50" s="102">
        <f t="shared" si="2"/>
        <v>0</v>
      </c>
      <c r="O50" s="132"/>
      <c r="P50" s="132"/>
      <c r="Q50" s="102">
        <f t="shared" si="3"/>
        <v>0</v>
      </c>
      <c r="R50" s="132"/>
      <c r="S50" s="132"/>
      <c r="T50" s="102">
        <f t="shared" si="4"/>
        <v>0</v>
      </c>
      <c r="U50" s="102">
        <f t="shared" si="5"/>
        <v>0</v>
      </c>
      <c r="AB50" s="133" t="str">
        <f>VLOOKUP(AC50,Lookup!$V$1:$W$12,2,FALSE)</f>
        <v>Division</v>
      </c>
      <c r="AC50" s="43" t="s">
        <v>72</v>
      </c>
      <c r="AD50" s="43" t="s">
        <v>78</v>
      </c>
      <c r="AE50" s="43" t="s">
        <v>156</v>
      </c>
      <c r="AF50" s="132"/>
      <c r="AG50" s="132"/>
      <c r="AH50" s="132"/>
      <c r="AI50" s="103">
        <f t="shared" si="6"/>
        <v>0</v>
      </c>
      <c r="AJ50" s="132"/>
      <c r="AK50" s="132"/>
      <c r="AL50" s="103">
        <f t="shared" si="7"/>
        <v>0</v>
      </c>
      <c r="AM50" s="132"/>
      <c r="AN50" s="132"/>
      <c r="AO50" s="102">
        <f t="shared" si="8"/>
        <v>0</v>
      </c>
      <c r="AP50" s="132"/>
      <c r="AQ50" s="132"/>
      <c r="AR50" s="102">
        <f t="shared" si="9"/>
        <v>0</v>
      </c>
      <c r="AS50" s="132"/>
      <c r="AT50" s="132"/>
      <c r="AU50" s="102">
        <f t="shared" si="10"/>
        <v>0</v>
      </c>
      <c r="AV50" s="102">
        <f t="shared" si="11"/>
        <v>0</v>
      </c>
      <c r="BC50" s="133" t="str">
        <f>VLOOKUP(BD50,Lookup!$V$1:$W$12,2,FALSE)</f>
        <v>Division</v>
      </c>
      <c r="BD50" s="43" t="s">
        <v>72</v>
      </c>
      <c r="BE50" s="43" t="s">
        <v>78</v>
      </c>
      <c r="BF50" s="43" t="s">
        <v>156</v>
      </c>
      <c r="BG50" s="132"/>
      <c r="BH50" s="132"/>
      <c r="BI50" s="132"/>
      <c r="BJ50" s="103">
        <f t="shared" si="12"/>
        <v>0</v>
      </c>
      <c r="BK50" s="132"/>
      <c r="BL50" s="132"/>
      <c r="BM50" s="103">
        <f t="shared" si="13"/>
        <v>0</v>
      </c>
      <c r="BN50" s="132"/>
      <c r="BO50" s="132"/>
      <c r="BP50" s="102">
        <f t="shared" si="14"/>
        <v>0</v>
      </c>
      <c r="BQ50" s="132"/>
      <c r="BR50" s="132"/>
      <c r="BS50" s="102">
        <f t="shared" si="15"/>
        <v>0</v>
      </c>
      <c r="BT50" s="132"/>
      <c r="BU50" s="132"/>
      <c r="BV50" s="102">
        <f t="shared" si="16"/>
        <v>0</v>
      </c>
      <c r="BW50" s="102">
        <f t="shared" si="17"/>
        <v>0</v>
      </c>
    </row>
    <row r="51" spans="1:75" x14ac:dyDescent="0.25">
      <c r="A51" s="133" t="str">
        <f>VLOOKUP(B51,Lookup!$V$1:$W$12,2,FALSE)</f>
        <v>Division</v>
      </c>
      <c r="B51" s="43" t="s">
        <v>72</v>
      </c>
      <c r="C51" s="43" t="s">
        <v>78</v>
      </c>
      <c r="D51" s="43" t="s">
        <v>156</v>
      </c>
      <c r="E51" s="132"/>
      <c r="F51" s="132"/>
      <c r="G51" s="132"/>
      <c r="H51" s="103">
        <f t="shared" si="0"/>
        <v>0</v>
      </c>
      <c r="I51" s="132"/>
      <c r="J51" s="132"/>
      <c r="K51" s="103">
        <f t="shared" si="1"/>
        <v>0</v>
      </c>
      <c r="L51" s="132"/>
      <c r="M51" s="132"/>
      <c r="N51" s="102">
        <f t="shared" si="2"/>
        <v>0</v>
      </c>
      <c r="O51" s="132"/>
      <c r="P51" s="132"/>
      <c r="Q51" s="102">
        <f t="shared" si="3"/>
        <v>0</v>
      </c>
      <c r="R51" s="132"/>
      <c r="S51" s="132"/>
      <c r="T51" s="102">
        <f t="shared" si="4"/>
        <v>0</v>
      </c>
      <c r="U51" s="102">
        <f t="shared" si="5"/>
        <v>0</v>
      </c>
      <c r="AB51" s="133" t="str">
        <f>VLOOKUP(AC51,Lookup!$V$1:$W$12,2,FALSE)</f>
        <v>Division</v>
      </c>
      <c r="AC51" s="43" t="s">
        <v>72</v>
      </c>
      <c r="AD51" s="43" t="s">
        <v>78</v>
      </c>
      <c r="AE51" s="43" t="s">
        <v>156</v>
      </c>
      <c r="AF51" s="132"/>
      <c r="AG51" s="132"/>
      <c r="AH51" s="132"/>
      <c r="AI51" s="103">
        <f t="shared" si="6"/>
        <v>0</v>
      </c>
      <c r="AJ51" s="132"/>
      <c r="AK51" s="132"/>
      <c r="AL51" s="103">
        <f t="shared" si="7"/>
        <v>0</v>
      </c>
      <c r="AM51" s="132"/>
      <c r="AN51" s="132"/>
      <c r="AO51" s="102">
        <f t="shared" si="8"/>
        <v>0</v>
      </c>
      <c r="AP51" s="132"/>
      <c r="AQ51" s="132"/>
      <c r="AR51" s="102">
        <f t="shared" si="9"/>
        <v>0</v>
      </c>
      <c r="AS51" s="132"/>
      <c r="AT51" s="132"/>
      <c r="AU51" s="102">
        <f t="shared" si="10"/>
        <v>0</v>
      </c>
      <c r="AV51" s="102">
        <f t="shared" si="11"/>
        <v>0</v>
      </c>
      <c r="BC51" s="133" t="str">
        <f>VLOOKUP(BD51,Lookup!$V$1:$W$12,2,FALSE)</f>
        <v>Division</v>
      </c>
      <c r="BD51" s="43" t="s">
        <v>72</v>
      </c>
      <c r="BE51" s="43" t="s">
        <v>78</v>
      </c>
      <c r="BF51" s="43" t="s">
        <v>156</v>
      </c>
      <c r="BG51" s="132"/>
      <c r="BH51" s="132"/>
      <c r="BI51" s="132"/>
      <c r="BJ51" s="103">
        <f t="shared" si="12"/>
        <v>0</v>
      </c>
      <c r="BK51" s="132"/>
      <c r="BL51" s="132"/>
      <c r="BM51" s="103">
        <f t="shared" si="13"/>
        <v>0</v>
      </c>
      <c r="BN51" s="132"/>
      <c r="BO51" s="132"/>
      <c r="BP51" s="102">
        <f t="shared" si="14"/>
        <v>0</v>
      </c>
      <c r="BQ51" s="132"/>
      <c r="BR51" s="132"/>
      <c r="BS51" s="102">
        <f t="shared" si="15"/>
        <v>0</v>
      </c>
      <c r="BT51" s="132"/>
      <c r="BU51" s="132"/>
      <c r="BV51" s="102">
        <f t="shared" si="16"/>
        <v>0</v>
      </c>
      <c r="BW51" s="102">
        <f t="shared" si="17"/>
        <v>0</v>
      </c>
    </row>
    <row r="52" spans="1:75" x14ac:dyDescent="0.25">
      <c r="A52" s="133" t="str">
        <f>VLOOKUP(B52,Lookup!$V$1:$W$12,2,FALSE)</f>
        <v>Division</v>
      </c>
      <c r="B52" s="43" t="s">
        <v>72</v>
      </c>
      <c r="C52" s="43" t="s">
        <v>78</v>
      </c>
      <c r="D52" s="43" t="s">
        <v>156</v>
      </c>
      <c r="E52" s="132"/>
      <c r="F52" s="132"/>
      <c r="G52" s="132"/>
      <c r="H52" s="103">
        <f t="shared" si="0"/>
        <v>0</v>
      </c>
      <c r="I52" s="132"/>
      <c r="J52" s="132"/>
      <c r="K52" s="103">
        <f t="shared" si="1"/>
        <v>0</v>
      </c>
      <c r="L52" s="132"/>
      <c r="M52" s="132"/>
      <c r="N52" s="102">
        <f t="shared" si="2"/>
        <v>0</v>
      </c>
      <c r="O52" s="132"/>
      <c r="P52" s="132"/>
      <c r="Q52" s="102">
        <f t="shared" si="3"/>
        <v>0</v>
      </c>
      <c r="R52" s="132"/>
      <c r="S52" s="132"/>
      <c r="T52" s="102">
        <f t="shared" si="4"/>
        <v>0</v>
      </c>
      <c r="U52" s="102">
        <f t="shared" si="5"/>
        <v>0</v>
      </c>
      <c r="AB52" s="133" t="str">
        <f>VLOOKUP(AC52,Lookup!$V$1:$W$12,2,FALSE)</f>
        <v>Division</v>
      </c>
      <c r="AC52" s="43" t="s">
        <v>72</v>
      </c>
      <c r="AD52" s="43" t="s">
        <v>78</v>
      </c>
      <c r="AE52" s="43" t="s">
        <v>156</v>
      </c>
      <c r="AF52" s="132"/>
      <c r="AG52" s="132"/>
      <c r="AH52" s="132"/>
      <c r="AI52" s="103">
        <f t="shared" si="6"/>
        <v>0</v>
      </c>
      <c r="AJ52" s="132"/>
      <c r="AK52" s="132"/>
      <c r="AL52" s="103">
        <f t="shared" si="7"/>
        <v>0</v>
      </c>
      <c r="AM52" s="132"/>
      <c r="AN52" s="132"/>
      <c r="AO52" s="102">
        <f t="shared" si="8"/>
        <v>0</v>
      </c>
      <c r="AP52" s="132"/>
      <c r="AQ52" s="132"/>
      <c r="AR52" s="102">
        <f t="shared" si="9"/>
        <v>0</v>
      </c>
      <c r="AS52" s="132"/>
      <c r="AT52" s="132"/>
      <c r="AU52" s="102">
        <f t="shared" si="10"/>
        <v>0</v>
      </c>
      <c r="AV52" s="102">
        <f t="shared" si="11"/>
        <v>0</v>
      </c>
      <c r="BC52" s="133" t="str">
        <f>VLOOKUP(BD52,Lookup!$V$1:$W$12,2,FALSE)</f>
        <v>Division</v>
      </c>
      <c r="BD52" s="43" t="s">
        <v>72</v>
      </c>
      <c r="BE52" s="43" t="s">
        <v>78</v>
      </c>
      <c r="BF52" s="43" t="s">
        <v>156</v>
      </c>
      <c r="BG52" s="132"/>
      <c r="BH52" s="132"/>
      <c r="BI52" s="132"/>
      <c r="BJ52" s="103">
        <f t="shared" si="12"/>
        <v>0</v>
      </c>
      <c r="BK52" s="132"/>
      <c r="BL52" s="132"/>
      <c r="BM52" s="103">
        <f t="shared" si="13"/>
        <v>0</v>
      </c>
      <c r="BN52" s="132"/>
      <c r="BO52" s="132"/>
      <c r="BP52" s="102">
        <f t="shared" si="14"/>
        <v>0</v>
      </c>
      <c r="BQ52" s="132"/>
      <c r="BR52" s="132"/>
      <c r="BS52" s="102">
        <f t="shared" si="15"/>
        <v>0</v>
      </c>
      <c r="BT52" s="132"/>
      <c r="BU52" s="132"/>
      <c r="BV52" s="102">
        <f t="shared" si="16"/>
        <v>0</v>
      </c>
      <c r="BW52" s="102">
        <f t="shared" si="17"/>
        <v>0</v>
      </c>
    </row>
    <row r="53" spans="1:75" x14ac:dyDescent="0.25">
      <c r="A53" s="133" t="str">
        <f>VLOOKUP(B53,Lookup!$V$1:$W$12,2,FALSE)</f>
        <v>Division</v>
      </c>
      <c r="B53" s="43" t="s">
        <v>72</v>
      </c>
      <c r="C53" s="43" t="s">
        <v>78</v>
      </c>
      <c r="D53" s="43" t="s">
        <v>156</v>
      </c>
      <c r="E53" s="132"/>
      <c r="F53" s="132"/>
      <c r="G53" s="132"/>
      <c r="H53" s="103">
        <f t="shared" si="0"/>
        <v>0</v>
      </c>
      <c r="I53" s="132"/>
      <c r="J53" s="132"/>
      <c r="K53" s="103">
        <f t="shared" si="1"/>
        <v>0</v>
      </c>
      <c r="L53" s="132"/>
      <c r="M53" s="132"/>
      <c r="N53" s="102">
        <f t="shared" si="2"/>
        <v>0</v>
      </c>
      <c r="O53" s="132"/>
      <c r="P53" s="132"/>
      <c r="Q53" s="102">
        <f t="shared" si="3"/>
        <v>0</v>
      </c>
      <c r="R53" s="132"/>
      <c r="S53" s="132"/>
      <c r="T53" s="102">
        <f t="shared" si="4"/>
        <v>0</v>
      </c>
      <c r="U53" s="102">
        <f t="shared" si="5"/>
        <v>0</v>
      </c>
      <c r="AB53" s="133" t="str">
        <f>VLOOKUP(AC53,Lookup!$V$1:$W$12,2,FALSE)</f>
        <v>Division</v>
      </c>
      <c r="AC53" s="43" t="s">
        <v>72</v>
      </c>
      <c r="AD53" s="43" t="s">
        <v>78</v>
      </c>
      <c r="AE53" s="43" t="s">
        <v>156</v>
      </c>
      <c r="AF53" s="132"/>
      <c r="AG53" s="132"/>
      <c r="AH53" s="132"/>
      <c r="AI53" s="103">
        <f t="shared" si="6"/>
        <v>0</v>
      </c>
      <c r="AJ53" s="132"/>
      <c r="AK53" s="132"/>
      <c r="AL53" s="103">
        <f t="shared" si="7"/>
        <v>0</v>
      </c>
      <c r="AM53" s="132"/>
      <c r="AN53" s="132"/>
      <c r="AO53" s="102">
        <f t="shared" si="8"/>
        <v>0</v>
      </c>
      <c r="AP53" s="132"/>
      <c r="AQ53" s="132"/>
      <c r="AR53" s="102">
        <f t="shared" si="9"/>
        <v>0</v>
      </c>
      <c r="AS53" s="132"/>
      <c r="AT53" s="132"/>
      <c r="AU53" s="102">
        <f t="shared" si="10"/>
        <v>0</v>
      </c>
      <c r="AV53" s="102">
        <f t="shared" si="11"/>
        <v>0</v>
      </c>
      <c r="BC53" s="133" t="str">
        <f>VLOOKUP(BD53,Lookup!$V$1:$W$12,2,FALSE)</f>
        <v>Division</v>
      </c>
      <c r="BD53" s="43" t="s">
        <v>72</v>
      </c>
      <c r="BE53" s="43" t="s">
        <v>78</v>
      </c>
      <c r="BF53" s="43" t="s">
        <v>156</v>
      </c>
      <c r="BG53" s="132"/>
      <c r="BH53" s="132"/>
      <c r="BI53" s="132"/>
      <c r="BJ53" s="103">
        <f t="shared" si="12"/>
        <v>0</v>
      </c>
      <c r="BK53" s="132"/>
      <c r="BL53" s="132"/>
      <c r="BM53" s="103">
        <f t="shared" si="13"/>
        <v>0</v>
      </c>
      <c r="BN53" s="132"/>
      <c r="BO53" s="132"/>
      <c r="BP53" s="102">
        <f t="shared" si="14"/>
        <v>0</v>
      </c>
      <c r="BQ53" s="132"/>
      <c r="BR53" s="132"/>
      <c r="BS53" s="102">
        <f t="shared" si="15"/>
        <v>0</v>
      </c>
      <c r="BT53" s="132"/>
      <c r="BU53" s="132"/>
      <c r="BV53" s="102">
        <f t="shared" si="16"/>
        <v>0</v>
      </c>
      <c r="BW53" s="102">
        <f t="shared" si="17"/>
        <v>0</v>
      </c>
    </row>
    <row r="54" spans="1:75" x14ac:dyDescent="0.25">
      <c r="A54" s="133" t="str">
        <f>VLOOKUP(B54,Lookup!$V$1:$W$12,2,FALSE)</f>
        <v>Division</v>
      </c>
      <c r="B54" s="43" t="s">
        <v>72</v>
      </c>
      <c r="C54" s="43" t="s">
        <v>78</v>
      </c>
      <c r="D54" s="43" t="s">
        <v>156</v>
      </c>
      <c r="E54" s="132"/>
      <c r="F54" s="132"/>
      <c r="G54" s="132"/>
      <c r="H54" s="103">
        <f t="shared" si="0"/>
        <v>0</v>
      </c>
      <c r="I54" s="132"/>
      <c r="J54" s="132"/>
      <c r="K54" s="103">
        <f t="shared" si="1"/>
        <v>0</v>
      </c>
      <c r="L54" s="132"/>
      <c r="M54" s="132"/>
      <c r="N54" s="102">
        <f t="shared" si="2"/>
        <v>0</v>
      </c>
      <c r="O54" s="132"/>
      <c r="P54" s="132"/>
      <c r="Q54" s="102">
        <f t="shared" si="3"/>
        <v>0</v>
      </c>
      <c r="R54" s="132"/>
      <c r="S54" s="132"/>
      <c r="T54" s="102">
        <f t="shared" si="4"/>
        <v>0</v>
      </c>
      <c r="U54" s="102">
        <f t="shared" si="5"/>
        <v>0</v>
      </c>
      <c r="AB54" s="133" t="str">
        <f>VLOOKUP(AC54,Lookup!$V$1:$W$12,2,FALSE)</f>
        <v>Division</v>
      </c>
      <c r="AC54" s="43" t="s">
        <v>72</v>
      </c>
      <c r="AD54" s="43" t="s">
        <v>78</v>
      </c>
      <c r="AE54" s="43" t="s">
        <v>156</v>
      </c>
      <c r="AF54" s="132"/>
      <c r="AG54" s="132"/>
      <c r="AH54" s="132"/>
      <c r="AI54" s="103">
        <f t="shared" si="6"/>
        <v>0</v>
      </c>
      <c r="AJ54" s="132"/>
      <c r="AK54" s="132"/>
      <c r="AL54" s="103">
        <f t="shared" si="7"/>
        <v>0</v>
      </c>
      <c r="AM54" s="132"/>
      <c r="AN54" s="132"/>
      <c r="AO54" s="102">
        <f t="shared" si="8"/>
        <v>0</v>
      </c>
      <c r="AP54" s="132"/>
      <c r="AQ54" s="132"/>
      <c r="AR54" s="102">
        <f t="shared" si="9"/>
        <v>0</v>
      </c>
      <c r="AS54" s="132"/>
      <c r="AT54" s="132"/>
      <c r="AU54" s="102">
        <f t="shared" si="10"/>
        <v>0</v>
      </c>
      <c r="AV54" s="102">
        <f t="shared" si="11"/>
        <v>0</v>
      </c>
      <c r="BC54" s="133" t="str">
        <f>VLOOKUP(BD54,Lookup!$V$1:$W$12,2,FALSE)</f>
        <v>Division</v>
      </c>
      <c r="BD54" s="43" t="s">
        <v>72</v>
      </c>
      <c r="BE54" s="43" t="s">
        <v>78</v>
      </c>
      <c r="BF54" s="43" t="s">
        <v>156</v>
      </c>
      <c r="BG54" s="132"/>
      <c r="BH54" s="132"/>
      <c r="BI54" s="132"/>
      <c r="BJ54" s="103">
        <f t="shared" si="12"/>
        <v>0</v>
      </c>
      <c r="BK54" s="132"/>
      <c r="BL54" s="132"/>
      <c r="BM54" s="103">
        <f t="shared" si="13"/>
        <v>0</v>
      </c>
      <c r="BN54" s="132"/>
      <c r="BO54" s="132"/>
      <c r="BP54" s="102">
        <f t="shared" si="14"/>
        <v>0</v>
      </c>
      <c r="BQ54" s="132"/>
      <c r="BR54" s="132"/>
      <c r="BS54" s="102">
        <f t="shared" si="15"/>
        <v>0</v>
      </c>
      <c r="BT54" s="132"/>
      <c r="BU54" s="132"/>
      <c r="BV54" s="102">
        <f t="shared" si="16"/>
        <v>0</v>
      </c>
      <c r="BW54" s="102">
        <f t="shared" si="17"/>
        <v>0</v>
      </c>
    </row>
    <row r="55" spans="1:75" x14ac:dyDescent="0.25">
      <c r="A55" s="133" t="str">
        <f>VLOOKUP(B55,Lookup!$V$1:$W$12,2,FALSE)</f>
        <v>Division</v>
      </c>
      <c r="B55" s="43" t="s">
        <v>72</v>
      </c>
      <c r="C55" s="43" t="s">
        <v>78</v>
      </c>
      <c r="D55" s="43" t="s">
        <v>156</v>
      </c>
      <c r="E55" s="132"/>
      <c r="F55" s="132"/>
      <c r="G55" s="132"/>
      <c r="H55" s="103">
        <f t="shared" si="0"/>
        <v>0</v>
      </c>
      <c r="I55" s="132"/>
      <c r="J55" s="132"/>
      <c r="K55" s="103">
        <f t="shared" si="1"/>
        <v>0</v>
      </c>
      <c r="L55" s="132"/>
      <c r="M55" s="132"/>
      <c r="N55" s="102">
        <f t="shared" si="2"/>
        <v>0</v>
      </c>
      <c r="O55" s="132"/>
      <c r="P55" s="132"/>
      <c r="Q55" s="102">
        <f t="shared" si="3"/>
        <v>0</v>
      </c>
      <c r="R55" s="132"/>
      <c r="S55" s="132"/>
      <c r="T55" s="102">
        <f t="shared" si="4"/>
        <v>0</v>
      </c>
      <c r="U55" s="102">
        <f t="shared" si="5"/>
        <v>0</v>
      </c>
      <c r="AB55" s="133" t="str">
        <f>VLOOKUP(AC55,Lookup!$V$1:$W$12,2,FALSE)</f>
        <v>Division</v>
      </c>
      <c r="AC55" s="43" t="s">
        <v>72</v>
      </c>
      <c r="AD55" s="43" t="s">
        <v>78</v>
      </c>
      <c r="AE55" s="43" t="s">
        <v>156</v>
      </c>
      <c r="AF55" s="132"/>
      <c r="AG55" s="132"/>
      <c r="AH55" s="132"/>
      <c r="AI55" s="103">
        <f t="shared" si="6"/>
        <v>0</v>
      </c>
      <c r="AJ55" s="132"/>
      <c r="AK55" s="132"/>
      <c r="AL55" s="103">
        <f t="shared" si="7"/>
        <v>0</v>
      </c>
      <c r="AM55" s="132"/>
      <c r="AN55" s="132"/>
      <c r="AO55" s="102">
        <f t="shared" si="8"/>
        <v>0</v>
      </c>
      <c r="AP55" s="132"/>
      <c r="AQ55" s="132"/>
      <c r="AR55" s="102">
        <f t="shared" si="9"/>
        <v>0</v>
      </c>
      <c r="AS55" s="132"/>
      <c r="AT55" s="132"/>
      <c r="AU55" s="102">
        <f t="shared" si="10"/>
        <v>0</v>
      </c>
      <c r="AV55" s="102">
        <f t="shared" si="11"/>
        <v>0</v>
      </c>
      <c r="BC55" s="133" t="str">
        <f>VLOOKUP(BD55,Lookup!$V$1:$W$12,2,FALSE)</f>
        <v>Division</v>
      </c>
      <c r="BD55" s="43" t="s">
        <v>72</v>
      </c>
      <c r="BE55" s="43" t="s">
        <v>78</v>
      </c>
      <c r="BF55" s="43" t="s">
        <v>156</v>
      </c>
      <c r="BG55" s="132"/>
      <c r="BH55" s="132"/>
      <c r="BI55" s="132"/>
      <c r="BJ55" s="103">
        <f t="shared" si="12"/>
        <v>0</v>
      </c>
      <c r="BK55" s="132"/>
      <c r="BL55" s="132"/>
      <c r="BM55" s="103">
        <f t="shared" si="13"/>
        <v>0</v>
      </c>
      <c r="BN55" s="132"/>
      <c r="BO55" s="132"/>
      <c r="BP55" s="102">
        <f t="shared" si="14"/>
        <v>0</v>
      </c>
      <c r="BQ55" s="132"/>
      <c r="BR55" s="132"/>
      <c r="BS55" s="102">
        <f t="shared" si="15"/>
        <v>0</v>
      </c>
      <c r="BT55" s="132"/>
      <c r="BU55" s="132"/>
      <c r="BV55" s="102">
        <f t="shared" si="16"/>
        <v>0</v>
      </c>
      <c r="BW55" s="102">
        <f t="shared" si="17"/>
        <v>0</v>
      </c>
    </row>
    <row r="56" spans="1:75" x14ac:dyDescent="0.25">
      <c r="A56" s="133" t="str">
        <f>VLOOKUP(B56,Lookup!$V$1:$W$12,2,FALSE)</f>
        <v>Division</v>
      </c>
      <c r="B56" s="43" t="s">
        <v>72</v>
      </c>
      <c r="C56" s="43" t="s">
        <v>78</v>
      </c>
      <c r="D56" s="43" t="s">
        <v>156</v>
      </c>
      <c r="E56" s="132"/>
      <c r="F56" s="132"/>
      <c r="G56" s="132"/>
      <c r="H56" s="103">
        <f t="shared" si="0"/>
        <v>0</v>
      </c>
      <c r="I56" s="132"/>
      <c r="J56" s="132"/>
      <c r="K56" s="103">
        <f t="shared" si="1"/>
        <v>0</v>
      </c>
      <c r="L56" s="132"/>
      <c r="M56" s="132"/>
      <c r="N56" s="102">
        <f t="shared" si="2"/>
        <v>0</v>
      </c>
      <c r="O56" s="132"/>
      <c r="P56" s="132"/>
      <c r="Q56" s="102">
        <f t="shared" si="3"/>
        <v>0</v>
      </c>
      <c r="R56" s="132"/>
      <c r="S56" s="132"/>
      <c r="T56" s="102">
        <f t="shared" si="4"/>
        <v>0</v>
      </c>
      <c r="U56" s="102">
        <f t="shared" si="5"/>
        <v>0</v>
      </c>
      <c r="AB56" s="133" t="str">
        <f>VLOOKUP(AC56,Lookup!$V$1:$W$12,2,FALSE)</f>
        <v>Division</v>
      </c>
      <c r="AC56" s="43" t="s">
        <v>72</v>
      </c>
      <c r="AD56" s="43" t="s">
        <v>78</v>
      </c>
      <c r="AE56" s="43" t="s">
        <v>156</v>
      </c>
      <c r="AF56" s="132"/>
      <c r="AG56" s="132"/>
      <c r="AH56" s="132"/>
      <c r="AI56" s="103">
        <f t="shared" si="6"/>
        <v>0</v>
      </c>
      <c r="AJ56" s="132"/>
      <c r="AK56" s="132"/>
      <c r="AL56" s="103">
        <f t="shared" si="7"/>
        <v>0</v>
      </c>
      <c r="AM56" s="132"/>
      <c r="AN56" s="132"/>
      <c r="AO56" s="102">
        <f t="shared" si="8"/>
        <v>0</v>
      </c>
      <c r="AP56" s="132"/>
      <c r="AQ56" s="132"/>
      <c r="AR56" s="102">
        <f t="shared" si="9"/>
        <v>0</v>
      </c>
      <c r="AS56" s="132"/>
      <c r="AT56" s="132"/>
      <c r="AU56" s="102">
        <f t="shared" si="10"/>
        <v>0</v>
      </c>
      <c r="AV56" s="102">
        <f t="shared" si="11"/>
        <v>0</v>
      </c>
      <c r="BC56" s="133" t="str">
        <f>VLOOKUP(BD56,Lookup!$V$1:$W$12,2,FALSE)</f>
        <v>Division</v>
      </c>
      <c r="BD56" s="43" t="s">
        <v>72</v>
      </c>
      <c r="BE56" s="43" t="s">
        <v>78</v>
      </c>
      <c r="BF56" s="43" t="s">
        <v>156</v>
      </c>
      <c r="BG56" s="132"/>
      <c r="BH56" s="132"/>
      <c r="BI56" s="132"/>
      <c r="BJ56" s="103">
        <f t="shared" si="12"/>
        <v>0</v>
      </c>
      <c r="BK56" s="132"/>
      <c r="BL56" s="132"/>
      <c r="BM56" s="103">
        <f t="shared" si="13"/>
        <v>0</v>
      </c>
      <c r="BN56" s="132"/>
      <c r="BO56" s="132"/>
      <c r="BP56" s="102">
        <f t="shared" si="14"/>
        <v>0</v>
      </c>
      <c r="BQ56" s="132"/>
      <c r="BR56" s="132"/>
      <c r="BS56" s="102">
        <f t="shared" si="15"/>
        <v>0</v>
      </c>
      <c r="BT56" s="132"/>
      <c r="BU56" s="132"/>
      <c r="BV56" s="102">
        <f t="shared" si="16"/>
        <v>0</v>
      </c>
      <c r="BW56" s="102">
        <f t="shared" si="17"/>
        <v>0</v>
      </c>
    </row>
    <row r="57" spans="1:75" x14ac:dyDescent="0.25">
      <c r="A57" s="133" t="str">
        <f>VLOOKUP(B57,Lookup!$V$1:$W$12,2,FALSE)</f>
        <v>Division</v>
      </c>
      <c r="B57" s="43" t="s">
        <v>72</v>
      </c>
      <c r="C57" s="43" t="s">
        <v>78</v>
      </c>
      <c r="D57" s="43" t="s">
        <v>156</v>
      </c>
      <c r="E57" s="132"/>
      <c r="F57" s="132"/>
      <c r="G57" s="132"/>
      <c r="H57" s="103">
        <f t="shared" si="0"/>
        <v>0</v>
      </c>
      <c r="I57" s="132"/>
      <c r="J57" s="132"/>
      <c r="K57" s="103">
        <f t="shared" si="1"/>
        <v>0</v>
      </c>
      <c r="L57" s="132"/>
      <c r="M57" s="132"/>
      <c r="N57" s="102">
        <f t="shared" si="2"/>
        <v>0</v>
      </c>
      <c r="O57" s="132"/>
      <c r="P57" s="132"/>
      <c r="Q57" s="102">
        <f t="shared" si="3"/>
        <v>0</v>
      </c>
      <c r="R57" s="132"/>
      <c r="S57" s="132"/>
      <c r="T57" s="102">
        <f t="shared" si="4"/>
        <v>0</v>
      </c>
      <c r="U57" s="102">
        <f t="shared" si="5"/>
        <v>0</v>
      </c>
      <c r="AB57" s="133" t="str">
        <f>VLOOKUP(AC57,Lookup!$V$1:$W$12,2,FALSE)</f>
        <v>Division</v>
      </c>
      <c r="AC57" s="43" t="s">
        <v>72</v>
      </c>
      <c r="AD57" s="43" t="s">
        <v>78</v>
      </c>
      <c r="AE57" s="43" t="s">
        <v>156</v>
      </c>
      <c r="AF57" s="132"/>
      <c r="AG57" s="132"/>
      <c r="AH57" s="132"/>
      <c r="AI57" s="103">
        <f t="shared" si="6"/>
        <v>0</v>
      </c>
      <c r="AJ57" s="132"/>
      <c r="AK57" s="132"/>
      <c r="AL57" s="103">
        <f t="shared" si="7"/>
        <v>0</v>
      </c>
      <c r="AM57" s="132"/>
      <c r="AN57" s="132"/>
      <c r="AO57" s="102">
        <f t="shared" si="8"/>
        <v>0</v>
      </c>
      <c r="AP57" s="132"/>
      <c r="AQ57" s="132"/>
      <c r="AR57" s="102">
        <f t="shared" si="9"/>
        <v>0</v>
      </c>
      <c r="AS57" s="132"/>
      <c r="AT57" s="132"/>
      <c r="AU57" s="102">
        <f t="shared" si="10"/>
        <v>0</v>
      </c>
      <c r="AV57" s="102">
        <f t="shared" si="11"/>
        <v>0</v>
      </c>
      <c r="BC57" s="133" t="str">
        <f>VLOOKUP(BD57,Lookup!$V$1:$W$12,2,FALSE)</f>
        <v>Division</v>
      </c>
      <c r="BD57" s="43" t="s">
        <v>72</v>
      </c>
      <c r="BE57" s="43" t="s">
        <v>78</v>
      </c>
      <c r="BF57" s="43" t="s">
        <v>156</v>
      </c>
      <c r="BG57" s="132"/>
      <c r="BH57" s="132"/>
      <c r="BI57" s="132"/>
      <c r="BJ57" s="103">
        <f t="shared" si="12"/>
        <v>0</v>
      </c>
      <c r="BK57" s="132"/>
      <c r="BL57" s="132"/>
      <c r="BM57" s="103">
        <f t="shared" si="13"/>
        <v>0</v>
      </c>
      <c r="BN57" s="132"/>
      <c r="BO57" s="132"/>
      <c r="BP57" s="102">
        <f t="shared" si="14"/>
        <v>0</v>
      </c>
      <c r="BQ57" s="132"/>
      <c r="BR57" s="132"/>
      <c r="BS57" s="102">
        <f t="shared" si="15"/>
        <v>0</v>
      </c>
      <c r="BT57" s="132"/>
      <c r="BU57" s="132"/>
      <c r="BV57" s="102">
        <f t="shared" si="16"/>
        <v>0</v>
      </c>
      <c r="BW57" s="102">
        <f t="shared" si="17"/>
        <v>0</v>
      </c>
    </row>
    <row r="58" spans="1:75" x14ac:dyDescent="0.25">
      <c r="A58" s="133" t="str">
        <f>VLOOKUP(B58,Lookup!$V$1:$W$12,2,FALSE)</f>
        <v>Division</v>
      </c>
      <c r="B58" s="43" t="s">
        <v>72</v>
      </c>
      <c r="C58" s="43" t="s">
        <v>78</v>
      </c>
      <c r="D58" s="43" t="s">
        <v>156</v>
      </c>
      <c r="E58" s="132"/>
      <c r="F58" s="132"/>
      <c r="G58" s="132"/>
      <c r="H58" s="103">
        <f t="shared" si="0"/>
        <v>0</v>
      </c>
      <c r="I58" s="132"/>
      <c r="J58" s="132"/>
      <c r="K58" s="103">
        <f t="shared" si="1"/>
        <v>0</v>
      </c>
      <c r="L58" s="132"/>
      <c r="M58" s="132"/>
      <c r="N58" s="102">
        <f t="shared" si="2"/>
        <v>0</v>
      </c>
      <c r="O58" s="132"/>
      <c r="P58" s="132"/>
      <c r="Q58" s="102">
        <f t="shared" si="3"/>
        <v>0</v>
      </c>
      <c r="R58" s="132"/>
      <c r="S58" s="132"/>
      <c r="T58" s="102">
        <f t="shared" si="4"/>
        <v>0</v>
      </c>
      <c r="U58" s="102">
        <f t="shared" si="5"/>
        <v>0</v>
      </c>
      <c r="AB58" s="133" t="str">
        <f>VLOOKUP(AC58,Lookup!$V$1:$W$12,2,FALSE)</f>
        <v>Division</v>
      </c>
      <c r="AC58" s="43" t="s">
        <v>72</v>
      </c>
      <c r="AD58" s="43" t="s">
        <v>78</v>
      </c>
      <c r="AE58" s="43" t="s">
        <v>156</v>
      </c>
      <c r="AF58" s="132"/>
      <c r="AG58" s="132"/>
      <c r="AH58" s="132"/>
      <c r="AI58" s="103">
        <f t="shared" si="6"/>
        <v>0</v>
      </c>
      <c r="AJ58" s="132"/>
      <c r="AK58" s="132"/>
      <c r="AL58" s="103">
        <f t="shared" si="7"/>
        <v>0</v>
      </c>
      <c r="AM58" s="132"/>
      <c r="AN58" s="132"/>
      <c r="AO58" s="102">
        <f t="shared" si="8"/>
        <v>0</v>
      </c>
      <c r="AP58" s="132"/>
      <c r="AQ58" s="132"/>
      <c r="AR58" s="102">
        <f t="shared" si="9"/>
        <v>0</v>
      </c>
      <c r="AS58" s="132"/>
      <c r="AT58" s="132"/>
      <c r="AU58" s="102">
        <f t="shared" si="10"/>
        <v>0</v>
      </c>
      <c r="AV58" s="102">
        <f t="shared" si="11"/>
        <v>0</v>
      </c>
      <c r="BC58" s="133" t="str">
        <f>VLOOKUP(BD58,Lookup!$V$1:$W$12,2,FALSE)</f>
        <v>Division</v>
      </c>
      <c r="BD58" s="43" t="s">
        <v>72</v>
      </c>
      <c r="BE58" s="43" t="s">
        <v>78</v>
      </c>
      <c r="BF58" s="43" t="s">
        <v>156</v>
      </c>
      <c r="BG58" s="132"/>
      <c r="BH58" s="132"/>
      <c r="BI58" s="132"/>
      <c r="BJ58" s="103">
        <f t="shared" si="12"/>
        <v>0</v>
      </c>
      <c r="BK58" s="132"/>
      <c r="BL58" s="132"/>
      <c r="BM58" s="103">
        <f t="shared" si="13"/>
        <v>0</v>
      </c>
      <c r="BN58" s="132"/>
      <c r="BO58" s="132"/>
      <c r="BP58" s="102">
        <f t="shared" si="14"/>
        <v>0</v>
      </c>
      <c r="BQ58" s="132"/>
      <c r="BR58" s="132"/>
      <c r="BS58" s="102">
        <f t="shared" si="15"/>
        <v>0</v>
      </c>
      <c r="BT58" s="132"/>
      <c r="BU58" s="132"/>
      <c r="BV58" s="102">
        <f t="shared" si="16"/>
        <v>0</v>
      </c>
      <c r="BW58" s="102">
        <f t="shared" si="17"/>
        <v>0</v>
      </c>
    </row>
    <row r="59" spans="1:75" x14ac:dyDescent="0.25">
      <c r="A59" s="133" t="str">
        <f>VLOOKUP(B59,Lookup!$V$1:$W$12,2,FALSE)</f>
        <v>Division</v>
      </c>
      <c r="B59" s="43" t="s">
        <v>72</v>
      </c>
      <c r="C59" s="43" t="s">
        <v>78</v>
      </c>
      <c r="D59" s="43" t="s">
        <v>156</v>
      </c>
      <c r="E59" s="132"/>
      <c r="F59" s="132"/>
      <c r="G59" s="132"/>
      <c r="H59" s="103">
        <f t="shared" si="0"/>
        <v>0</v>
      </c>
      <c r="I59" s="132"/>
      <c r="J59" s="132"/>
      <c r="K59" s="103">
        <f t="shared" si="1"/>
        <v>0</v>
      </c>
      <c r="L59" s="132"/>
      <c r="M59" s="132"/>
      <c r="N59" s="102">
        <f t="shared" si="2"/>
        <v>0</v>
      </c>
      <c r="O59" s="132"/>
      <c r="P59" s="132"/>
      <c r="Q59" s="102">
        <f t="shared" si="3"/>
        <v>0</v>
      </c>
      <c r="R59" s="132"/>
      <c r="S59" s="132"/>
      <c r="T59" s="102">
        <f t="shared" si="4"/>
        <v>0</v>
      </c>
      <c r="U59" s="102">
        <f t="shared" si="5"/>
        <v>0</v>
      </c>
      <c r="AB59" s="133" t="str">
        <f>VLOOKUP(AC59,Lookup!$V$1:$W$12,2,FALSE)</f>
        <v>Division</v>
      </c>
      <c r="AC59" s="43" t="s">
        <v>72</v>
      </c>
      <c r="AD59" s="43" t="s">
        <v>78</v>
      </c>
      <c r="AE59" s="43" t="s">
        <v>156</v>
      </c>
      <c r="AF59" s="132"/>
      <c r="AG59" s="132"/>
      <c r="AH59" s="132"/>
      <c r="AI59" s="103">
        <f t="shared" si="6"/>
        <v>0</v>
      </c>
      <c r="AJ59" s="132"/>
      <c r="AK59" s="132"/>
      <c r="AL59" s="103">
        <f t="shared" si="7"/>
        <v>0</v>
      </c>
      <c r="AM59" s="132"/>
      <c r="AN59" s="132"/>
      <c r="AO59" s="102">
        <f t="shared" si="8"/>
        <v>0</v>
      </c>
      <c r="AP59" s="132"/>
      <c r="AQ59" s="132"/>
      <c r="AR59" s="102">
        <f t="shared" si="9"/>
        <v>0</v>
      </c>
      <c r="AS59" s="132"/>
      <c r="AT59" s="132"/>
      <c r="AU59" s="102">
        <f t="shared" si="10"/>
        <v>0</v>
      </c>
      <c r="AV59" s="102">
        <f t="shared" si="11"/>
        <v>0</v>
      </c>
      <c r="BC59" s="133" t="str">
        <f>VLOOKUP(BD59,Lookup!$V$1:$W$12,2,FALSE)</f>
        <v>Division</v>
      </c>
      <c r="BD59" s="43" t="s">
        <v>72</v>
      </c>
      <c r="BE59" s="43" t="s">
        <v>78</v>
      </c>
      <c r="BF59" s="43" t="s">
        <v>156</v>
      </c>
      <c r="BG59" s="132"/>
      <c r="BH59" s="132"/>
      <c r="BI59" s="132"/>
      <c r="BJ59" s="103">
        <f t="shared" si="12"/>
        <v>0</v>
      </c>
      <c r="BK59" s="132"/>
      <c r="BL59" s="132"/>
      <c r="BM59" s="103">
        <f t="shared" si="13"/>
        <v>0</v>
      </c>
      <c r="BN59" s="132"/>
      <c r="BO59" s="132"/>
      <c r="BP59" s="102">
        <f t="shared" si="14"/>
        <v>0</v>
      </c>
      <c r="BQ59" s="132"/>
      <c r="BR59" s="132"/>
      <c r="BS59" s="102">
        <f t="shared" si="15"/>
        <v>0</v>
      </c>
      <c r="BT59" s="132"/>
      <c r="BU59" s="132"/>
      <c r="BV59" s="102">
        <f t="shared" si="16"/>
        <v>0</v>
      </c>
      <c r="BW59" s="102">
        <f t="shared" si="17"/>
        <v>0</v>
      </c>
    </row>
    <row r="60" spans="1:75" x14ac:dyDescent="0.25">
      <c r="A60" s="133" t="str">
        <f>VLOOKUP(B60,Lookup!$V$1:$W$12,2,FALSE)</f>
        <v>Division</v>
      </c>
      <c r="B60" s="43" t="s">
        <v>72</v>
      </c>
      <c r="C60" s="43" t="s">
        <v>78</v>
      </c>
      <c r="D60" s="43" t="s">
        <v>156</v>
      </c>
      <c r="E60" s="132"/>
      <c r="F60" s="132"/>
      <c r="G60" s="132"/>
      <c r="H60" s="103">
        <f t="shared" si="0"/>
        <v>0</v>
      </c>
      <c r="I60" s="132"/>
      <c r="J60" s="132"/>
      <c r="K60" s="103">
        <f t="shared" si="1"/>
        <v>0</v>
      </c>
      <c r="L60" s="132"/>
      <c r="M60" s="132"/>
      <c r="N60" s="102">
        <f t="shared" si="2"/>
        <v>0</v>
      </c>
      <c r="O60" s="132"/>
      <c r="P60" s="132"/>
      <c r="Q60" s="102">
        <f t="shared" si="3"/>
        <v>0</v>
      </c>
      <c r="R60" s="132"/>
      <c r="S60" s="132"/>
      <c r="T60" s="102">
        <f t="shared" si="4"/>
        <v>0</v>
      </c>
      <c r="U60" s="102">
        <f t="shared" si="5"/>
        <v>0</v>
      </c>
      <c r="AB60" s="133" t="str">
        <f>VLOOKUP(AC60,Lookup!$V$1:$W$12,2,FALSE)</f>
        <v>Division</v>
      </c>
      <c r="AC60" s="43" t="s">
        <v>72</v>
      </c>
      <c r="AD60" s="43" t="s">
        <v>78</v>
      </c>
      <c r="AE60" s="43" t="s">
        <v>156</v>
      </c>
      <c r="AF60" s="132"/>
      <c r="AG60" s="132"/>
      <c r="AH60" s="132"/>
      <c r="AI60" s="103">
        <f t="shared" si="6"/>
        <v>0</v>
      </c>
      <c r="AJ60" s="132"/>
      <c r="AK60" s="132"/>
      <c r="AL60" s="103">
        <f t="shared" si="7"/>
        <v>0</v>
      </c>
      <c r="AM60" s="132"/>
      <c r="AN60" s="132"/>
      <c r="AO60" s="102">
        <f t="shared" si="8"/>
        <v>0</v>
      </c>
      <c r="AP60" s="132"/>
      <c r="AQ60" s="132"/>
      <c r="AR60" s="102">
        <f t="shared" si="9"/>
        <v>0</v>
      </c>
      <c r="AS60" s="132"/>
      <c r="AT60" s="132"/>
      <c r="AU60" s="102">
        <f t="shared" si="10"/>
        <v>0</v>
      </c>
      <c r="AV60" s="102">
        <f t="shared" si="11"/>
        <v>0</v>
      </c>
      <c r="BC60" s="133" t="str">
        <f>VLOOKUP(BD60,Lookup!$V$1:$W$12,2,FALSE)</f>
        <v>Division</v>
      </c>
      <c r="BD60" s="43" t="s">
        <v>72</v>
      </c>
      <c r="BE60" s="43" t="s">
        <v>78</v>
      </c>
      <c r="BF60" s="43" t="s">
        <v>156</v>
      </c>
      <c r="BG60" s="132"/>
      <c r="BH60" s="132"/>
      <c r="BI60" s="132"/>
      <c r="BJ60" s="103">
        <f t="shared" si="12"/>
        <v>0</v>
      </c>
      <c r="BK60" s="132"/>
      <c r="BL60" s="132"/>
      <c r="BM60" s="103">
        <f t="shared" si="13"/>
        <v>0</v>
      </c>
      <c r="BN60" s="132"/>
      <c r="BO60" s="132"/>
      <c r="BP60" s="102">
        <f t="shared" si="14"/>
        <v>0</v>
      </c>
      <c r="BQ60" s="132"/>
      <c r="BR60" s="132"/>
      <c r="BS60" s="102">
        <f t="shared" si="15"/>
        <v>0</v>
      </c>
      <c r="BT60" s="132"/>
      <c r="BU60" s="132"/>
      <c r="BV60" s="102">
        <f t="shared" si="16"/>
        <v>0</v>
      </c>
      <c r="BW60" s="102">
        <f t="shared" si="17"/>
        <v>0</v>
      </c>
    </row>
    <row r="61" spans="1:75" x14ac:dyDescent="0.25">
      <c r="A61" s="133" t="str">
        <f>VLOOKUP(B61,Lookup!$V$1:$W$12,2,FALSE)</f>
        <v>Division</v>
      </c>
      <c r="B61" s="43" t="s">
        <v>72</v>
      </c>
      <c r="C61" s="43" t="s">
        <v>78</v>
      </c>
      <c r="D61" s="43" t="s">
        <v>156</v>
      </c>
      <c r="E61" s="132"/>
      <c r="F61" s="132"/>
      <c r="G61" s="132"/>
      <c r="H61" s="103">
        <f t="shared" si="0"/>
        <v>0</v>
      </c>
      <c r="I61" s="132"/>
      <c r="J61" s="132"/>
      <c r="K61" s="103">
        <f t="shared" si="1"/>
        <v>0</v>
      </c>
      <c r="L61" s="132"/>
      <c r="M61" s="132"/>
      <c r="N61" s="102">
        <f t="shared" si="2"/>
        <v>0</v>
      </c>
      <c r="O61" s="132"/>
      <c r="P61" s="132"/>
      <c r="Q61" s="102">
        <f t="shared" si="3"/>
        <v>0</v>
      </c>
      <c r="R61" s="132"/>
      <c r="S61" s="132"/>
      <c r="T61" s="102">
        <f t="shared" si="4"/>
        <v>0</v>
      </c>
      <c r="U61" s="102">
        <f t="shared" si="5"/>
        <v>0</v>
      </c>
      <c r="AB61" s="133" t="str">
        <f>VLOOKUP(AC61,Lookup!$V$1:$W$12,2,FALSE)</f>
        <v>Division</v>
      </c>
      <c r="AC61" s="43" t="s">
        <v>72</v>
      </c>
      <c r="AD61" s="43" t="s">
        <v>78</v>
      </c>
      <c r="AE61" s="43" t="s">
        <v>156</v>
      </c>
      <c r="AF61" s="132"/>
      <c r="AG61" s="132"/>
      <c r="AH61" s="132"/>
      <c r="AI61" s="103">
        <f t="shared" si="6"/>
        <v>0</v>
      </c>
      <c r="AJ61" s="132"/>
      <c r="AK61" s="132"/>
      <c r="AL61" s="103">
        <f t="shared" si="7"/>
        <v>0</v>
      </c>
      <c r="AM61" s="132"/>
      <c r="AN61" s="132"/>
      <c r="AO61" s="102">
        <f t="shared" si="8"/>
        <v>0</v>
      </c>
      <c r="AP61" s="132"/>
      <c r="AQ61" s="132"/>
      <c r="AR61" s="102">
        <f t="shared" si="9"/>
        <v>0</v>
      </c>
      <c r="AS61" s="132"/>
      <c r="AT61" s="132"/>
      <c r="AU61" s="102">
        <f t="shared" si="10"/>
        <v>0</v>
      </c>
      <c r="AV61" s="102">
        <f t="shared" si="11"/>
        <v>0</v>
      </c>
      <c r="BC61" s="133" t="str">
        <f>VLOOKUP(BD61,Lookup!$V$1:$W$12,2,FALSE)</f>
        <v>Division</v>
      </c>
      <c r="BD61" s="43" t="s">
        <v>72</v>
      </c>
      <c r="BE61" s="43" t="s">
        <v>78</v>
      </c>
      <c r="BF61" s="43" t="s">
        <v>156</v>
      </c>
      <c r="BG61" s="132"/>
      <c r="BH61" s="132"/>
      <c r="BI61" s="132"/>
      <c r="BJ61" s="103">
        <f t="shared" si="12"/>
        <v>0</v>
      </c>
      <c r="BK61" s="132"/>
      <c r="BL61" s="132"/>
      <c r="BM61" s="103">
        <f t="shared" si="13"/>
        <v>0</v>
      </c>
      <c r="BN61" s="132"/>
      <c r="BO61" s="132"/>
      <c r="BP61" s="102">
        <f t="shared" si="14"/>
        <v>0</v>
      </c>
      <c r="BQ61" s="132"/>
      <c r="BR61" s="132"/>
      <c r="BS61" s="102">
        <f t="shared" si="15"/>
        <v>0</v>
      </c>
      <c r="BT61" s="132"/>
      <c r="BU61" s="132"/>
      <c r="BV61" s="102">
        <f t="shared" si="16"/>
        <v>0</v>
      </c>
      <c r="BW61" s="102">
        <f t="shared" si="17"/>
        <v>0</v>
      </c>
    </row>
    <row r="62" spans="1:75" x14ac:dyDescent="0.25">
      <c r="A62" s="133" t="str">
        <f>VLOOKUP(B62,Lookup!$V$1:$W$12,2,FALSE)</f>
        <v>Division</v>
      </c>
      <c r="B62" s="43" t="s">
        <v>72</v>
      </c>
      <c r="C62" s="43" t="s">
        <v>78</v>
      </c>
      <c r="D62" s="43" t="s">
        <v>156</v>
      </c>
      <c r="E62" s="132"/>
      <c r="F62" s="132"/>
      <c r="G62" s="132"/>
      <c r="H62" s="103">
        <f t="shared" si="0"/>
        <v>0</v>
      </c>
      <c r="I62" s="132"/>
      <c r="J62" s="132"/>
      <c r="K62" s="103">
        <f t="shared" si="1"/>
        <v>0</v>
      </c>
      <c r="L62" s="132"/>
      <c r="M62" s="132"/>
      <c r="N62" s="102">
        <f t="shared" si="2"/>
        <v>0</v>
      </c>
      <c r="O62" s="132"/>
      <c r="P62" s="132"/>
      <c r="Q62" s="102">
        <f t="shared" si="3"/>
        <v>0</v>
      </c>
      <c r="R62" s="132"/>
      <c r="S62" s="132"/>
      <c r="T62" s="102">
        <f t="shared" si="4"/>
        <v>0</v>
      </c>
      <c r="U62" s="102">
        <f t="shared" si="5"/>
        <v>0</v>
      </c>
      <c r="AB62" s="133" t="str">
        <f>VLOOKUP(AC62,Lookup!$V$1:$W$12,2,FALSE)</f>
        <v>Division</v>
      </c>
      <c r="AC62" s="43" t="s">
        <v>72</v>
      </c>
      <c r="AD62" s="43" t="s">
        <v>78</v>
      </c>
      <c r="AE62" s="43" t="s">
        <v>156</v>
      </c>
      <c r="AF62" s="132"/>
      <c r="AG62" s="132"/>
      <c r="AH62" s="132"/>
      <c r="AI62" s="103">
        <f t="shared" si="6"/>
        <v>0</v>
      </c>
      <c r="AJ62" s="132"/>
      <c r="AK62" s="132"/>
      <c r="AL62" s="103">
        <f t="shared" si="7"/>
        <v>0</v>
      </c>
      <c r="AM62" s="132"/>
      <c r="AN62" s="132"/>
      <c r="AO62" s="102">
        <f t="shared" si="8"/>
        <v>0</v>
      </c>
      <c r="AP62" s="132"/>
      <c r="AQ62" s="132"/>
      <c r="AR62" s="102">
        <f t="shared" si="9"/>
        <v>0</v>
      </c>
      <c r="AS62" s="132"/>
      <c r="AT62" s="132"/>
      <c r="AU62" s="102">
        <f t="shared" si="10"/>
        <v>0</v>
      </c>
      <c r="AV62" s="102">
        <f t="shared" si="11"/>
        <v>0</v>
      </c>
      <c r="BC62" s="133" t="str">
        <f>VLOOKUP(BD62,Lookup!$V$1:$W$12,2,FALSE)</f>
        <v>Division</v>
      </c>
      <c r="BD62" s="43" t="s">
        <v>72</v>
      </c>
      <c r="BE62" s="43" t="s">
        <v>78</v>
      </c>
      <c r="BF62" s="43" t="s">
        <v>156</v>
      </c>
      <c r="BG62" s="132"/>
      <c r="BH62" s="132"/>
      <c r="BI62" s="132"/>
      <c r="BJ62" s="103">
        <f t="shared" si="12"/>
        <v>0</v>
      </c>
      <c r="BK62" s="132"/>
      <c r="BL62" s="132"/>
      <c r="BM62" s="103">
        <f t="shared" si="13"/>
        <v>0</v>
      </c>
      <c r="BN62" s="132"/>
      <c r="BO62" s="132"/>
      <c r="BP62" s="102">
        <f t="shared" si="14"/>
        <v>0</v>
      </c>
      <c r="BQ62" s="132"/>
      <c r="BR62" s="132"/>
      <c r="BS62" s="102">
        <f t="shared" si="15"/>
        <v>0</v>
      </c>
      <c r="BT62" s="132"/>
      <c r="BU62" s="132"/>
      <c r="BV62" s="102">
        <f t="shared" si="16"/>
        <v>0</v>
      </c>
      <c r="BW62" s="102">
        <f t="shared" si="17"/>
        <v>0</v>
      </c>
    </row>
    <row r="63" spans="1:75" x14ac:dyDescent="0.25">
      <c r="A63" s="133" t="str">
        <f>VLOOKUP(B63,Lookup!$V$1:$W$12,2,FALSE)</f>
        <v>Division</v>
      </c>
      <c r="B63" s="43" t="s">
        <v>72</v>
      </c>
      <c r="C63" s="43" t="s">
        <v>78</v>
      </c>
      <c r="D63" s="43" t="s">
        <v>156</v>
      </c>
      <c r="E63" s="132"/>
      <c r="F63" s="132"/>
      <c r="G63" s="132"/>
      <c r="H63" s="103">
        <f t="shared" si="0"/>
        <v>0</v>
      </c>
      <c r="I63" s="132"/>
      <c r="J63" s="132"/>
      <c r="K63" s="103">
        <f t="shared" si="1"/>
        <v>0</v>
      </c>
      <c r="L63" s="132"/>
      <c r="M63" s="132"/>
      <c r="N63" s="102">
        <f t="shared" si="2"/>
        <v>0</v>
      </c>
      <c r="O63" s="132"/>
      <c r="P63" s="132"/>
      <c r="Q63" s="102">
        <f t="shared" si="3"/>
        <v>0</v>
      </c>
      <c r="R63" s="132"/>
      <c r="S63" s="132"/>
      <c r="T63" s="102">
        <f t="shared" si="4"/>
        <v>0</v>
      </c>
      <c r="U63" s="102">
        <f t="shared" si="5"/>
        <v>0</v>
      </c>
      <c r="AB63" s="133" t="str">
        <f>VLOOKUP(AC63,Lookup!$V$1:$W$12,2,FALSE)</f>
        <v>Division</v>
      </c>
      <c r="AC63" s="43" t="s">
        <v>72</v>
      </c>
      <c r="AD63" s="43" t="s">
        <v>78</v>
      </c>
      <c r="AE63" s="43" t="s">
        <v>156</v>
      </c>
      <c r="AF63" s="132"/>
      <c r="AG63" s="132"/>
      <c r="AH63" s="132"/>
      <c r="AI63" s="103">
        <f t="shared" si="6"/>
        <v>0</v>
      </c>
      <c r="AJ63" s="132"/>
      <c r="AK63" s="132"/>
      <c r="AL63" s="103">
        <f t="shared" si="7"/>
        <v>0</v>
      </c>
      <c r="AM63" s="132"/>
      <c r="AN63" s="132"/>
      <c r="AO63" s="102">
        <f t="shared" si="8"/>
        <v>0</v>
      </c>
      <c r="AP63" s="132"/>
      <c r="AQ63" s="132"/>
      <c r="AR63" s="102">
        <f t="shared" si="9"/>
        <v>0</v>
      </c>
      <c r="AS63" s="132"/>
      <c r="AT63" s="132"/>
      <c r="AU63" s="102">
        <f t="shared" si="10"/>
        <v>0</v>
      </c>
      <c r="AV63" s="102">
        <f t="shared" si="11"/>
        <v>0</v>
      </c>
      <c r="BC63" s="133" t="str">
        <f>VLOOKUP(BD63,Lookup!$V$1:$W$12,2,FALSE)</f>
        <v>Division</v>
      </c>
      <c r="BD63" s="43" t="s">
        <v>72</v>
      </c>
      <c r="BE63" s="43" t="s">
        <v>78</v>
      </c>
      <c r="BF63" s="43" t="s">
        <v>156</v>
      </c>
      <c r="BG63" s="132"/>
      <c r="BH63" s="132"/>
      <c r="BI63" s="132"/>
      <c r="BJ63" s="103">
        <f t="shared" si="12"/>
        <v>0</v>
      </c>
      <c r="BK63" s="132"/>
      <c r="BL63" s="132"/>
      <c r="BM63" s="103">
        <f t="shared" si="13"/>
        <v>0</v>
      </c>
      <c r="BN63" s="132"/>
      <c r="BO63" s="132"/>
      <c r="BP63" s="102">
        <f t="shared" si="14"/>
        <v>0</v>
      </c>
      <c r="BQ63" s="132"/>
      <c r="BR63" s="132"/>
      <c r="BS63" s="102">
        <f t="shared" si="15"/>
        <v>0</v>
      </c>
      <c r="BT63" s="132"/>
      <c r="BU63" s="132"/>
      <c r="BV63" s="102">
        <f t="shared" si="16"/>
        <v>0</v>
      </c>
      <c r="BW63" s="102">
        <f t="shared" si="17"/>
        <v>0</v>
      </c>
    </row>
    <row r="64" spans="1:75" x14ac:dyDescent="0.25">
      <c r="A64" s="133" t="str">
        <f>VLOOKUP(B64,Lookup!$V$1:$W$12,2,FALSE)</f>
        <v>Division</v>
      </c>
      <c r="B64" s="43" t="s">
        <v>72</v>
      </c>
      <c r="C64" s="43" t="s">
        <v>78</v>
      </c>
      <c r="D64" s="43" t="s">
        <v>156</v>
      </c>
      <c r="E64" s="132"/>
      <c r="F64" s="132"/>
      <c r="G64" s="132"/>
      <c r="H64" s="103">
        <f t="shared" si="0"/>
        <v>0</v>
      </c>
      <c r="I64" s="132"/>
      <c r="J64" s="132"/>
      <c r="K64" s="103">
        <f t="shared" si="1"/>
        <v>0</v>
      </c>
      <c r="L64" s="132"/>
      <c r="M64" s="132"/>
      <c r="N64" s="102">
        <f t="shared" si="2"/>
        <v>0</v>
      </c>
      <c r="O64" s="132"/>
      <c r="P64" s="132"/>
      <c r="Q64" s="102">
        <f t="shared" si="3"/>
        <v>0</v>
      </c>
      <c r="R64" s="132"/>
      <c r="S64" s="132"/>
      <c r="T64" s="102">
        <f t="shared" si="4"/>
        <v>0</v>
      </c>
      <c r="U64" s="102">
        <f t="shared" si="5"/>
        <v>0</v>
      </c>
      <c r="AB64" s="133" t="str">
        <f>VLOOKUP(AC64,Lookup!$V$1:$W$12,2,FALSE)</f>
        <v>Division</v>
      </c>
      <c r="AC64" s="43" t="s">
        <v>72</v>
      </c>
      <c r="AD64" s="43" t="s">
        <v>78</v>
      </c>
      <c r="AE64" s="43" t="s">
        <v>156</v>
      </c>
      <c r="AF64" s="132"/>
      <c r="AG64" s="132"/>
      <c r="AH64" s="132"/>
      <c r="AI64" s="103">
        <f t="shared" si="6"/>
        <v>0</v>
      </c>
      <c r="AJ64" s="132"/>
      <c r="AK64" s="132"/>
      <c r="AL64" s="103">
        <f t="shared" si="7"/>
        <v>0</v>
      </c>
      <c r="AM64" s="132"/>
      <c r="AN64" s="132"/>
      <c r="AO64" s="102">
        <f t="shared" si="8"/>
        <v>0</v>
      </c>
      <c r="AP64" s="132"/>
      <c r="AQ64" s="132"/>
      <c r="AR64" s="102">
        <f t="shared" si="9"/>
        <v>0</v>
      </c>
      <c r="AS64" s="132"/>
      <c r="AT64" s="132"/>
      <c r="AU64" s="102">
        <f t="shared" si="10"/>
        <v>0</v>
      </c>
      <c r="AV64" s="102">
        <f t="shared" si="11"/>
        <v>0</v>
      </c>
      <c r="BC64" s="133" t="str">
        <f>VLOOKUP(BD64,Lookup!$V$1:$W$12,2,FALSE)</f>
        <v>Division</v>
      </c>
      <c r="BD64" s="43" t="s">
        <v>72</v>
      </c>
      <c r="BE64" s="43" t="s">
        <v>78</v>
      </c>
      <c r="BF64" s="43" t="s">
        <v>156</v>
      </c>
      <c r="BG64" s="132"/>
      <c r="BH64" s="132"/>
      <c r="BI64" s="132"/>
      <c r="BJ64" s="103">
        <f t="shared" si="12"/>
        <v>0</v>
      </c>
      <c r="BK64" s="132"/>
      <c r="BL64" s="132"/>
      <c r="BM64" s="103">
        <f t="shared" si="13"/>
        <v>0</v>
      </c>
      <c r="BN64" s="132"/>
      <c r="BO64" s="132"/>
      <c r="BP64" s="102">
        <f t="shared" si="14"/>
        <v>0</v>
      </c>
      <c r="BQ64" s="132"/>
      <c r="BR64" s="132"/>
      <c r="BS64" s="102">
        <f t="shared" si="15"/>
        <v>0</v>
      </c>
      <c r="BT64" s="132"/>
      <c r="BU64" s="132"/>
      <c r="BV64" s="102">
        <f t="shared" si="16"/>
        <v>0</v>
      </c>
      <c r="BW64" s="102">
        <f t="shared" si="17"/>
        <v>0</v>
      </c>
    </row>
    <row r="65" spans="1:75" x14ac:dyDescent="0.25">
      <c r="A65" s="133" t="str">
        <f>VLOOKUP(B65,Lookup!$V$1:$W$12,2,FALSE)</f>
        <v>Division</v>
      </c>
      <c r="B65" s="43" t="s">
        <v>72</v>
      </c>
      <c r="C65" s="43" t="s">
        <v>78</v>
      </c>
      <c r="D65" s="43" t="s">
        <v>156</v>
      </c>
      <c r="E65" s="132"/>
      <c r="F65" s="132"/>
      <c r="G65" s="132"/>
      <c r="H65" s="103">
        <f t="shared" si="0"/>
        <v>0</v>
      </c>
      <c r="I65" s="132"/>
      <c r="J65" s="132"/>
      <c r="K65" s="103">
        <f t="shared" si="1"/>
        <v>0</v>
      </c>
      <c r="L65" s="132"/>
      <c r="M65" s="132"/>
      <c r="N65" s="102">
        <f t="shared" si="2"/>
        <v>0</v>
      </c>
      <c r="O65" s="132"/>
      <c r="P65" s="132"/>
      <c r="Q65" s="102">
        <f t="shared" si="3"/>
        <v>0</v>
      </c>
      <c r="R65" s="132"/>
      <c r="S65" s="132"/>
      <c r="T65" s="102">
        <f t="shared" si="4"/>
        <v>0</v>
      </c>
      <c r="U65" s="102">
        <f t="shared" si="5"/>
        <v>0</v>
      </c>
      <c r="AB65" s="133" t="str">
        <f>VLOOKUP(AC65,Lookup!$V$1:$W$12,2,FALSE)</f>
        <v>Division</v>
      </c>
      <c r="AC65" s="43" t="s">
        <v>72</v>
      </c>
      <c r="AD65" s="43" t="s">
        <v>78</v>
      </c>
      <c r="AE65" s="43" t="s">
        <v>156</v>
      </c>
      <c r="AF65" s="132"/>
      <c r="AG65" s="132"/>
      <c r="AH65" s="132"/>
      <c r="AI65" s="103">
        <f t="shared" si="6"/>
        <v>0</v>
      </c>
      <c r="AJ65" s="132"/>
      <c r="AK65" s="132"/>
      <c r="AL65" s="103">
        <f t="shared" si="7"/>
        <v>0</v>
      </c>
      <c r="AM65" s="132"/>
      <c r="AN65" s="132"/>
      <c r="AO65" s="102">
        <f t="shared" si="8"/>
        <v>0</v>
      </c>
      <c r="AP65" s="132"/>
      <c r="AQ65" s="132"/>
      <c r="AR65" s="102">
        <f t="shared" si="9"/>
        <v>0</v>
      </c>
      <c r="AS65" s="132"/>
      <c r="AT65" s="132"/>
      <c r="AU65" s="102">
        <f t="shared" si="10"/>
        <v>0</v>
      </c>
      <c r="AV65" s="102">
        <f t="shared" si="11"/>
        <v>0</v>
      </c>
      <c r="BC65" s="133" t="str">
        <f>VLOOKUP(BD65,Lookup!$V$1:$W$12,2,FALSE)</f>
        <v>Division</v>
      </c>
      <c r="BD65" s="43" t="s">
        <v>72</v>
      </c>
      <c r="BE65" s="43" t="s">
        <v>78</v>
      </c>
      <c r="BF65" s="43" t="s">
        <v>156</v>
      </c>
      <c r="BG65" s="132"/>
      <c r="BH65" s="132"/>
      <c r="BI65" s="132"/>
      <c r="BJ65" s="103">
        <f t="shared" si="12"/>
        <v>0</v>
      </c>
      <c r="BK65" s="132"/>
      <c r="BL65" s="132"/>
      <c r="BM65" s="103">
        <f t="shared" si="13"/>
        <v>0</v>
      </c>
      <c r="BN65" s="132"/>
      <c r="BO65" s="132"/>
      <c r="BP65" s="102">
        <f t="shared" si="14"/>
        <v>0</v>
      </c>
      <c r="BQ65" s="132"/>
      <c r="BR65" s="132"/>
      <c r="BS65" s="102">
        <f t="shared" si="15"/>
        <v>0</v>
      </c>
      <c r="BT65" s="132"/>
      <c r="BU65" s="132"/>
      <c r="BV65" s="102">
        <f t="shared" si="16"/>
        <v>0</v>
      </c>
      <c r="BW65" s="102">
        <f t="shared" si="17"/>
        <v>0</v>
      </c>
    </row>
    <row r="66" spans="1:75" x14ac:dyDescent="0.25">
      <c r="A66" s="133" t="str">
        <f>VLOOKUP(B66,Lookup!$V$1:$W$12,2,FALSE)</f>
        <v>Division</v>
      </c>
      <c r="B66" s="43" t="s">
        <v>72</v>
      </c>
      <c r="C66" s="43" t="s">
        <v>78</v>
      </c>
      <c r="D66" s="43" t="s">
        <v>156</v>
      </c>
      <c r="E66" s="132"/>
      <c r="F66" s="132"/>
      <c r="G66" s="132"/>
      <c r="H66" s="103">
        <f t="shared" si="0"/>
        <v>0</v>
      </c>
      <c r="I66" s="132"/>
      <c r="J66" s="132"/>
      <c r="K66" s="103">
        <f t="shared" si="1"/>
        <v>0</v>
      </c>
      <c r="L66" s="132"/>
      <c r="M66" s="132"/>
      <c r="N66" s="102">
        <f t="shared" si="2"/>
        <v>0</v>
      </c>
      <c r="O66" s="132"/>
      <c r="P66" s="132"/>
      <c r="Q66" s="102">
        <f t="shared" si="3"/>
        <v>0</v>
      </c>
      <c r="R66" s="132"/>
      <c r="S66" s="132"/>
      <c r="T66" s="102">
        <f t="shared" si="4"/>
        <v>0</v>
      </c>
      <c r="U66" s="102">
        <f t="shared" si="5"/>
        <v>0</v>
      </c>
      <c r="AB66" s="133" t="str">
        <f>VLOOKUP(AC66,Lookup!$V$1:$W$12,2,FALSE)</f>
        <v>Division</v>
      </c>
      <c r="AC66" s="43" t="s">
        <v>72</v>
      </c>
      <c r="AD66" s="43" t="s">
        <v>78</v>
      </c>
      <c r="AE66" s="43" t="s">
        <v>156</v>
      </c>
      <c r="AF66" s="132"/>
      <c r="AG66" s="132"/>
      <c r="AH66" s="132"/>
      <c r="AI66" s="103">
        <f t="shared" si="6"/>
        <v>0</v>
      </c>
      <c r="AJ66" s="132"/>
      <c r="AK66" s="132"/>
      <c r="AL66" s="103">
        <f t="shared" si="7"/>
        <v>0</v>
      </c>
      <c r="AM66" s="132"/>
      <c r="AN66" s="132"/>
      <c r="AO66" s="102">
        <f t="shared" si="8"/>
        <v>0</v>
      </c>
      <c r="AP66" s="132"/>
      <c r="AQ66" s="132"/>
      <c r="AR66" s="102">
        <f t="shared" si="9"/>
        <v>0</v>
      </c>
      <c r="AS66" s="132"/>
      <c r="AT66" s="132"/>
      <c r="AU66" s="102">
        <f t="shared" si="10"/>
        <v>0</v>
      </c>
      <c r="AV66" s="102">
        <f t="shared" si="11"/>
        <v>0</v>
      </c>
      <c r="BC66" s="133" t="str">
        <f>VLOOKUP(BD66,Lookup!$V$1:$W$12,2,FALSE)</f>
        <v>Division</v>
      </c>
      <c r="BD66" s="43" t="s">
        <v>72</v>
      </c>
      <c r="BE66" s="43" t="s">
        <v>78</v>
      </c>
      <c r="BF66" s="43" t="s">
        <v>156</v>
      </c>
      <c r="BG66" s="132"/>
      <c r="BH66" s="132"/>
      <c r="BI66" s="132"/>
      <c r="BJ66" s="103">
        <f t="shared" si="12"/>
        <v>0</v>
      </c>
      <c r="BK66" s="132"/>
      <c r="BL66" s="132"/>
      <c r="BM66" s="103">
        <f t="shared" si="13"/>
        <v>0</v>
      </c>
      <c r="BN66" s="132"/>
      <c r="BO66" s="132"/>
      <c r="BP66" s="102">
        <f t="shared" si="14"/>
        <v>0</v>
      </c>
      <c r="BQ66" s="132"/>
      <c r="BR66" s="132"/>
      <c r="BS66" s="102">
        <f t="shared" si="15"/>
        <v>0</v>
      </c>
      <c r="BT66" s="132"/>
      <c r="BU66" s="132"/>
      <c r="BV66" s="102">
        <f t="shared" si="16"/>
        <v>0</v>
      </c>
      <c r="BW66" s="102">
        <f t="shared" si="17"/>
        <v>0</v>
      </c>
    </row>
    <row r="67" spans="1:75" x14ac:dyDescent="0.25">
      <c r="A67" s="133" t="str">
        <f>VLOOKUP(B67,Lookup!$V$1:$W$12,2,FALSE)</f>
        <v>Division</v>
      </c>
      <c r="B67" s="43" t="s">
        <v>72</v>
      </c>
      <c r="C67" s="43" t="s">
        <v>78</v>
      </c>
      <c r="D67" s="43" t="s">
        <v>156</v>
      </c>
      <c r="E67" s="132"/>
      <c r="F67" s="132"/>
      <c r="G67" s="132"/>
      <c r="H67" s="103">
        <f t="shared" si="0"/>
        <v>0</v>
      </c>
      <c r="I67" s="132"/>
      <c r="J67" s="132"/>
      <c r="K67" s="103">
        <f t="shared" si="1"/>
        <v>0</v>
      </c>
      <c r="L67" s="132"/>
      <c r="M67" s="132"/>
      <c r="N67" s="102">
        <f t="shared" si="2"/>
        <v>0</v>
      </c>
      <c r="O67" s="132"/>
      <c r="P67" s="132"/>
      <c r="Q67" s="102">
        <f t="shared" si="3"/>
        <v>0</v>
      </c>
      <c r="R67" s="132"/>
      <c r="S67" s="132"/>
      <c r="T67" s="102">
        <f t="shared" si="4"/>
        <v>0</v>
      </c>
      <c r="U67" s="102">
        <f t="shared" si="5"/>
        <v>0</v>
      </c>
      <c r="AB67" s="133" t="str">
        <f>VLOOKUP(AC67,Lookup!$V$1:$W$12,2,FALSE)</f>
        <v>Division</v>
      </c>
      <c r="AC67" s="43" t="s">
        <v>72</v>
      </c>
      <c r="AD67" s="43" t="s">
        <v>78</v>
      </c>
      <c r="AE67" s="43" t="s">
        <v>156</v>
      </c>
      <c r="AF67" s="132"/>
      <c r="AG67" s="132"/>
      <c r="AH67" s="132"/>
      <c r="AI67" s="103">
        <f t="shared" si="6"/>
        <v>0</v>
      </c>
      <c r="AJ67" s="132"/>
      <c r="AK67" s="132"/>
      <c r="AL67" s="103">
        <f t="shared" si="7"/>
        <v>0</v>
      </c>
      <c r="AM67" s="132"/>
      <c r="AN67" s="132"/>
      <c r="AO67" s="102">
        <f t="shared" si="8"/>
        <v>0</v>
      </c>
      <c r="AP67" s="132"/>
      <c r="AQ67" s="132"/>
      <c r="AR67" s="102">
        <f t="shared" si="9"/>
        <v>0</v>
      </c>
      <c r="AS67" s="132"/>
      <c r="AT67" s="132"/>
      <c r="AU67" s="102">
        <f t="shared" si="10"/>
        <v>0</v>
      </c>
      <c r="AV67" s="102">
        <f t="shared" si="11"/>
        <v>0</v>
      </c>
      <c r="BC67" s="133" t="str">
        <f>VLOOKUP(BD67,Lookup!$V$1:$W$12,2,FALSE)</f>
        <v>Division</v>
      </c>
      <c r="BD67" s="43" t="s">
        <v>72</v>
      </c>
      <c r="BE67" s="43" t="s">
        <v>78</v>
      </c>
      <c r="BF67" s="43" t="s">
        <v>156</v>
      </c>
      <c r="BG67" s="132"/>
      <c r="BH67" s="132"/>
      <c r="BI67" s="132"/>
      <c r="BJ67" s="103">
        <f t="shared" si="12"/>
        <v>0</v>
      </c>
      <c r="BK67" s="132"/>
      <c r="BL67" s="132"/>
      <c r="BM67" s="103">
        <f t="shared" si="13"/>
        <v>0</v>
      </c>
      <c r="BN67" s="132"/>
      <c r="BO67" s="132"/>
      <c r="BP67" s="102">
        <f t="shared" si="14"/>
        <v>0</v>
      </c>
      <c r="BQ67" s="132"/>
      <c r="BR67" s="132"/>
      <c r="BS67" s="102">
        <f t="shared" si="15"/>
        <v>0</v>
      </c>
      <c r="BT67" s="132"/>
      <c r="BU67" s="132"/>
      <c r="BV67" s="102">
        <f t="shared" si="16"/>
        <v>0</v>
      </c>
      <c r="BW67" s="102">
        <f t="shared" si="17"/>
        <v>0</v>
      </c>
    </row>
    <row r="68" spans="1:75" x14ac:dyDescent="0.25">
      <c r="A68" s="133" t="str">
        <f>VLOOKUP(B68,Lookup!$V$1:$W$12,2,FALSE)</f>
        <v>Division</v>
      </c>
      <c r="B68" s="43" t="s">
        <v>72</v>
      </c>
      <c r="C68" s="43" t="s">
        <v>78</v>
      </c>
      <c r="D68" s="43" t="s">
        <v>156</v>
      </c>
      <c r="E68" s="132"/>
      <c r="F68" s="132"/>
      <c r="G68" s="132"/>
      <c r="H68" s="103">
        <f t="shared" si="0"/>
        <v>0</v>
      </c>
      <c r="I68" s="132"/>
      <c r="J68" s="132"/>
      <c r="K68" s="103">
        <f t="shared" si="1"/>
        <v>0</v>
      </c>
      <c r="L68" s="132"/>
      <c r="M68" s="132"/>
      <c r="N68" s="102">
        <f t="shared" si="2"/>
        <v>0</v>
      </c>
      <c r="O68" s="132"/>
      <c r="P68" s="132"/>
      <c r="Q68" s="102">
        <f t="shared" si="3"/>
        <v>0</v>
      </c>
      <c r="R68" s="132"/>
      <c r="S68" s="132"/>
      <c r="T68" s="102">
        <f t="shared" si="4"/>
        <v>0</v>
      </c>
      <c r="U68" s="102">
        <f t="shared" si="5"/>
        <v>0</v>
      </c>
      <c r="AB68" s="133" t="str">
        <f>VLOOKUP(AC68,Lookup!$V$1:$W$12,2,FALSE)</f>
        <v>Division</v>
      </c>
      <c r="AC68" s="43" t="s">
        <v>72</v>
      </c>
      <c r="AD68" s="43" t="s">
        <v>78</v>
      </c>
      <c r="AE68" s="43" t="s">
        <v>156</v>
      </c>
      <c r="AF68" s="132"/>
      <c r="AG68" s="132"/>
      <c r="AH68" s="132"/>
      <c r="AI68" s="103">
        <f t="shared" si="6"/>
        <v>0</v>
      </c>
      <c r="AJ68" s="132"/>
      <c r="AK68" s="132"/>
      <c r="AL68" s="103">
        <f t="shared" si="7"/>
        <v>0</v>
      </c>
      <c r="AM68" s="132"/>
      <c r="AN68" s="132"/>
      <c r="AO68" s="102">
        <f t="shared" si="8"/>
        <v>0</v>
      </c>
      <c r="AP68" s="132"/>
      <c r="AQ68" s="132"/>
      <c r="AR68" s="102">
        <f t="shared" si="9"/>
        <v>0</v>
      </c>
      <c r="AS68" s="132"/>
      <c r="AT68" s="132"/>
      <c r="AU68" s="102">
        <f t="shared" si="10"/>
        <v>0</v>
      </c>
      <c r="AV68" s="102">
        <f t="shared" si="11"/>
        <v>0</v>
      </c>
      <c r="BC68" s="133" t="str">
        <f>VLOOKUP(BD68,Lookup!$V$1:$W$12,2,FALSE)</f>
        <v>Division</v>
      </c>
      <c r="BD68" s="43" t="s">
        <v>72</v>
      </c>
      <c r="BE68" s="43" t="s">
        <v>78</v>
      </c>
      <c r="BF68" s="43" t="s">
        <v>156</v>
      </c>
      <c r="BG68" s="132"/>
      <c r="BH68" s="132"/>
      <c r="BI68" s="132"/>
      <c r="BJ68" s="103">
        <f t="shared" si="12"/>
        <v>0</v>
      </c>
      <c r="BK68" s="132"/>
      <c r="BL68" s="132"/>
      <c r="BM68" s="103">
        <f t="shared" si="13"/>
        <v>0</v>
      </c>
      <c r="BN68" s="132"/>
      <c r="BO68" s="132"/>
      <c r="BP68" s="102">
        <f t="shared" si="14"/>
        <v>0</v>
      </c>
      <c r="BQ68" s="132"/>
      <c r="BR68" s="132"/>
      <c r="BS68" s="102">
        <f t="shared" si="15"/>
        <v>0</v>
      </c>
      <c r="BT68" s="132"/>
      <c r="BU68" s="132"/>
      <c r="BV68" s="102">
        <f t="shared" si="16"/>
        <v>0</v>
      </c>
      <c r="BW68" s="102">
        <f t="shared" si="17"/>
        <v>0</v>
      </c>
    </row>
    <row r="69" spans="1:75" x14ac:dyDescent="0.25">
      <c r="A69" s="133" t="str">
        <f>VLOOKUP(B69,Lookup!$V$1:$W$12,2,FALSE)</f>
        <v>Division</v>
      </c>
      <c r="B69" s="43" t="s">
        <v>72</v>
      </c>
      <c r="C69" s="43" t="s">
        <v>78</v>
      </c>
      <c r="D69" s="43" t="s">
        <v>156</v>
      </c>
      <c r="E69" s="132"/>
      <c r="F69" s="132"/>
      <c r="G69" s="132"/>
      <c r="H69" s="103">
        <f t="shared" ref="H69:H90" si="18">F69*G69</f>
        <v>0</v>
      </c>
      <c r="I69" s="132"/>
      <c r="J69" s="132"/>
      <c r="K69" s="103">
        <f t="shared" ref="K69:K90" si="19">I69*J69</f>
        <v>0</v>
      </c>
      <c r="L69" s="132"/>
      <c r="M69" s="132"/>
      <c r="N69" s="102">
        <f t="shared" ref="N69:N90" si="20">L69*M69</f>
        <v>0</v>
      </c>
      <c r="O69" s="132"/>
      <c r="P69" s="132"/>
      <c r="Q69" s="102">
        <f t="shared" ref="Q69:Q90" si="21">O69*P69</f>
        <v>0</v>
      </c>
      <c r="R69" s="132"/>
      <c r="S69" s="132"/>
      <c r="T69" s="102">
        <f t="shared" ref="T69:T90" si="22">R69*S69</f>
        <v>0</v>
      </c>
      <c r="U69" s="102">
        <f t="shared" ref="U69:U90" si="23">SUM(H69,K69,N69,Q69,T69)</f>
        <v>0</v>
      </c>
      <c r="AB69" s="133" t="str">
        <f>VLOOKUP(AC69,Lookup!$V$1:$W$12,2,FALSE)</f>
        <v>Division</v>
      </c>
      <c r="AC69" s="43" t="s">
        <v>72</v>
      </c>
      <c r="AD69" s="43" t="s">
        <v>78</v>
      </c>
      <c r="AE69" s="43" t="s">
        <v>156</v>
      </c>
      <c r="AF69" s="132"/>
      <c r="AG69" s="132"/>
      <c r="AH69" s="132"/>
      <c r="AI69" s="103">
        <f t="shared" ref="AI69:AI90" si="24">AG69*AH69</f>
        <v>0</v>
      </c>
      <c r="AJ69" s="132"/>
      <c r="AK69" s="132"/>
      <c r="AL69" s="103">
        <f t="shared" ref="AL69:AL90" si="25">AJ69*AK69</f>
        <v>0</v>
      </c>
      <c r="AM69" s="132"/>
      <c r="AN69" s="132"/>
      <c r="AO69" s="102">
        <f t="shared" ref="AO69:AO90" si="26">AM69*AN69</f>
        <v>0</v>
      </c>
      <c r="AP69" s="132"/>
      <c r="AQ69" s="132"/>
      <c r="AR69" s="102">
        <f t="shared" ref="AR69:AR90" si="27">AP69*AQ69</f>
        <v>0</v>
      </c>
      <c r="AS69" s="132"/>
      <c r="AT69" s="132"/>
      <c r="AU69" s="102">
        <f t="shared" ref="AU69:AU90" si="28">AS69*AT69</f>
        <v>0</v>
      </c>
      <c r="AV69" s="102">
        <f t="shared" ref="AV69:AV90" si="29">SUM(AI69,AL69,AO69,AR69,AU69)</f>
        <v>0</v>
      </c>
      <c r="BC69" s="133" t="str">
        <f>VLOOKUP(BD69,Lookup!$V$1:$W$12,2,FALSE)</f>
        <v>Division</v>
      </c>
      <c r="BD69" s="43" t="s">
        <v>72</v>
      </c>
      <c r="BE69" s="43" t="s">
        <v>78</v>
      </c>
      <c r="BF69" s="43" t="s">
        <v>156</v>
      </c>
      <c r="BG69" s="132"/>
      <c r="BH69" s="132"/>
      <c r="BI69" s="132"/>
      <c r="BJ69" s="103">
        <f t="shared" ref="BJ69:BJ90" si="30">BH69*BI69</f>
        <v>0</v>
      </c>
      <c r="BK69" s="132"/>
      <c r="BL69" s="132"/>
      <c r="BM69" s="103">
        <f t="shared" ref="BM69:BM90" si="31">BK69*BL69</f>
        <v>0</v>
      </c>
      <c r="BN69" s="132"/>
      <c r="BO69" s="132"/>
      <c r="BP69" s="102">
        <f t="shared" ref="BP69:BP90" si="32">BN69*BO69</f>
        <v>0</v>
      </c>
      <c r="BQ69" s="132"/>
      <c r="BR69" s="132"/>
      <c r="BS69" s="102">
        <f t="shared" ref="BS69:BS90" si="33">BQ69*BR69</f>
        <v>0</v>
      </c>
      <c r="BT69" s="132"/>
      <c r="BU69" s="132"/>
      <c r="BV69" s="102">
        <f t="shared" ref="BV69:BV90" si="34">BT69*BU69</f>
        <v>0</v>
      </c>
      <c r="BW69" s="102">
        <f t="shared" ref="BW69:BW90" si="35">SUM(BJ69,BM69,BP69,BS69,BV69)</f>
        <v>0</v>
      </c>
    </row>
    <row r="70" spans="1:75" x14ac:dyDescent="0.25">
      <c r="A70" s="133" t="str">
        <f>VLOOKUP(B70,Lookup!$V$1:$W$12,2,FALSE)</f>
        <v>Division</v>
      </c>
      <c r="B70" s="43" t="s">
        <v>72</v>
      </c>
      <c r="C70" s="43" t="s">
        <v>78</v>
      </c>
      <c r="D70" s="43" t="s">
        <v>156</v>
      </c>
      <c r="E70" s="132"/>
      <c r="F70" s="132"/>
      <c r="G70" s="132"/>
      <c r="H70" s="103">
        <f t="shared" si="18"/>
        <v>0</v>
      </c>
      <c r="I70" s="132"/>
      <c r="J70" s="132"/>
      <c r="K70" s="103">
        <f t="shared" si="19"/>
        <v>0</v>
      </c>
      <c r="L70" s="132"/>
      <c r="M70" s="132"/>
      <c r="N70" s="102">
        <f t="shared" si="20"/>
        <v>0</v>
      </c>
      <c r="O70" s="132"/>
      <c r="P70" s="132"/>
      <c r="Q70" s="102">
        <f t="shared" si="21"/>
        <v>0</v>
      </c>
      <c r="R70" s="132"/>
      <c r="S70" s="132"/>
      <c r="T70" s="102">
        <f t="shared" si="22"/>
        <v>0</v>
      </c>
      <c r="U70" s="102">
        <f t="shared" si="23"/>
        <v>0</v>
      </c>
      <c r="AB70" s="133" t="str">
        <f>VLOOKUP(AC70,Lookup!$V$1:$W$12,2,FALSE)</f>
        <v>Division</v>
      </c>
      <c r="AC70" s="43" t="s">
        <v>72</v>
      </c>
      <c r="AD70" s="43" t="s">
        <v>78</v>
      </c>
      <c r="AE70" s="43" t="s">
        <v>156</v>
      </c>
      <c r="AF70" s="132"/>
      <c r="AG70" s="132"/>
      <c r="AH70" s="132"/>
      <c r="AI70" s="103">
        <f t="shared" si="24"/>
        <v>0</v>
      </c>
      <c r="AJ70" s="132"/>
      <c r="AK70" s="132"/>
      <c r="AL70" s="103">
        <f t="shared" si="25"/>
        <v>0</v>
      </c>
      <c r="AM70" s="132"/>
      <c r="AN70" s="132"/>
      <c r="AO70" s="102">
        <f t="shared" si="26"/>
        <v>0</v>
      </c>
      <c r="AP70" s="132"/>
      <c r="AQ70" s="132"/>
      <c r="AR70" s="102">
        <f t="shared" si="27"/>
        <v>0</v>
      </c>
      <c r="AS70" s="132"/>
      <c r="AT70" s="132"/>
      <c r="AU70" s="102">
        <f t="shared" si="28"/>
        <v>0</v>
      </c>
      <c r="AV70" s="102">
        <f t="shared" si="29"/>
        <v>0</v>
      </c>
      <c r="BC70" s="133" t="str">
        <f>VLOOKUP(BD70,Lookup!$V$1:$W$12,2,FALSE)</f>
        <v>Division</v>
      </c>
      <c r="BD70" s="43" t="s">
        <v>72</v>
      </c>
      <c r="BE70" s="43" t="s">
        <v>78</v>
      </c>
      <c r="BF70" s="43" t="s">
        <v>156</v>
      </c>
      <c r="BG70" s="132"/>
      <c r="BH70" s="132"/>
      <c r="BI70" s="132"/>
      <c r="BJ70" s="103">
        <f t="shared" si="30"/>
        <v>0</v>
      </c>
      <c r="BK70" s="132"/>
      <c r="BL70" s="132"/>
      <c r="BM70" s="103">
        <f t="shared" si="31"/>
        <v>0</v>
      </c>
      <c r="BN70" s="132"/>
      <c r="BO70" s="132"/>
      <c r="BP70" s="102">
        <f t="shared" si="32"/>
        <v>0</v>
      </c>
      <c r="BQ70" s="132"/>
      <c r="BR70" s="132"/>
      <c r="BS70" s="102">
        <f t="shared" si="33"/>
        <v>0</v>
      </c>
      <c r="BT70" s="132"/>
      <c r="BU70" s="132"/>
      <c r="BV70" s="102">
        <f t="shared" si="34"/>
        <v>0</v>
      </c>
      <c r="BW70" s="102">
        <f t="shared" si="35"/>
        <v>0</v>
      </c>
    </row>
    <row r="71" spans="1:75" x14ac:dyDescent="0.25">
      <c r="A71" s="133" t="str">
        <f>VLOOKUP(B71,Lookup!$V$1:$W$12,2,FALSE)</f>
        <v>Division</v>
      </c>
      <c r="B71" s="43" t="s">
        <v>72</v>
      </c>
      <c r="C71" s="43" t="s">
        <v>78</v>
      </c>
      <c r="D71" s="43" t="s">
        <v>156</v>
      </c>
      <c r="E71" s="132"/>
      <c r="F71" s="132"/>
      <c r="G71" s="132"/>
      <c r="H71" s="103">
        <f t="shared" si="18"/>
        <v>0</v>
      </c>
      <c r="I71" s="132"/>
      <c r="J71" s="132"/>
      <c r="K71" s="103">
        <f t="shared" si="19"/>
        <v>0</v>
      </c>
      <c r="L71" s="132"/>
      <c r="M71" s="132"/>
      <c r="N71" s="102">
        <f t="shared" si="20"/>
        <v>0</v>
      </c>
      <c r="O71" s="132"/>
      <c r="P71" s="132"/>
      <c r="Q71" s="102">
        <f t="shared" si="21"/>
        <v>0</v>
      </c>
      <c r="R71" s="132"/>
      <c r="S71" s="132"/>
      <c r="T71" s="102">
        <f t="shared" si="22"/>
        <v>0</v>
      </c>
      <c r="U71" s="102">
        <f t="shared" si="23"/>
        <v>0</v>
      </c>
      <c r="AB71" s="133" t="str">
        <f>VLOOKUP(AC71,Lookup!$V$1:$W$12,2,FALSE)</f>
        <v>Division</v>
      </c>
      <c r="AC71" s="43" t="s">
        <v>72</v>
      </c>
      <c r="AD71" s="43" t="s">
        <v>78</v>
      </c>
      <c r="AE71" s="43" t="s">
        <v>156</v>
      </c>
      <c r="AF71" s="132"/>
      <c r="AG71" s="132"/>
      <c r="AH71" s="132"/>
      <c r="AI71" s="103">
        <f t="shared" si="24"/>
        <v>0</v>
      </c>
      <c r="AJ71" s="132"/>
      <c r="AK71" s="132"/>
      <c r="AL71" s="103">
        <f t="shared" si="25"/>
        <v>0</v>
      </c>
      <c r="AM71" s="132"/>
      <c r="AN71" s="132"/>
      <c r="AO71" s="102">
        <f t="shared" si="26"/>
        <v>0</v>
      </c>
      <c r="AP71" s="132"/>
      <c r="AQ71" s="132"/>
      <c r="AR71" s="102">
        <f t="shared" si="27"/>
        <v>0</v>
      </c>
      <c r="AS71" s="132"/>
      <c r="AT71" s="132"/>
      <c r="AU71" s="102">
        <f t="shared" si="28"/>
        <v>0</v>
      </c>
      <c r="AV71" s="102">
        <f t="shared" si="29"/>
        <v>0</v>
      </c>
      <c r="BC71" s="133" t="str">
        <f>VLOOKUP(BD71,Lookup!$V$1:$W$12,2,FALSE)</f>
        <v>Division</v>
      </c>
      <c r="BD71" s="43" t="s">
        <v>72</v>
      </c>
      <c r="BE71" s="43" t="s">
        <v>78</v>
      </c>
      <c r="BF71" s="43" t="s">
        <v>156</v>
      </c>
      <c r="BG71" s="132"/>
      <c r="BH71" s="132"/>
      <c r="BI71" s="132"/>
      <c r="BJ71" s="103">
        <f t="shared" si="30"/>
        <v>0</v>
      </c>
      <c r="BK71" s="132"/>
      <c r="BL71" s="132"/>
      <c r="BM71" s="103">
        <f t="shared" si="31"/>
        <v>0</v>
      </c>
      <c r="BN71" s="132"/>
      <c r="BO71" s="132"/>
      <c r="BP71" s="102">
        <f t="shared" si="32"/>
        <v>0</v>
      </c>
      <c r="BQ71" s="132"/>
      <c r="BR71" s="132"/>
      <c r="BS71" s="102">
        <f t="shared" si="33"/>
        <v>0</v>
      </c>
      <c r="BT71" s="132"/>
      <c r="BU71" s="132"/>
      <c r="BV71" s="102">
        <f t="shared" si="34"/>
        <v>0</v>
      </c>
      <c r="BW71" s="102">
        <f t="shared" si="35"/>
        <v>0</v>
      </c>
    </row>
    <row r="72" spans="1:75" x14ac:dyDescent="0.25">
      <c r="A72" s="133" t="str">
        <f>VLOOKUP(B72,Lookup!$V$1:$W$12,2,FALSE)</f>
        <v>Division</v>
      </c>
      <c r="B72" s="43" t="s">
        <v>72</v>
      </c>
      <c r="C72" s="43" t="s">
        <v>78</v>
      </c>
      <c r="D72" s="43" t="s">
        <v>156</v>
      </c>
      <c r="E72" s="132"/>
      <c r="F72" s="132"/>
      <c r="G72" s="132"/>
      <c r="H72" s="103">
        <f t="shared" si="18"/>
        <v>0</v>
      </c>
      <c r="I72" s="132"/>
      <c r="J72" s="132"/>
      <c r="K72" s="103">
        <f t="shared" si="19"/>
        <v>0</v>
      </c>
      <c r="L72" s="132"/>
      <c r="M72" s="132"/>
      <c r="N72" s="102">
        <f t="shared" si="20"/>
        <v>0</v>
      </c>
      <c r="O72" s="132"/>
      <c r="P72" s="132"/>
      <c r="Q72" s="102">
        <f t="shared" si="21"/>
        <v>0</v>
      </c>
      <c r="R72" s="132"/>
      <c r="S72" s="132"/>
      <c r="T72" s="102">
        <f t="shared" si="22"/>
        <v>0</v>
      </c>
      <c r="U72" s="102">
        <f t="shared" si="23"/>
        <v>0</v>
      </c>
      <c r="AB72" s="133" t="str">
        <f>VLOOKUP(AC72,Lookup!$V$1:$W$12,2,FALSE)</f>
        <v>Division</v>
      </c>
      <c r="AC72" s="43" t="s">
        <v>72</v>
      </c>
      <c r="AD72" s="43" t="s">
        <v>78</v>
      </c>
      <c r="AE72" s="43" t="s">
        <v>156</v>
      </c>
      <c r="AF72" s="132"/>
      <c r="AG72" s="132"/>
      <c r="AH72" s="132"/>
      <c r="AI72" s="103">
        <f t="shared" si="24"/>
        <v>0</v>
      </c>
      <c r="AJ72" s="132"/>
      <c r="AK72" s="132"/>
      <c r="AL72" s="103">
        <f t="shared" si="25"/>
        <v>0</v>
      </c>
      <c r="AM72" s="132"/>
      <c r="AN72" s="132"/>
      <c r="AO72" s="102">
        <f t="shared" si="26"/>
        <v>0</v>
      </c>
      <c r="AP72" s="132"/>
      <c r="AQ72" s="132"/>
      <c r="AR72" s="102">
        <f t="shared" si="27"/>
        <v>0</v>
      </c>
      <c r="AS72" s="132"/>
      <c r="AT72" s="132"/>
      <c r="AU72" s="102">
        <f t="shared" si="28"/>
        <v>0</v>
      </c>
      <c r="AV72" s="102">
        <f t="shared" si="29"/>
        <v>0</v>
      </c>
      <c r="BC72" s="133" t="str">
        <f>VLOOKUP(BD72,Lookup!$V$1:$W$12,2,FALSE)</f>
        <v>Division</v>
      </c>
      <c r="BD72" s="43" t="s">
        <v>72</v>
      </c>
      <c r="BE72" s="43" t="s">
        <v>78</v>
      </c>
      <c r="BF72" s="43" t="s">
        <v>156</v>
      </c>
      <c r="BG72" s="132"/>
      <c r="BH72" s="132"/>
      <c r="BI72" s="132"/>
      <c r="BJ72" s="103">
        <f t="shared" si="30"/>
        <v>0</v>
      </c>
      <c r="BK72" s="132"/>
      <c r="BL72" s="132"/>
      <c r="BM72" s="103">
        <f t="shared" si="31"/>
        <v>0</v>
      </c>
      <c r="BN72" s="132"/>
      <c r="BO72" s="132"/>
      <c r="BP72" s="102">
        <f t="shared" si="32"/>
        <v>0</v>
      </c>
      <c r="BQ72" s="132"/>
      <c r="BR72" s="132"/>
      <c r="BS72" s="102">
        <f t="shared" si="33"/>
        <v>0</v>
      </c>
      <c r="BT72" s="132"/>
      <c r="BU72" s="132"/>
      <c r="BV72" s="102">
        <f t="shared" si="34"/>
        <v>0</v>
      </c>
      <c r="BW72" s="102">
        <f t="shared" si="35"/>
        <v>0</v>
      </c>
    </row>
    <row r="73" spans="1:75" x14ac:dyDescent="0.25">
      <c r="A73" s="133" t="str">
        <f>VLOOKUP(B73,Lookup!$V$1:$W$12,2,FALSE)</f>
        <v>Division</v>
      </c>
      <c r="B73" s="43" t="s">
        <v>72</v>
      </c>
      <c r="C73" s="43" t="s">
        <v>78</v>
      </c>
      <c r="D73" s="43" t="s">
        <v>156</v>
      </c>
      <c r="E73" s="132"/>
      <c r="F73" s="132"/>
      <c r="G73" s="132"/>
      <c r="H73" s="103">
        <f t="shared" si="18"/>
        <v>0</v>
      </c>
      <c r="I73" s="132"/>
      <c r="J73" s="132"/>
      <c r="K73" s="103">
        <f t="shared" si="19"/>
        <v>0</v>
      </c>
      <c r="L73" s="132"/>
      <c r="M73" s="132"/>
      <c r="N73" s="102">
        <f t="shared" si="20"/>
        <v>0</v>
      </c>
      <c r="O73" s="132"/>
      <c r="P73" s="132"/>
      <c r="Q73" s="102">
        <f t="shared" si="21"/>
        <v>0</v>
      </c>
      <c r="R73" s="132"/>
      <c r="S73" s="132"/>
      <c r="T73" s="102">
        <f t="shared" si="22"/>
        <v>0</v>
      </c>
      <c r="U73" s="102">
        <f t="shared" si="23"/>
        <v>0</v>
      </c>
      <c r="AB73" s="133" t="str">
        <f>VLOOKUP(AC73,Lookup!$V$1:$W$12,2,FALSE)</f>
        <v>Division</v>
      </c>
      <c r="AC73" s="43" t="s">
        <v>72</v>
      </c>
      <c r="AD73" s="43" t="s">
        <v>78</v>
      </c>
      <c r="AE73" s="43" t="s">
        <v>156</v>
      </c>
      <c r="AF73" s="132"/>
      <c r="AG73" s="132"/>
      <c r="AH73" s="132"/>
      <c r="AI73" s="103">
        <f t="shared" si="24"/>
        <v>0</v>
      </c>
      <c r="AJ73" s="132"/>
      <c r="AK73" s="132"/>
      <c r="AL73" s="103">
        <f t="shared" si="25"/>
        <v>0</v>
      </c>
      <c r="AM73" s="132"/>
      <c r="AN73" s="132"/>
      <c r="AO73" s="102">
        <f t="shared" si="26"/>
        <v>0</v>
      </c>
      <c r="AP73" s="132"/>
      <c r="AQ73" s="132"/>
      <c r="AR73" s="102">
        <f t="shared" si="27"/>
        <v>0</v>
      </c>
      <c r="AS73" s="132"/>
      <c r="AT73" s="132"/>
      <c r="AU73" s="102">
        <f t="shared" si="28"/>
        <v>0</v>
      </c>
      <c r="AV73" s="102">
        <f t="shared" si="29"/>
        <v>0</v>
      </c>
      <c r="BC73" s="133" t="str">
        <f>VLOOKUP(BD73,Lookup!$V$1:$W$12,2,FALSE)</f>
        <v>Division</v>
      </c>
      <c r="BD73" s="43" t="s">
        <v>72</v>
      </c>
      <c r="BE73" s="43" t="s">
        <v>78</v>
      </c>
      <c r="BF73" s="43" t="s">
        <v>156</v>
      </c>
      <c r="BG73" s="132"/>
      <c r="BH73" s="132"/>
      <c r="BI73" s="132"/>
      <c r="BJ73" s="103">
        <f t="shared" si="30"/>
        <v>0</v>
      </c>
      <c r="BK73" s="132"/>
      <c r="BL73" s="132"/>
      <c r="BM73" s="103">
        <f t="shared" si="31"/>
        <v>0</v>
      </c>
      <c r="BN73" s="132"/>
      <c r="BO73" s="132"/>
      <c r="BP73" s="102">
        <f t="shared" si="32"/>
        <v>0</v>
      </c>
      <c r="BQ73" s="132"/>
      <c r="BR73" s="132"/>
      <c r="BS73" s="102">
        <f t="shared" si="33"/>
        <v>0</v>
      </c>
      <c r="BT73" s="132"/>
      <c r="BU73" s="132"/>
      <c r="BV73" s="102">
        <f t="shared" si="34"/>
        <v>0</v>
      </c>
      <c r="BW73" s="102">
        <f t="shared" si="35"/>
        <v>0</v>
      </c>
    </row>
    <row r="74" spans="1:75" x14ac:dyDescent="0.25">
      <c r="A74" s="133" t="str">
        <f>VLOOKUP(B74,Lookup!$V$1:$W$12,2,FALSE)</f>
        <v>Division</v>
      </c>
      <c r="B74" s="43" t="s">
        <v>72</v>
      </c>
      <c r="C74" s="43" t="s">
        <v>78</v>
      </c>
      <c r="D74" s="43" t="s">
        <v>156</v>
      </c>
      <c r="E74" s="132"/>
      <c r="F74" s="132"/>
      <c r="G74" s="132"/>
      <c r="H74" s="103">
        <f t="shared" si="18"/>
        <v>0</v>
      </c>
      <c r="I74" s="132"/>
      <c r="J74" s="132"/>
      <c r="K74" s="103">
        <f t="shared" si="19"/>
        <v>0</v>
      </c>
      <c r="L74" s="132"/>
      <c r="M74" s="132"/>
      <c r="N74" s="102">
        <f t="shared" si="20"/>
        <v>0</v>
      </c>
      <c r="O74" s="132"/>
      <c r="P74" s="132"/>
      <c r="Q74" s="102">
        <f t="shared" si="21"/>
        <v>0</v>
      </c>
      <c r="R74" s="132"/>
      <c r="S74" s="132"/>
      <c r="T74" s="102">
        <f t="shared" si="22"/>
        <v>0</v>
      </c>
      <c r="U74" s="102">
        <f t="shared" si="23"/>
        <v>0</v>
      </c>
      <c r="AB74" s="133" t="str">
        <f>VLOOKUP(AC74,Lookup!$V$1:$W$12,2,FALSE)</f>
        <v>Division</v>
      </c>
      <c r="AC74" s="43" t="s">
        <v>72</v>
      </c>
      <c r="AD74" s="43" t="s">
        <v>78</v>
      </c>
      <c r="AE74" s="43" t="s">
        <v>156</v>
      </c>
      <c r="AF74" s="132"/>
      <c r="AG74" s="132"/>
      <c r="AH74" s="132"/>
      <c r="AI74" s="103">
        <f t="shared" si="24"/>
        <v>0</v>
      </c>
      <c r="AJ74" s="132"/>
      <c r="AK74" s="132"/>
      <c r="AL74" s="103">
        <f t="shared" si="25"/>
        <v>0</v>
      </c>
      <c r="AM74" s="132"/>
      <c r="AN74" s="132"/>
      <c r="AO74" s="102">
        <f t="shared" si="26"/>
        <v>0</v>
      </c>
      <c r="AP74" s="132"/>
      <c r="AQ74" s="132"/>
      <c r="AR74" s="102">
        <f t="shared" si="27"/>
        <v>0</v>
      </c>
      <c r="AS74" s="132"/>
      <c r="AT74" s="132"/>
      <c r="AU74" s="102">
        <f t="shared" si="28"/>
        <v>0</v>
      </c>
      <c r="AV74" s="102">
        <f t="shared" si="29"/>
        <v>0</v>
      </c>
      <c r="BC74" s="133" t="str">
        <f>VLOOKUP(BD74,Lookup!$V$1:$W$12,2,FALSE)</f>
        <v>Division</v>
      </c>
      <c r="BD74" s="43" t="s">
        <v>72</v>
      </c>
      <c r="BE74" s="43" t="s">
        <v>78</v>
      </c>
      <c r="BF74" s="43" t="s">
        <v>156</v>
      </c>
      <c r="BG74" s="132"/>
      <c r="BH74" s="132"/>
      <c r="BI74" s="132"/>
      <c r="BJ74" s="103">
        <f t="shared" si="30"/>
        <v>0</v>
      </c>
      <c r="BK74" s="132"/>
      <c r="BL74" s="132"/>
      <c r="BM74" s="103">
        <f t="shared" si="31"/>
        <v>0</v>
      </c>
      <c r="BN74" s="132"/>
      <c r="BO74" s="132"/>
      <c r="BP74" s="102">
        <f t="shared" si="32"/>
        <v>0</v>
      </c>
      <c r="BQ74" s="132"/>
      <c r="BR74" s="132"/>
      <c r="BS74" s="102">
        <f t="shared" si="33"/>
        <v>0</v>
      </c>
      <c r="BT74" s="132"/>
      <c r="BU74" s="132"/>
      <c r="BV74" s="102">
        <f t="shared" si="34"/>
        <v>0</v>
      </c>
      <c r="BW74" s="102">
        <f t="shared" si="35"/>
        <v>0</v>
      </c>
    </row>
    <row r="75" spans="1:75" x14ac:dyDescent="0.25">
      <c r="A75" s="133" t="str">
        <f>VLOOKUP(B75,Lookup!$V$1:$W$12,2,FALSE)</f>
        <v>Division</v>
      </c>
      <c r="B75" s="43" t="s">
        <v>72</v>
      </c>
      <c r="C75" s="43" t="s">
        <v>78</v>
      </c>
      <c r="D75" s="43" t="s">
        <v>156</v>
      </c>
      <c r="E75" s="132"/>
      <c r="F75" s="132"/>
      <c r="G75" s="132"/>
      <c r="H75" s="103">
        <f t="shared" si="18"/>
        <v>0</v>
      </c>
      <c r="I75" s="132"/>
      <c r="J75" s="132"/>
      <c r="K75" s="103">
        <f t="shared" si="19"/>
        <v>0</v>
      </c>
      <c r="L75" s="132"/>
      <c r="M75" s="132"/>
      <c r="N75" s="102">
        <f t="shared" si="20"/>
        <v>0</v>
      </c>
      <c r="O75" s="132"/>
      <c r="P75" s="132"/>
      <c r="Q75" s="102">
        <f t="shared" si="21"/>
        <v>0</v>
      </c>
      <c r="R75" s="132"/>
      <c r="S75" s="132"/>
      <c r="T75" s="102">
        <f t="shared" si="22"/>
        <v>0</v>
      </c>
      <c r="U75" s="102">
        <f t="shared" si="23"/>
        <v>0</v>
      </c>
      <c r="AB75" s="133" t="str">
        <f>VLOOKUP(AC75,Lookup!$V$1:$W$12,2,FALSE)</f>
        <v>Division</v>
      </c>
      <c r="AC75" s="43" t="s">
        <v>72</v>
      </c>
      <c r="AD75" s="43" t="s">
        <v>78</v>
      </c>
      <c r="AE75" s="43" t="s">
        <v>156</v>
      </c>
      <c r="AF75" s="132"/>
      <c r="AG75" s="132"/>
      <c r="AH75" s="132"/>
      <c r="AI75" s="103">
        <f t="shared" si="24"/>
        <v>0</v>
      </c>
      <c r="AJ75" s="132"/>
      <c r="AK75" s="132"/>
      <c r="AL75" s="103">
        <f t="shared" si="25"/>
        <v>0</v>
      </c>
      <c r="AM75" s="132"/>
      <c r="AN75" s="132"/>
      <c r="AO75" s="102">
        <f t="shared" si="26"/>
        <v>0</v>
      </c>
      <c r="AP75" s="132"/>
      <c r="AQ75" s="132"/>
      <c r="AR75" s="102">
        <f t="shared" si="27"/>
        <v>0</v>
      </c>
      <c r="AS75" s="132"/>
      <c r="AT75" s="132"/>
      <c r="AU75" s="102">
        <f t="shared" si="28"/>
        <v>0</v>
      </c>
      <c r="AV75" s="102">
        <f t="shared" si="29"/>
        <v>0</v>
      </c>
      <c r="BC75" s="133" t="str">
        <f>VLOOKUP(BD75,Lookup!$V$1:$W$12,2,FALSE)</f>
        <v>Division</v>
      </c>
      <c r="BD75" s="43" t="s">
        <v>72</v>
      </c>
      <c r="BE75" s="43" t="s">
        <v>78</v>
      </c>
      <c r="BF75" s="43" t="s">
        <v>156</v>
      </c>
      <c r="BG75" s="132"/>
      <c r="BH75" s="132"/>
      <c r="BI75" s="132"/>
      <c r="BJ75" s="103">
        <f t="shared" si="30"/>
        <v>0</v>
      </c>
      <c r="BK75" s="132"/>
      <c r="BL75" s="132"/>
      <c r="BM75" s="103">
        <f t="shared" si="31"/>
        <v>0</v>
      </c>
      <c r="BN75" s="132"/>
      <c r="BO75" s="132"/>
      <c r="BP75" s="102">
        <f t="shared" si="32"/>
        <v>0</v>
      </c>
      <c r="BQ75" s="132"/>
      <c r="BR75" s="132"/>
      <c r="BS75" s="102">
        <f t="shared" si="33"/>
        <v>0</v>
      </c>
      <c r="BT75" s="132"/>
      <c r="BU75" s="132"/>
      <c r="BV75" s="102">
        <f t="shared" si="34"/>
        <v>0</v>
      </c>
      <c r="BW75" s="102">
        <f t="shared" si="35"/>
        <v>0</v>
      </c>
    </row>
    <row r="76" spans="1:75" x14ac:dyDescent="0.25">
      <c r="A76" s="133" t="str">
        <f>VLOOKUP(B76,Lookup!$V$1:$W$12,2,FALSE)</f>
        <v>Division</v>
      </c>
      <c r="B76" s="43" t="s">
        <v>72</v>
      </c>
      <c r="C76" s="43" t="s">
        <v>78</v>
      </c>
      <c r="D76" s="43" t="s">
        <v>156</v>
      </c>
      <c r="E76" s="132"/>
      <c r="F76" s="132"/>
      <c r="G76" s="132"/>
      <c r="H76" s="103">
        <f t="shared" si="18"/>
        <v>0</v>
      </c>
      <c r="I76" s="132"/>
      <c r="J76" s="132"/>
      <c r="K76" s="103">
        <f t="shared" si="19"/>
        <v>0</v>
      </c>
      <c r="L76" s="132"/>
      <c r="M76" s="132"/>
      <c r="N76" s="102">
        <f t="shared" si="20"/>
        <v>0</v>
      </c>
      <c r="O76" s="132"/>
      <c r="P76" s="132"/>
      <c r="Q76" s="102">
        <f t="shared" si="21"/>
        <v>0</v>
      </c>
      <c r="R76" s="132"/>
      <c r="S76" s="132"/>
      <c r="T76" s="102">
        <f t="shared" si="22"/>
        <v>0</v>
      </c>
      <c r="U76" s="102">
        <f t="shared" si="23"/>
        <v>0</v>
      </c>
      <c r="AB76" s="133" t="str">
        <f>VLOOKUP(AC76,Lookup!$V$1:$W$12,2,FALSE)</f>
        <v>Division</v>
      </c>
      <c r="AC76" s="43" t="s">
        <v>72</v>
      </c>
      <c r="AD76" s="43" t="s">
        <v>78</v>
      </c>
      <c r="AE76" s="43" t="s">
        <v>156</v>
      </c>
      <c r="AF76" s="132"/>
      <c r="AG76" s="132"/>
      <c r="AH76" s="132"/>
      <c r="AI76" s="103">
        <f t="shared" si="24"/>
        <v>0</v>
      </c>
      <c r="AJ76" s="132"/>
      <c r="AK76" s="132"/>
      <c r="AL76" s="103">
        <f t="shared" si="25"/>
        <v>0</v>
      </c>
      <c r="AM76" s="132"/>
      <c r="AN76" s="132"/>
      <c r="AO76" s="102">
        <f t="shared" si="26"/>
        <v>0</v>
      </c>
      <c r="AP76" s="132"/>
      <c r="AQ76" s="132"/>
      <c r="AR76" s="102">
        <f t="shared" si="27"/>
        <v>0</v>
      </c>
      <c r="AS76" s="132"/>
      <c r="AT76" s="132"/>
      <c r="AU76" s="102">
        <f t="shared" si="28"/>
        <v>0</v>
      </c>
      <c r="AV76" s="102">
        <f t="shared" si="29"/>
        <v>0</v>
      </c>
      <c r="BC76" s="133" t="str">
        <f>VLOOKUP(BD76,Lookup!$V$1:$W$12,2,FALSE)</f>
        <v>Division</v>
      </c>
      <c r="BD76" s="43" t="s">
        <v>72</v>
      </c>
      <c r="BE76" s="43" t="s">
        <v>78</v>
      </c>
      <c r="BF76" s="43" t="s">
        <v>156</v>
      </c>
      <c r="BG76" s="132"/>
      <c r="BH76" s="132"/>
      <c r="BI76" s="132"/>
      <c r="BJ76" s="103">
        <f t="shared" si="30"/>
        <v>0</v>
      </c>
      <c r="BK76" s="132"/>
      <c r="BL76" s="132"/>
      <c r="BM76" s="103">
        <f t="shared" si="31"/>
        <v>0</v>
      </c>
      <c r="BN76" s="132"/>
      <c r="BO76" s="132"/>
      <c r="BP76" s="102">
        <f t="shared" si="32"/>
        <v>0</v>
      </c>
      <c r="BQ76" s="132"/>
      <c r="BR76" s="132"/>
      <c r="BS76" s="102">
        <f t="shared" si="33"/>
        <v>0</v>
      </c>
      <c r="BT76" s="132"/>
      <c r="BU76" s="132"/>
      <c r="BV76" s="102">
        <f t="shared" si="34"/>
        <v>0</v>
      </c>
      <c r="BW76" s="102">
        <f t="shared" si="35"/>
        <v>0</v>
      </c>
    </row>
    <row r="77" spans="1:75" x14ac:dyDescent="0.25">
      <c r="A77" s="133" t="str">
        <f>VLOOKUP(B77,Lookup!$V$1:$W$12,2,FALSE)</f>
        <v>Division</v>
      </c>
      <c r="B77" s="43" t="s">
        <v>72</v>
      </c>
      <c r="C77" s="43" t="s">
        <v>78</v>
      </c>
      <c r="D77" s="43" t="s">
        <v>156</v>
      </c>
      <c r="E77" s="132"/>
      <c r="F77" s="132"/>
      <c r="G77" s="132"/>
      <c r="H77" s="103">
        <f t="shared" si="18"/>
        <v>0</v>
      </c>
      <c r="I77" s="132"/>
      <c r="J77" s="132"/>
      <c r="K77" s="103">
        <f t="shared" si="19"/>
        <v>0</v>
      </c>
      <c r="L77" s="132"/>
      <c r="M77" s="132"/>
      <c r="N77" s="102">
        <f t="shared" si="20"/>
        <v>0</v>
      </c>
      <c r="O77" s="132"/>
      <c r="P77" s="132"/>
      <c r="Q77" s="102">
        <f t="shared" si="21"/>
        <v>0</v>
      </c>
      <c r="R77" s="132"/>
      <c r="S77" s="132"/>
      <c r="T77" s="102">
        <f t="shared" si="22"/>
        <v>0</v>
      </c>
      <c r="U77" s="102">
        <f t="shared" si="23"/>
        <v>0</v>
      </c>
      <c r="AB77" s="133" t="str">
        <f>VLOOKUP(AC77,Lookup!$V$1:$W$12,2,FALSE)</f>
        <v>Division</v>
      </c>
      <c r="AC77" s="43" t="s">
        <v>72</v>
      </c>
      <c r="AD77" s="43" t="s">
        <v>78</v>
      </c>
      <c r="AE77" s="43" t="s">
        <v>156</v>
      </c>
      <c r="AF77" s="132"/>
      <c r="AG77" s="132"/>
      <c r="AH77" s="132"/>
      <c r="AI77" s="103">
        <f t="shared" si="24"/>
        <v>0</v>
      </c>
      <c r="AJ77" s="132"/>
      <c r="AK77" s="132"/>
      <c r="AL77" s="103">
        <f t="shared" si="25"/>
        <v>0</v>
      </c>
      <c r="AM77" s="132"/>
      <c r="AN77" s="132"/>
      <c r="AO77" s="102">
        <f t="shared" si="26"/>
        <v>0</v>
      </c>
      <c r="AP77" s="132"/>
      <c r="AQ77" s="132"/>
      <c r="AR77" s="102">
        <f t="shared" si="27"/>
        <v>0</v>
      </c>
      <c r="AS77" s="132"/>
      <c r="AT77" s="132"/>
      <c r="AU77" s="102">
        <f t="shared" si="28"/>
        <v>0</v>
      </c>
      <c r="AV77" s="102">
        <f t="shared" si="29"/>
        <v>0</v>
      </c>
      <c r="BC77" s="133" t="str">
        <f>VLOOKUP(BD77,Lookup!$V$1:$W$12,2,FALSE)</f>
        <v>Division</v>
      </c>
      <c r="BD77" s="43" t="s">
        <v>72</v>
      </c>
      <c r="BE77" s="43" t="s">
        <v>78</v>
      </c>
      <c r="BF77" s="43" t="s">
        <v>156</v>
      </c>
      <c r="BG77" s="132"/>
      <c r="BH77" s="132"/>
      <c r="BI77" s="132"/>
      <c r="BJ77" s="103">
        <f t="shared" si="30"/>
        <v>0</v>
      </c>
      <c r="BK77" s="132"/>
      <c r="BL77" s="132"/>
      <c r="BM77" s="103">
        <f t="shared" si="31"/>
        <v>0</v>
      </c>
      <c r="BN77" s="132"/>
      <c r="BO77" s="132"/>
      <c r="BP77" s="102">
        <f t="shared" si="32"/>
        <v>0</v>
      </c>
      <c r="BQ77" s="132"/>
      <c r="BR77" s="132"/>
      <c r="BS77" s="102">
        <f t="shared" si="33"/>
        <v>0</v>
      </c>
      <c r="BT77" s="132"/>
      <c r="BU77" s="132"/>
      <c r="BV77" s="102">
        <f t="shared" si="34"/>
        <v>0</v>
      </c>
      <c r="BW77" s="102">
        <f t="shared" si="35"/>
        <v>0</v>
      </c>
    </row>
    <row r="78" spans="1:75" x14ac:dyDescent="0.25">
      <c r="A78" s="133" t="str">
        <f>VLOOKUP(B78,Lookup!$V$1:$W$12,2,FALSE)</f>
        <v>Division</v>
      </c>
      <c r="B78" s="43" t="s">
        <v>72</v>
      </c>
      <c r="C78" s="43" t="s">
        <v>78</v>
      </c>
      <c r="D78" s="43" t="s">
        <v>156</v>
      </c>
      <c r="E78" s="132"/>
      <c r="F78" s="132"/>
      <c r="G78" s="132"/>
      <c r="H78" s="103">
        <f t="shared" si="18"/>
        <v>0</v>
      </c>
      <c r="I78" s="132"/>
      <c r="J78" s="132"/>
      <c r="K78" s="103">
        <f t="shared" si="19"/>
        <v>0</v>
      </c>
      <c r="L78" s="132"/>
      <c r="M78" s="132"/>
      <c r="N78" s="102">
        <f t="shared" si="20"/>
        <v>0</v>
      </c>
      <c r="O78" s="132"/>
      <c r="P78" s="132"/>
      <c r="Q78" s="102">
        <f t="shared" si="21"/>
        <v>0</v>
      </c>
      <c r="R78" s="132"/>
      <c r="S78" s="132"/>
      <c r="T78" s="102">
        <f t="shared" si="22"/>
        <v>0</v>
      </c>
      <c r="U78" s="102">
        <f t="shared" si="23"/>
        <v>0</v>
      </c>
      <c r="AB78" s="133" t="str">
        <f>VLOOKUP(AC78,Lookup!$V$1:$W$12,2,FALSE)</f>
        <v>Division</v>
      </c>
      <c r="AC78" s="43" t="s">
        <v>72</v>
      </c>
      <c r="AD78" s="43" t="s">
        <v>78</v>
      </c>
      <c r="AE78" s="43" t="s">
        <v>156</v>
      </c>
      <c r="AF78" s="132"/>
      <c r="AG78" s="132"/>
      <c r="AH78" s="132"/>
      <c r="AI78" s="103">
        <f t="shared" si="24"/>
        <v>0</v>
      </c>
      <c r="AJ78" s="132"/>
      <c r="AK78" s="132"/>
      <c r="AL78" s="103">
        <f t="shared" si="25"/>
        <v>0</v>
      </c>
      <c r="AM78" s="132"/>
      <c r="AN78" s="132"/>
      <c r="AO78" s="102">
        <f t="shared" si="26"/>
        <v>0</v>
      </c>
      <c r="AP78" s="132"/>
      <c r="AQ78" s="132"/>
      <c r="AR78" s="102">
        <f t="shared" si="27"/>
        <v>0</v>
      </c>
      <c r="AS78" s="132"/>
      <c r="AT78" s="132"/>
      <c r="AU78" s="102">
        <f t="shared" si="28"/>
        <v>0</v>
      </c>
      <c r="AV78" s="102">
        <f t="shared" si="29"/>
        <v>0</v>
      </c>
      <c r="BC78" s="133" t="str">
        <f>VLOOKUP(BD78,Lookup!$V$1:$W$12,2,FALSE)</f>
        <v>Division</v>
      </c>
      <c r="BD78" s="43" t="s">
        <v>72</v>
      </c>
      <c r="BE78" s="43" t="s">
        <v>78</v>
      </c>
      <c r="BF78" s="43" t="s">
        <v>156</v>
      </c>
      <c r="BG78" s="132"/>
      <c r="BH78" s="132"/>
      <c r="BI78" s="132"/>
      <c r="BJ78" s="103">
        <f t="shared" si="30"/>
        <v>0</v>
      </c>
      <c r="BK78" s="132"/>
      <c r="BL78" s="132"/>
      <c r="BM78" s="103">
        <f t="shared" si="31"/>
        <v>0</v>
      </c>
      <c r="BN78" s="132"/>
      <c r="BO78" s="132"/>
      <c r="BP78" s="102">
        <f t="shared" si="32"/>
        <v>0</v>
      </c>
      <c r="BQ78" s="132"/>
      <c r="BR78" s="132"/>
      <c r="BS78" s="102">
        <f t="shared" si="33"/>
        <v>0</v>
      </c>
      <c r="BT78" s="132"/>
      <c r="BU78" s="132"/>
      <c r="BV78" s="102">
        <f t="shared" si="34"/>
        <v>0</v>
      </c>
      <c r="BW78" s="102">
        <f t="shared" si="35"/>
        <v>0</v>
      </c>
    </row>
    <row r="79" spans="1:75" x14ac:dyDescent="0.25">
      <c r="A79" s="133" t="str">
        <f>VLOOKUP(B79,Lookup!$V$1:$W$12,2,FALSE)</f>
        <v>Division</v>
      </c>
      <c r="B79" s="43" t="s">
        <v>72</v>
      </c>
      <c r="C79" s="43" t="s">
        <v>78</v>
      </c>
      <c r="D79" s="43" t="s">
        <v>156</v>
      </c>
      <c r="E79" s="132"/>
      <c r="F79" s="132"/>
      <c r="G79" s="132"/>
      <c r="H79" s="103">
        <f t="shared" si="18"/>
        <v>0</v>
      </c>
      <c r="I79" s="132"/>
      <c r="J79" s="132"/>
      <c r="K79" s="103">
        <f t="shared" si="19"/>
        <v>0</v>
      </c>
      <c r="L79" s="132"/>
      <c r="M79" s="132"/>
      <c r="N79" s="102">
        <f t="shared" si="20"/>
        <v>0</v>
      </c>
      <c r="O79" s="132"/>
      <c r="P79" s="132"/>
      <c r="Q79" s="102">
        <f t="shared" si="21"/>
        <v>0</v>
      </c>
      <c r="R79" s="132"/>
      <c r="S79" s="132"/>
      <c r="T79" s="102">
        <f t="shared" si="22"/>
        <v>0</v>
      </c>
      <c r="U79" s="102">
        <f t="shared" si="23"/>
        <v>0</v>
      </c>
      <c r="AB79" s="133" t="str">
        <f>VLOOKUP(AC79,Lookup!$V$1:$W$12,2,FALSE)</f>
        <v>Division</v>
      </c>
      <c r="AC79" s="43" t="s">
        <v>72</v>
      </c>
      <c r="AD79" s="43" t="s">
        <v>78</v>
      </c>
      <c r="AE79" s="43" t="s">
        <v>156</v>
      </c>
      <c r="AF79" s="132"/>
      <c r="AG79" s="132"/>
      <c r="AH79" s="132"/>
      <c r="AI79" s="103">
        <f t="shared" si="24"/>
        <v>0</v>
      </c>
      <c r="AJ79" s="132"/>
      <c r="AK79" s="132"/>
      <c r="AL79" s="103">
        <f t="shared" si="25"/>
        <v>0</v>
      </c>
      <c r="AM79" s="132"/>
      <c r="AN79" s="132"/>
      <c r="AO79" s="102">
        <f t="shared" si="26"/>
        <v>0</v>
      </c>
      <c r="AP79" s="132"/>
      <c r="AQ79" s="132"/>
      <c r="AR79" s="102">
        <f t="shared" si="27"/>
        <v>0</v>
      </c>
      <c r="AS79" s="132"/>
      <c r="AT79" s="132"/>
      <c r="AU79" s="102">
        <f t="shared" si="28"/>
        <v>0</v>
      </c>
      <c r="AV79" s="102">
        <f t="shared" si="29"/>
        <v>0</v>
      </c>
      <c r="BC79" s="133" t="str">
        <f>VLOOKUP(BD79,Lookup!$V$1:$W$12,2,FALSE)</f>
        <v>Division</v>
      </c>
      <c r="BD79" s="43" t="s">
        <v>72</v>
      </c>
      <c r="BE79" s="43" t="s">
        <v>78</v>
      </c>
      <c r="BF79" s="43" t="s">
        <v>156</v>
      </c>
      <c r="BG79" s="132"/>
      <c r="BH79" s="132"/>
      <c r="BI79" s="132"/>
      <c r="BJ79" s="103">
        <f t="shared" si="30"/>
        <v>0</v>
      </c>
      <c r="BK79" s="132"/>
      <c r="BL79" s="132"/>
      <c r="BM79" s="103">
        <f t="shared" si="31"/>
        <v>0</v>
      </c>
      <c r="BN79" s="132"/>
      <c r="BO79" s="132"/>
      <c r="BP79" s="102">
        <f t="shared" si="32"/>
        <v>0</v>
      </c>
      <c r="BQ79" s="132"/>
      <c r="BR79" s="132"/>
      <c r="BS79" s="102">
        <f t="shared" si="33"/>
        <v>0</v>
      </c>
      <c r="BT79" s="132"/>
      <c r="BU79" s="132"/>
      <c r="BV79" s="102">
        <f t="shared" si="34"/>
        <v>0</v>
      </c>
      <c r="BW79" s="102">
        <f t="shared" si="35"/>
        <v>0</v>
      </c>
    </row>
    <row r="80" spans="1:75" x14ac:dyDescent="0.25">
      <c r="A80" s="133" t="str">
        <f>VLOOKUP(B80,Lookup!$V$1:$W$12,2,FALSE)</f>
        <v>Division</v>
      </c>
      <c r="B80" s="43" t="s">
        <v>72</v>
      </c>
      <c r="C80" s="43" t="s">
        <v>78</v>
      </c>
      <c r="D80" s="43" t="s">
        <v>156</v>
      </c>
      <c r="E80" s="132"/>
      <c r="F80" s="132"/>
      <c r="G80" s="132"/>
      <c r="H80" s="103">
        <f t="shared" si="18"/>
        <v>0</v>
      </c>
      <c r="I80" s="132"/>
      <c r="J80" s="132"/>
      <c r="K80" s="103">
        <f t="shared" si="19"/>
        <v>0</v>
      </c>
      <c r="L80" s="132"/>
      <c r="M80" s="132"/>
      <c r="N80" s="102">
        <f t="shared" si="20"/>
        <v>0</v>
      </c>
      <c r="O80" s="132"/>
      <c r="P80" s="132"/>
      <c r="Q80" s="102">
        <f t="shared" si="21"/>
        <v>0</v>
      </c>
      <c r="R80" s="132"/>
      <c r="S80" s="132"/>
      <c r="T80" s="102">
        <f t="shared" si="22"/>
        <v>0</v>
      </c>
      <c r="U80" s="102">
        <f t="shared" si="23"/>
        <v>0</v>
      </c>
      <c r="AB80" s="133" t="str">
        <f>VLOOKUP(AC80,Lookup!$V$1:$W$12,2,FALSE)</f>
        <v>Division</v>
      </c>
      <c r="AC80" s="43" t="s">
        <v>72</v>
      </c>
      <c r="AD80" s="43" t="s">
        <v>78</v>
      </c>
      <c r="AE80" s="43" t="s">
        <v>156</v>
      </c>
      <c r="AF80" s="132"/>
      <c r="AG80" s="132"/>
      <c r="AH80" s="132"/>
      <c r="AI80" s="103">
        <f t="shared" si="24"/>
        <v>0</v>
      </c>
      <c r="AJ80" s="132"/>
      <c r="AK80" s="132"/>
      <c r="AL80" s="103">
        <f t="shared" si="25"/>
        <v>0</v>
      </c>
      <c r="AM80" s="132"/>
      <c r="AN80" s="132"/>
      <c r="AO80" s="102">
        <f t="shared" si="26"/>
        <v>0</v>
      </c>
      <c r="AP80" s="132"/>
      <c r="AQ80" s="132"/>
      <c r="AR80" s="102">
        <f t="shared" si="27"/>
        <v>0</v>
      </c>
      <c r="AS80" s="132"/>
      <c r="AT80" s="132"/>
      <c r="AU80" s="102">
        <f t="shared" si="28"/>
        <v>0</v>
      </c>
      <c r="AV80" s="102">
        <f t="shared" si="29"/>
        <v>0</v>
      </c>
      <c r="BC80" s="133" t="str">
        <f>VLOOKUP(BD80,Lookup!$V$1:$W$12,2,FALSE)</f>
        <v>Division</v>
      </c>
      <c r="BD80" s="43" t="s">
        <v>72</v>
      </c>
      <c r="BE80" s="43" t="s">
        <v>78</v>
      </c>
      <c r="BF80" s="43" t="s">
        <v>156</v>
      </c>
      <c r="BG80" s="132"/>
      <c r="BH80" s="132"/>
      <c r="BI80" s="132"/>
      <c r="BJ80" s="103">
        <f t="shared" si="30"/>
        <v>0</v>
      </c>
      <c r="BK80" s="132"/>
      <c r="BL80" s="132"/>
      <c r="BM80" s="103">
        <f t="shared" si="31"/>
        <v>0</v>
      </c>
      <c r="BN80" s="132"/>
      <c r="BO80" s="132"/>
      <c r="BP80" s="102">
        <f t="shared" si="32"/>
        <v>0</v>
      </c>
      <c r="BQ80" s="132"/>
      <c r="BR80" s="132"/>
      <c r="BS80" s="102">
        <f t="shared" si="33"/>
        <v>0</v>
      </c>
      <c r="BT80" s="132"/>
      <c r="BU80" s="132"/>
      <c r="BV80" s="102">
        <f t="shared" si="34"/>
        <v>0</v>
      </c>
      <c r="BW80" s="102">
        <f t="shared" si="35"/>
        <v>0</v>
      </c>
    </row>
    <row r="81" spans="1:75" x14ac:dyDescent="0.25">
      <c r="A81" s="133" t="str">
        <f>VLOOKUP(B81,Lookup!$V$1:$W$12,2,FALSE)</f>
        <v>Division</v>
      </c>
      <c r="B81" s="43" t="s">
        <v>72</v>
      </c>
      <c r="C81" s="43" t="s">
        <v>78</v>
      </c>
      <c r="D81" s="43" t="s">
        <v>156</v>
      </c>
      <c r="E81" s="132"/>
      <c r="F81" s="132"/>
      <c r="G81" s="132"/>
      <c r="H81" s="103">
        <f t="shared" si="18"/>
        <v>0</v>
      </c>
      <c r="I81" s="132"/>
      <c r="J81" s="132"/>
      <c r="K81" s="103">
        <f t="shared" si="19"/>
        <v>0</v>
      </c>
      <c r="L81" s="132"/>
      <c r="M81" s="132"/>
      <c r="N81" s="102">
        <f t="shared" si="20"/>
        <v>0</v>
      </c>
      <c r="O81" s="132"/>
      <c r="P81" s="132"/>
      <c r="Q81" s="102">
        <f t="shared" si="21"/>
        <v>0</v>
      </c>
      <c r="R81" s="132"/>
      <c r="S81" s="132"/>
      <c r="T81" s="102">
        <f t="shared" si="22"/>
        <v>0</v>
      </c>
      <c r="U81" s="102">
        <f t="shared" si="23"/>
        <v>0</v>
      </c>
      <c r="AB81" s="133" t="str">
        <f>VLOOKUP(AC81,Lookup!$V$1:$W$12,2,FALSE)</f>
        <v>Division</v>
      </c>
      <c r="AC81" s="43" t="s">
        <v>72</v>
      </c>
      <c r="AD81" s="43" t="s">
        <v>78</v>
      </c>
      <c r="AE81" s="43" t="s">
        <v>156</v>
      </c>
      <c r="AF81" s="132"/>
      <c r="AG81" s="132"/>
      <c r="AH81" s="132"/>
      <c r="AI81" s="103">
        <f t="shared" si="24"/>
        <v>0</v>
      </c>
      <c r="AJ81" s="132"/>
      <c r="AK81" s="132"/>
      <c r="AL81" s="103">
        <f t="shared" si="25"/>
        <v>0</v>
      </c>
      <c r="AM81" s="132"/>
      <c r="AN81" s="132"/>
      <c r="AO81" s="102">
        <f t="shared" si="26"/>
        <v>0</v>
      </c>
      <c r="AP81" s="132"/>
      <c r="AQ81" s="132"/>
      <c r="AR81" s="102">
        <f t="shared" si="27"/>
        <v>0</v>
      </c>
      <c r="AS81" s="132"/>
      <c r="AT81" s="132"/>
      <c r="AU81" s="102">
        <f t="shared" si="28"/>
        <v>0</v>
      </c>
      <c r="AV81" s="102">
        <f t="shared" si="29"/>
        <v>0</v>
      </c>
      <c r="BC81" s="133" t="str">
        <f>VLOOKUP(BD81,Lookup!$V$1:$W$12,2,FALSE)</f>
        <v>Division</v>
      </c>
      <c r="BD81" s="43" t="s">
        <v>72</v>
      </c>
      <c r="BE81" s="43" t="s">
        <v>78</v>
      </c>
      <c r="BF81" s="43" t="s">
        <v>156</v>
      </c>
      <c r="BG81" s="132"/>
      <c r="BH81" s="132"/>
      <c r="BI81" s="132"/>
      <c r="BJ81" s="103">
        <f t="shared" si="30"/>
        <v>0</v>
      </c>
      <c r="BK81" s="132"/>
      <c r="BL81" s="132"/>
      <c r="BM81" s="103">
        <f t="shared" si="31"/>
        <v>0</v>
      </c>
      <c r="BN81" s="132"/>
      <c r="BO81" s="132"/>
      <c r="BP81" s="102">
        <f t="shared" si="32"/>
        <v>0</v>
      </c>
      <c r="BQ81" s="132"/>
      <c r="BR81" s="132"/>
      <c r="BS81" s="102">
        <f t="shared" si="33"/>
        <v>0</v>
      </c>
      <c r="BT81" s="132"/>
      <c r="BU81" s="132"/>
      <c r="BV81" s="102">
        <f t="shared" si="34"/>
        <v>0</v>
      </c>
      <c r="BW81" s="102">
        <f t="shared" si="35"/>
        <v>0</v>
      </c>
    </row>
    <row r="82" spans="1:75" x14ac:dyDescent="0.25">
      <c r="A82" s="133" t="str">
        <f>VLOOKUP(B82,Lookup!$V$1:$W$12,2,FALSE)</f>
        <v>Division</v>
      </c>
      <c r="B82" s="43" t="s">
        <v>72</v>
      </c>
      <c r="C82" s="43" t="s">
        <v>78</v>
      </c>
      <c r="D82" s="43" t="s">
        <v>156</v>
      </c>
      <c r="E82" s="132"/>
      <c r="F82" s="132"/>
      <c r="G82" s="132"/>
      <c r="H82" s="103">
        <f t="shared" si="18"/>
        <v>0</v>
      </c>
      <c r="I82" s="132"/>
      <c r="J82" s="132"/>
      <c r="K82" s="103">
        <f t="shared" si="19"/>
        <v>0</v>
      </c>
      <c r="L82" s="132"/>
      <c r="M82" s="132"/>
      <c r="N82" s="102">
        <f t="shared" si="20"/>
        <v>0</v>
      </c>
      <c r="O82" s="132"/>
      <c r="P82" s="132"/>
      <c r="Q82" s="102">
        <f t="shared" si="21"/>
        <v>0</v>
      </c>
      <c r="R82" s="132"/>
      <c r="S82" s="132"/>
      <c r="T82" s="102">
        <f t="shared" si="22"/>
        <v>0</v>
      </c>
      <c r="U82" s="102">
        <f t="shared" si="23"/>
        <v>0</v>
      </c>
      <c r="AB82" s="133" t="str">
        <f>VLOOKUP(AC82,Lookup!$V$1:$W$12,2,FALSE)</f>
        <v>Division</v>
      </c>
      <c r="AC82" s="43" t="s">
        <v>72</v>
      </c>
      <c r="AD82" s="43" t="s">
        <v>78</v>
      </c>
      <c r="AE82" s="43" t="s">
        <v>156</v>
      </c>
      <c r="AF82" s="132"/>
      <c r="AG82" s="132"/>
      <c r="AH82" s="132"/>
      <c r="AI82" s="103">
        <f t="shared" si="24"/>
        <v>0</v>
      </c>
      <c r="AJ82" s="132"/>
      <c r="AK82" s="132"/>
      <c r="AL82" s="103">
        <f t="shared" si="25"/>
        <v>0</v>
      </c>
      <c r="AM82" s="132"/>
      <c r="AN82" s="132"/>
      <c r="AO82" s="102">
        <f t="shared" si="26"/>
        <v>0</v>
      </c>
      <c r="AP82" s="132"/>
      <c r="AQ82" s="132"/>
      <c r="AR82" s="102">
        <f t="shared" si="27"/>
        <v>0</v>
      </c>
      <c r="AS82" s="132"/>
      <c r="AT82" s="132"/>
      <c r="AU82" s="102">
        <f t="shared" si="28"/>
        <v>0</v>
      </c>
      <c r="AV82" s="102">
        <f t="shared" si="29"/>
        <v>0</v>
      </c>
      <c r="BC82" s="133" t="str">
        <f>VLOOKUP(BD82,Lookup!$V$1:$W$12,2,FALSE)</f>
        <v>Division</v>
      </c>
      <c r="BD82" s="43" t="s">
        <v>72</v>
      </c>
      <c r="BE82" s="43" t="s">
        <v>78</v>
      </c>
      <c r="BF82" s="43" t="s">
        <v>156</v>
      </c>
      <c r="BG82" s="132"/>
      <c r="BH82" s="132"/>
      <c r="BI82" s="132"/>
      <c r="BJ82" s="103">
        <f t="shared" si="30"/>
        <v>0</v>
      </c>
      <c r="BK82" s="132"/>
      <c r="BL82" s="132"/>
      <c r="BM82" s="103">
        <f t="shared" si="31"/>
        <v>0</v>
      </c>
      <c r="BN82" s="132"/>
      <c r="BO82" s="132"/>
      <c r="BP82" s="102">
        <f t="shared" si="32"/>
        <v>0</v>
      </c>
      <c r="BQ82" s="132"/>
      <c r="BR82" s="132"/>
      <c r="BS82" s="102">
        <f t="shared" si="33"/>
        <v>0</v>
      </c>
      <c r="BT82" s="132"/>
      <c r="BU82" s="132"/>
      <c r="BV82" s="102">
        <f t="shared" si="34"/>
        <v>0</v>
      </c>
      <c r="BW82" s="102">
        <f t="shared" si="35"/>
        <v>0</v>
      </c>
    </row>
    <row r="83" spans="1:75" x14ac:dyDescent="0.25">
      <c r="A83" s="133" t="str">
        <f>VLOOKUP(B83,Lookup!$V$1:$W$12,2,FALSE)</f>
        <v>Division</v>
      </c>
      <c r="B83" s="43" t="s">
        <v>72</v>
      </c>
      <c r="C83" s="43" t="s">
        <v>78</v>
      </c>
      <c r="D83" s="43" t="s">
        <v>156</v>
      </c>
      <c r="E83" s="132"/>
      <c r="F83" s="132"/>
      <c r="G83" s="132"/>
      <c r="H83" s="103">
        <f t="shared" si="18"/>
        <v>0</v>
      </c>
      <c r="I83" s="132"/>
      <c r="J83" s="132"/>
      <c r="K83" s="103">
        <f t="shared" si="19"/>
        <v>0</v>
      </c>
      <c r="L83" s="132"/>
      <c r="M83" s="132"/>
      <c r="N83" s="102">
        <f t="shared" si="20"/>
        <v>0</v>
      </c>
      <c r="O83" s="132"/>
      <c r="P83" s="132"/>
      <c r="Q83" s="102">
        <f t="shared" si="21"/>
        <v>0</v>
      </c>
      <c r="R83" s="132"/>
      <c r="S83" s="132"/>
      <c r="T83" s="102">
        <f t="shared" si="22"/>
        <v>0</v>
      </c>
      <c r="U83" s="102">
        <f t="shared" si="23"/>
        <v>0</v>
      </c>
      <c r="AB83" s="133" t="str">
        <f>VLOOKUP(AC83,Lookup!$V$1:$W$12,2,FALSE)</f>
        <v>Division</v>
      </c>
      <c r="AC83" s="43" t="s">
        <v>72</v>
      </c>
      <c r="AD83" s="43" t="s">
        <v>78</v>
      </c>
      <c r="AE83" s="43" t="s">
        <v>156</v>
      </c>
      <c r="AF83" s="132"/>
      <c r="AG83" s="132"/>
      <c r="AH83" s="132"/>
      <c r="AI83" s="103">
        <f t="shared" si="24"/>
        <v>0</v>
      </c>
      <c r="AJ83" s="132"/>
      <c r="AK83" s="132"/>
      <c r="AL83" s="103">
        <f t="shared" si="25"/>
        <v>0</v>
      </c>
      <c r="AM83" s="132"/>
      <c r="AN83" s="132"/>
      <c r="AO83" s="102">
        <f t="shared" si="26"/>
        <v>0</v>
      </c>
      <c r="AP83" s="132"/>
      <c r="AQ83" s="132"/>
      <c r="AR83" s="102">
        <f t="shared" si="27"/>
        <v>0</v>
      </c>
      <c r="AS83" s="132"/>
      <c r="AT83" s="132"/>
      <c r="AU83" s="102">
        <f t="shared" si="28"/>
        <v>0</v>
      </c>
      <c r="AV83" s="102">
        <f t="shared" si="29"/>
        <v>0</v>
      </c>
      <c r="BC83" s="133" t="str">
        <f>VLOOKUP(BD83,Lookup!$V$1:$W$12,2,FALSE)</f>
        <v>Division</v>
      </c>
      <c r="BD83" s="43" t="s">
        <v>72</v>
      </c>
      <c r="BE83" s="43" t="s">
        <v>78</v>
      </c>
      <c r="BF83" s="43" t="s">
        <v>156</v>
      </c>
      <c r="BG83" s="132"/>
      <c r="BH83" s="132"/>
      <c r="BI83" s="132"/>
      <c r="BJ83" s="103">
        <f t="shared" si="30"/>
        <v>0</v>
      </c>
      <c r="BK83" s="132"/>
      <c r="BL83" s="132"/>
      <c r="BM83" s="103">
        <f t="shared" si="31"/>
        <v>0</v>
      </c>
      <c r="BN83" s="132"/>
      <c r="BO83" s="132"/>
      <c r="BP83" s="102">
        <f t="shared" si="32"/>
        <v>0</v>
      </c>
      <c r="BQ83" s="132"/>
      <c r="BR83" s="132"/>
      <c r="BS83" s="102">
        <f t="shared" si="33"/>
        <v>0</v>
      </c>
      <c r="BT83" s="132"/>
      <c r="BU83" s="132"/>
      <c r="BV83" s="102">
        <f t="shared" si="34"/>
        <v>0</v>
      </c>
      <c r="BW83" s="102">
        <f t="shared" si="35"/>
        <v>0</v>
      </c>
    </row>
    <row r="84" spans="1:75" x14ac:dyDescent="0.25">
      <c r="A84" s="133" t="str">
        <f>VLOOKUP(B84,Lookup!$V$1:$W$12,2,FALSE)</f>
        <v>Division</v>
      </c>
      <c r="B84" s="43" t="s">
        <v>72</v>
      </c>
      <c r="C84" s="43" t="s">
        <v>78</v>
      </c>
      <c r="D84" s="43" t="s">
        <v>156</v>
      </c>
      <c r="E84" s="132"/>
      <c r="F84" s="132"/>
      <c r="G84" s="132"/>
      <c r="H84" s="103">
        <f t="shared" si="18"/>
        <v>0</v>
      </c>
      <c r="I84" s="132"/>
      <c r="J84" s="132"/>
      <c r="K84" s="103">
        <f t="shared" si="19"/>
        <v>0</v>
      </c>
      <c r="L84" s="132"/>
      <c r="M84" s="132"/>
      <c r="N84" s="102">
        <f t="shared" si="20"/>
        <v>0</v>
      </c>
      <c r="O84" s="132"/>
      <c r="P84" s="132"/>
      <c r="Q84" s="102">
        <f t="shared" si="21"/>
        <v>0</v>
      </c>
      <c r="R84" s="132"/>
      <c r="S84" s="132"/>
      <c r="T84" s="102">
        <f t="shared" si="22"/>
        <v>0</v>
      </c>
      <c r="U84" s="102">
        <f t="shared" si="23"/>
        <v>0</v>
      </c>
      <c r="AB84" s="133" t="str">
        <f>VLOOKUP(AC84,Lookup!$V$1:$W$12,2,FALSE)</f>
        <v>Division</v>
      </c>
      <c r="AC84" s="43" t="s">
        <v>72</v>
      </c>
      <c r="AD84" s="43" t="s">
        <v>78</v>
      </c>
      <c r="AE84" s="43" t="s">
        <v>156</v>
      </c>
      <c r="AF84" s="132"/>
      <c r="AG84" s="132"/>
      <c r="AH84" s="132"/>
      <c r="AI84" s="103">
        <f t="shared" si="24"/>
        <v>0</v>
      </c>
      <c r="AJ84" s="132"/>
      <c r="AK84" s="132"/>
      <c r="AL84" s="103">
        <f t="shared" si="25"/>
        <v>0</v>
      </c>
      <c r="AM84" s="132"/>
      <c r="AN84" s="132"/>
      <c r="AO84" s="102">
        <f t="shared" si="26"/>
        <v>0</v>
      </c>
      <c r="AP84" s="132"/>
      <c r="AQ84" s="132"/>
      <c r="AR84" s="102">
        <f t="shared" si="27"/>
        <v>0</v>
      </c>
      <c r="AS84" s="132"/>
      <c r="AT84" s="132"/>
      <c r="AU84" s="102">
        <f t="shared" si="28"/>
        <v>0</v>
      </c>
      <c r="AV84" s="102">
        <f t="shared" si="29"/>
        <v>0</v>
      </c>
      <c r="BC84" s="133" t="str">
        <f>VLOOKUP(BD84,Lookup!$V$1:$W$12,2,FALSE)</f>
        <v>Division</v>
      </c>
      <c r="BD84" s="43" t="s">
        <v>72</v>
      </c>
      <c r="BE84" s="43" t="s">
        <v>78</v>
      </c>
      <c r="BF84" s="43" t="s">
        <v>156</v>
      </c>
      <c r="BG84" s="132"/>
      <c r="BH84" s="132"/>
      <c r="BI84" s="132"/>
      <c r="BJ84" s="103">
        <f t="shared" si="30"/>
        <v>0</v>
      </c>
      <c r="BK84" s="132"/>
      <c r="BL84" s="132"/>
      <c r="BM84" s="103">
        <f t="shared" si="31"/>
        <v>0</v>
      </c>
      <c r="BN84" s="132"/>
      <c r="BO84" s="132"/>
      <c r="BP84" s="102">
        <f t="shared" si="32"/>
        <v>0</v>
      </c>
      <c r="BQ84" s="132"/>
      <c r="BR84" s="132"/>
      <c r="BS84" s="102">
        <f t="shared" si="33"/>
        <v>0</v>
      </c>
      <c r="BT84" s="132"/>
      <c r="BU84" s="132"/>
      <c r="BV84" s="102">
        <f t="shared" si="34"/>
        <v>0</v>
      </c>
      <c r="BW84" s="102">
        <f t="shared" si="35"/>
        <v>0</v>
      </c>
    </row>
    <row r="85" spans="1:75" x14ac:dyDescent="0.25">
      <c r="A85" s="133" t="str">
        <f>VLOOKUP(B85,Lookup!$V$1:$W$12,2,FALSE)</f>
        <v>Division</v>
      </c>
      <c r="B85" s="43" t="s">
        <v>72</v>
      </c>
      <c r="C85" s="43" t="s">
        <v>78</v>
      </c>
      <c r="D85" s="43" t="s">
        <v>156</v>
      </c>
      <c r="E85" s="132"/>
      <c r="F85" s="132"/>
      <c r="G85" s="132"/>
      <c r="H85" s="103">
        <f t="shared" si="18"/>
        <v>0</v>
      </c>
      <c r="I85" s="132"/>
      <c r="J85" s="132"/>
      <c r="K85" s="103">
        <f t="shared" si="19"/>
        <v>0</v>
      </c>
      <c r="L85" s="132"/>
      <c r="M85" s="132"/>
      <c r="N85" s="102">
        <f t="shared" si="20"/>
        <v>0</v>
      </c>
      <c r="O85" s="132"/>
      <c r="P85" s="132"/>
      <c r="Q85" s="102">
        <f t="shared" si="21"/>
        <v>0</v>
      </c>
      <c r="R85" s="132"/>
      <c r="S85" s="132"/>
      <c r="T85" s="102">
        <f t="shared" si="22"/>
        <v>0</v>
      </c>
      <c r="U85" s="102">
        <f t="shared" si="23"/>
        <v>0</v>
      </c>
      <c r="AB85" s="133" t="str">
        <f>VLOOKUP(AC85,Lookup!$V$1:$W$12,2,FALSE)</f>
        <v>Division</v>
      </c>
      <c r="AC85" s="43" t="s">
        <v>72</v>
      </c>
      <c r="AD85" s="43" t="s">
        <v>78</v>
      </c>
      <c r="AE85" s="43" t="s">
        <v>156</v>
      </c>
      <c r="AF85" s="132"/>
      <c r="AG85" s="132"/>
      <c r="AH85" s="132"/>
      <c r="AI85" s="103">
        <f t="shared" si="24"/>
        <v>0</v>
      </c>
      <c r="AJ85" s="132"/>
      <c r="AK85" s="132"/>
      <c r="AL85" s="103">
        <f t="shared" si="25"/>
        <v>0</v>
      </c>
      <c r="AM85" s="132"/>
      <c r="AN85" s="132"/>
      <c r="AO85" s="102">
        <f t="shared" si="26"/>
        <v>0</v>
      </c>
      <c r="AP85" s="132"/>
      <c r="AQ85" s="132"/>
      <c r="AR85" s="102">
        <f t="shared" si="27"/>
        <v>0</v>
      </c>
      <c r="AS85" s="132"/>
      <c r="AT85" s="132"/>
      <c r="AU85" s="102">
        <f t="shared" si="28"/>
        <v>0</v>
      </c>
      <c r="AV85" s="102">
        <f t="shared" si="29"/>
        <v>0</v>
      </c>
      <c r="BC85" s="133" t="str">
        <f>VLOOKUP(BD85,Lookup!$V$1:$W$12,2,FALSE)</f>
        <v>Division</v>
      </c>
      <c r="BD85" s="43" t="s">
        <v>72</v>
      </c>
      <c r="BE85" s="43" t="s">
        <v>78</v>
      </c>
      <c r="BF85" s="43" t="s">
        <v>156</v>
      </c>
      <c r="BG85" s="132"/>
      <c r="BH85" s="132"/>
      <c r="BI85" s="132"/>
      <c r="BJ85" s="103">
        <f t="shared" si="30"/>
        <v>0</v>
      </c>
      <c r="BK85" s="132"/>
      <c r="BL85" s="132"/>
      <c r="BM85" s="103">
        <f t="shared" si="31"/>
        <v>0</v>
      </c>
      <c r="BN85" s="132"/>
      <c r="BO85" s="132"/>
      <c r="BP85" s="102">
        <f t="shared" si="32"/>
        <v>0</v>
      </c>
      <c r="BQ85" s="132"/>
      <c r="BR85" s="132"/>
      <c r="BS85" s="102">
        <f t="shared" si="33"/>
        <v>0</v>
      </c>
      <c r="BT85" s="132"/>
      <c r="BU85" s="132"/>
      <c r="BV85" s="102">
        <f t="shared" si="34"/>
        <v>0</v>
      </c>
      <c r="BW85" s="102">
        <f t="shared" si="35"/>
        <v>0</v>
      </c>
    </row>
    <row r="86" spans="1:75" x14ac:dyDescent="0.25">
      <c r="A86" s="133" t="str">
        <f>VLOOKUP(B86,Lookup!$V$1:$W$12,2,FALSE)</f>
        <v>Division</v>
      </c>
      <c r="B86" s="43" t="s">
        <v>72</v>
      </c>
      <c r="C86" s="43" t="s">
        <v>78</v>
      </c>
      <c r="D86" s="43" t="s">
        <v>156</v>
      </c>
      <c r="E86" s="132"/>
      <c r="F86" s="132"/>
      <c r="G86" s="132"/>
      <c r="H86" s="103">
        <f t="shared" si="18"/>
        <v>0</v>
      </c>
      <c r="I86" s="132"/>
      <c r="J86" s="132"/>
      <c r="K86" s="103">
        <f t="shared" si="19"/>
        <v>0</v>
      </c>
      <c r="L86" s="132"/>
      <c r="M86" s="132"/>
      <c r="N86" s="102">
        <f t="shared" si="20"/>
        <v>0</v>
      </c>
      <c r="O86" s="132"/>
      <c r="P86" s="132"/>
      <c r="Q86" s="102">
        <f t="shared" si="21"/>
        <v>0</v>
      </c>
      <c r="R86" s="132"/>
      <c r="S86" s="132"/>
      <c r="T86" s="102">
        <f t="shared" si="22"/>
        <v>0</v>
      </c>
      <c r="U86" s="102">
        <f t="shared" si="23"/>
        <v>0</v>
      </c>
      <c r="AB86" s="133" t="str">
        <f>VLOOKUP(AC86,Lookup!$V$1:$W$12,2,FALSE)</f>
        <v>Division</v>
      </c>
      <c r="AC86" s="43" t="s">
        <v>72</v>
      </c>
      <c r="AD86" s="43" t="s">
        <v>78</v>
      </c>
      <c r="AE86" s="43" t="s">
        <v>156</v>
      </c>
      <c r="AF86" s="132"/>
      <c r="AG86" s="132"/>
      <c r="AH86" s="132"/>
      <c r="AI86" s="103">
        <f t="shared" si="24"/>
        <v>0</v>
      </c>
      <c r="AJ86" s="132"/>
      <c r="AK86" s="132"/>
      <c r="AL86" s="103">
        <f t="shared" si="25"/>
        <v>0</v>
      </c>
      <c r="AM86" s="132"/>
      <c r="AN86" s="132"/>
      <c r="AO86" s="102">
        <f t="shared" si="26"/>
        <v>0</v>
      </c>
      <c r="AP86" s="132"/>
      <c r="AQ86" s="132"/>
      <c r="AR86" s="102">
        <f t="shared" si="27"/>
        <v>0</v>
      </c>
      <c r="AS86" s="132"/>
      <c r="AT86" s="132"/>
      <c r="AU86" s="102">
        <f t="shared" si="28"/>
        <v>0</v>
      </c>
      <c r="AV86" s="102">
        <f t="shared" si="29"/>
        <v>0</v>
      </c>
      <c r="BC86" s="133" t="str">
        <f>VLOOKUP(BD86,Lookup!$V$1:$W$12,2,FALSE)</f>
        <v>Division</v>
      </c>
      <c r="BD86" s="43" t="s">
        <v>72</v>
      </c>
      <c r="BE86" s="43" t="s">
        <v>78</v>
      </c>
      <c r="BF86" s="43" t="s">
        <v>156</v>
      </c>
      <c r="BG86" s="132"/>
      <c r="BH86" s="132"/>
      <c r="BI86" s="132"/>
      <c r="BJ86" s="103">
        <f t="shared" si="30"/>
        <v>0</v>
      </c>
      <c r="BK86" s="132"/>
      <c r="BL86" s="132"/>
      <c r="BM86" s="103">
        <f t="shared" si="31"/>
        <v>0</v>
      </c>
      <c r="BN86" s="132"/>
      <c r="BO86" s="132"/>
      <c r="BP86" s="102">
        <f t="shared" si="32"/>
        <v>0</v>
      </c>
      <c r="BQ86" s="132"/>
      <c r="BR86" s="132"/>
      <c r="BS86" s="102">
        <f t="shared" si="33"/>
        <v>0</v>
      </c>
      <c r="BT86" s="132"/>
      <c r="BU86" s="132"/>
      <c r="BV86" s="102">
        <f t="shared" si="34"/>
        <v>0</v>
      </c>
      <c r="BW86" s="102">
        <f t="shared" si="35"/>
        <v>0</v>
      </c>
    </row>
    <row r="87" spans="1:75" x14ac:dyDescent="0.25">
      <c r="A87" s="133" t="str">
        <f>VLOOKUP(B87,Lookup!$V$1:$W$12,2,FALSE)</f>
        <v>Division</v>
      </c>
      <c r="B87" s="43" t="s">
        <v>72</v>
      </c>
      <c r="C87" s="43" t="s">
        <v>78</v>
      </c>
      <c r="D87" s="43" t="s">
        <v>156</v>
      </c>
      <c r="E87" s="132"/>
      <c r="F87" s="132"/>
      <c r="G87" s="132"/>
      <c r="H87" s="103">
        <f t="shared" si="18"/>
        <v>0</v>
      </c>
      <c r="I87" s="132"/>
      <c r="J87" s="132"/>
      <c r="K87" s="103">
        <f t="shared" si="19"/>
        <v>0</v>
      </c>
      <c r="L87" s="132"/>
      <c r="M87" s="132"/>
      <c r="N87" s="102">
        <f t="shared" si="20"/>
        <v>0</v>
      </c>
      <c r="O87" s="132"/>
      <c r="P87" s="132"/>
      <c r="Q87" s="102">
        <f t="shared" si="21"/>
        <v>0</v>
      </c>
      <c r="R87" s="132"/>
      <c r="S87" s="132"/>
      <c r="T87" s="102">
        <f t="shared" si="22"/>
        <v>0</v>
      </c>
      <c r="U87" s="102">
        <f t="shared" si="23"/>
        <v>0</v>
      </c>
      <c r="AB87" s="133" t="str">
        <f>VLOOKUP(AC87,Lookup!$V$1:$W$12,2,FALSE)</f>
        <v>Division</v>
      </c>
      <c r="AC87" s="43" t="s">
        <v>72</v>
      </c>
      <c r="AD87" s="43" t="s">
        <v>78</v>
      </c>
      <c r="AE87" s="43" t="s">
        <v>156</v>
      </c>
      <c r="AF87" s="132"/>
      <c r="AG87" s="132"/>
      <c r="AH87" s="132"/>
      <c r="AI87" s="103">
        <f t="shared" si="24"/>
        <v>0</v>
      </c>
      <c r="AJ87" s="132"/>
      <c r="AK87" s="132"/>
      <c r="AL87" s="103">
        <f t="shared" si="25"/>
        <v>0</v>
      </c>
      <c r="AM87" s="132"/>
      <c r="AN87" s="132"/>
      <c r="AO87" s="102">
        <f t="shared" si="26"/>
        <v>0</v>
      </c>
      <c r="AP87" s="132"/>
      <c r="AQ87" s="132"/>
      <c r="AR87" s="102">
        <f t="shared" si="27"/>
        <v>0</v>
      </c>
      <c r="AS87" s="132"/>
      <c r="AT87" s="132"/>
      <c r="AU87" s="102">
        <f t="shared" si="28"/>
        <v>0</v>
      </c>
      <c r="AV87" s="102">
        <f t="shared" si="29"/>
        <v>0</v>
      </c>
      <c r="BC87" s="133" t="str">
        <f>VLOOKUP(BD87,Lookup!$V$1:$W$12,2,FALSE)</f>
        <v>Division</v>
      </c>
      <c r="BD87" s="43" t="s">
        <v>72</v>
      </c>
      <c r="BE87" s="43" t="s">
        <v>78</v>
      </c>
      <c r="BF87" s="43" t="s">
        <v>156</v>
      </c>
      <c r="BG87" s="132"/>
      <c r="BH87" s="132"/>
      <c r="BI87" s="132"/>
      <c r="BJ87" s="103">
        <f t="shared" si="30"/>
        <v>0</v>
      </c>
      <c r="BK87" s="132"/>
      <c r="BL87" s="132"/>
      <c r="BM87" s="103">
        <f t="shared" si="31"/>
        <v>0</v>
      </c>
      <c r="BN87" s="132"/>
      <c r="BO87" s="132"/>
      <c r="BP87" s="102">
        <f t="shared" si="32"/>
        <v>0</v>
      </c>
      <c r="BQ87" s="132"/>
      <c r="BR87" s="132"/>
      <c r="BS87" s="102">
        <f t="shared" si="33"/>
        <v>0</v>
      </c>
      <c r="BT87" s="132"/>
      <c r="BU87" s="132"/>
      <c r="BV87" s="102">
        <f t="shared" si="34"/>
        <v>0</v>
      </c>
      <c r="BW87" s="102">
        <f t="shared" si="35"/>
        <v>0</v>
      </c>
    </row>
    <row r="88" spans="1:75" x14ac:dyDescent="0.25">
      <c r="A88" s="133" t="str">
        <f>VLOOKUP(B88,Lookup!$V$1:$W$12,2,FALSE)</f>
        <v>Division</v>
      </c>
      <c r="B88" s="43" t="s">
        <v>72</v>
      </c>
      <c r="C88" s="43" t="s">
        <v>78</v>
      </c>
      <c r="D88" s="43" t="s">
        <v>156</v>
      </c>
      <c r="E88" s="132"/>
      <c r="F88" s="132"/>
      <c r="G88" s="132"/>
      <c r="H88" s="103">
        <f t="shared" si="18"/>
        <v>0</v>
      </c>
      <c r="I88" s="132"/>
      <c r="J88" s="132"/>
      <c r="K88" s="103">
        <f t="shared" si="19"/>
        <v>0</v>
      </c>
      <c r="L88" s="132"/>
      <c r="M88" s="132"/>
      <c r="N88" s="102">
        <f t="shared" si="20"/>
        <v>0</v>
      </c>
      <c r="O88" s="132"/>
      <c r="P88" s="132"/>
      <c r="Q88" s="102">
        <f t="shared" si="21"/>
        <v>0</v>
      </c>
      <c r="R88" s="132"/>
      <c r="S88" s="132"/>
      <c r="T88" s="102">
        <f t="shared" si="22"/>
        <v>0</v>
      </c>
      <c r="U88" s="102">
        <f t="shared" si="23"/>
        <v>0</v>
      </c>
      <c r="AB88" s="133" t="str">
        <f>VLOOKUP(AC88,Lookup!$V$1:$W$12,2,FALSE)</f>
        <v>Division</v>
      </c>
      <c r="AC88" s="43" t="s">
        <v>72</v>
      </c>
      <c r="AD88" s="43" t="s">
        <v>78</v>
      </c>
      <c r="AE88" s="43" t="s">
        <v>156</v>
      </c>
      <c r="AF88" s="132"/>
      <c r="AG88" s="132"/>
      <c r="AH88" s="132"/>
      <c r="AI88" s="103">
        <f t="shared" si="24"/>
        <v>0</v>
      </c>
      <c r="AJ88" s="132"/>
      <c r="AK88" s="132"/>
      <c r="AL88" s="103">
        <f t="shared" si="25"/>
        <v>0</v>
      </c>
      <c r="AM88" s="132"/>
      <c r="AN88" s="132"/>
      <c r="AO88" s="102">
        <f t="shared" si="26"/>
        <v>0</v>
      </c>
      <c r="AP88" s="132"/>
      <c r="AQ88" s="132"/>
      <c r="AR88" s="102">
        <f t="shared" si="27"/>
        <v>0</v>
      </c>
      <c r="AS88" s="132"/>
      <c r="AT88" s="132"/>
      <c r="AU88" s="102">
        <f t="shared" si="28"/>
        <v>0</v>
      </c>
      <c r="AV88" s="102">
        <f t="shared" si="29"/>
        <v>0</v>
      </c>
      <c r="BC88" s="133" t="str">
        <f>VLOOKUP(BD88,Lookup!$V$1:$W$12,2,FALSE)</f>
        <v>Division</v>
      </c>
      <c r="BD88" s="43" t="s">
        <v>72</v>
      </c>
      <c r="BE88" s="43" t="s">
        <v>78</v>
      </c>
      <c r="BF88" s="43" t="s">
        <v>156</v>
      </c>
      <c r="BG88" s="132"/>
      <c r="BH88" s="132"/>
      <c r="BI88" s="132"/>
      <c r="BJ88" s="103">
        <f t="shared" si="30"/>
        <v>0</v>
      </c>
      <c r="BK88" s="132"/>
      <c r="BL88" s="132"/>
      <c r="BM88" s="103">
        <f t="shared" si="31"/>
        <v>0</v>
      </c>
      <c r="BN88" s="132"/>
      <c r="BO88" s="132"/>
      <c r="BP88" s="102">
        <f t="shared" si="32"/>
        <v>0</v>
      </c>
      <c r="BQ88" s="132"/>
      <c r="BR88" s="132"/>
      <c r="BS88" s="102">
        <f t="shared" si="33"/>
        <v>0</v>
      </c>
      <c r="BT88" s="132"/>
      <c r="BU88" s="132"/>
      <c r="BV88" s="102">
        <f t="shared" si="34"/>
        <v>0</v>
      </c>
      <c r="BW88" s="102">
        <f t="shared" si="35"/>
        <v>0</v>
      </c>
    </row>
    <row r="89" spans="1:75" x14ac:dyDescent="0.25">
      <c r="A89" s="133" t="str">
        <f>VLOOKUP(B89,Lookup!$V$1:$W$12,2,FALSE)</f>
        <v>Division</v>
      </c>
      <c r="B89" s="43" t="s">
        <v>72</v>
      </c>
      <c r="C89" s="43" t="s">
        <v>78</v>
      </c>
      <c r="D89" s="43" t="s">
        <v>156</v>
      </c>
      <c r="E89" s="132"/>
      <c r="F89" s="132"/>
      <c r="G89" s="132"/>
      <c r="H89" s="103">
        <f t="shared" si="18"/>
        <v>0</v>
      </c>
      <c r="I89" s="132"/>
      <c r="J89" s="132"/>
      <c r="K89" s="103">
        <f t="shared" si="19"/>
        <v>0</v>
      </c>
      <c r="L89" s="132"/>
      <c r="M89" s="132"/>
      <c r="N89" s="102">
        <f t="shared" si="20"/>
        <v>0</v>
      </c>
      <c r="O89" s="132"/>
      <c r="P89" s="132"/>
      <c r="Q89" s="102">
        <f t="shared" si="21"/>
        <v>0</v>
      </c>
      <c r="R89" s="132"/>
      <c r="S89" s="132"/>
      <c r="T89" s="102">
        <f t="shared" si="22"/>
        <v>0</v>
      </c>
      <c r="U89" s="102">
        <f t="shared" si="23"/>
        <v>0</v>
      </c>
      <c r="AB89" s="133" t="str">
        <f>VLOOKUP(AC89,Lookup!$V$1:$W$12,2,FALSE)</f>
        <v>Division</v>
      </c>
      <c r="AC89" s="43" t="s">
        <v>72</v>
      </c>
      <c r="AD89" s="43" t="s">
        <v>78</v>
      </c>
      <c r="AE89" s="43" t="s">
        <v>156</v>
      </c>
      <c r="AF89" s="132"/>
      <c r="AG89" s="132"/>
      <c r="AH89" s="132"/>
      <c r="AI89" s="103">
        <f t="shared" si="24"/>
        <v>0</v>
      </c>
      <c r="AJ89" s="132"/>
      <c r="AK89" s="132"/>
      <c r="AL89" s="103">
        <f t="shared" si="25"/>
        <v>0</v>
      </c>
      <c r="AM89" s="132"/>
      <c r="AN89" s="132"/>
      <c r="AO89" s="102">
        <f t="shared" si="26"/>
        <v>0</v>
      </c>
      <c r="AP89" s="132"/>
      <c r="AQ89" s="132"/>
      <c r="AR89" s="102">
        <f t="shared" si="27"/>
        <v>0</v>
      </c>
      <c r="AS89" s="132"/>
      <c r="AT89" s="132"/>
      <c r="AU89" s="102">
        <f t="shared" si="28"/>
        <v>0</v>
      </c>
      <c r="AV89" s="102">
        <f t="shared" si="29"/>
        <v>0</v>
      </c>
      <c r="BC89" s="133" t="str">
        <f>VLOOKUP(BD89,Lookup!$V$1:$W$12,2,FALSE)</f>
        <v>Division</v>
      </c>
      <c r="BD89" s="43" t="s">
        <v>72</v>
      </c>
      <c r="BE89" s="43" t="s">
        <v>78</v>
      </c>
      <c r="BF89" s="43" t="s">
        <v>156</v>
      </c>
      <c r="BG89" s="132"/>
      <c r="BH89" s="132"/>
      <c r="BI89" s="132"/>
      <c r="BJ89" s="103">
        <f t="shared" si="30"/>
        <v>0</v>
      </c>
      <c r="BK89" s="132"/>
      <c r="BL89" s="132"/>
      <c r="BM89" s="103">
        <f t="shared" si="31"/>
        <v>0</v>
      </c>
      <c r="BN89" s="132"/>
      <c r="BO89" s="132"/>
      <c r="BP89" s="102">
        <f t="shared" si="32"/>
        <v>0</v>
      </c>
      <c r="BQ89" s="132"/>
      <c r="BR89" s="132"/>
      <c r="BS89" s="102">
        <f t="shared" si="33"/>
        <v>0</v>
      </c>
      <c r="BT89" s="132"/>
      <c r="BU89" s="132"/>
      <c r="BV89" s="102">
        <f t="shared" si="34"/>
        <v>0</v>
      </c>
      <c r="BW89" s="102">
        <f t="shared" si="35"/>
        <v>0</v>
      </c>
    </row>
    <row r="90" spans="1:75" x14ac:dyDescent="0.25">
      <c r="A90" s="133" t="str">
        <f>VLOOKUP(B90,Lookup!$V$1:$W$12,2,FALSE)</f>
        <v>Division</v>
      </c>
      <c r="B90" s="43" t="s">
        <v>72</v>
      </c>
      <c r="C90" s="43" t="s">
        <v>78</v>
      </c>
      <c r="D90" s="43" t="s">
        <v>156</v>
      </c>
      <c r="E90" s="132"/>
      <c r="F90" s="132"/>
      <c r="G90" s="132"/>
      <c r="H90" s="103">
        <f t="shared" si="18"/>
        <v>0</v>
      </c>
      <c r="I90" s="132"/>
      <c r="J90" s="132"/>
      <c r="K90" s="103">
        <f t="shared" si="19"/>
        <v>0</v>
      </c>
      <c r="L90" s="132"/>
      <c r="M90" s="132"/>
      <c r="N90" s="102">
        <f t="shared" si="20"/>
        <v>0</v>
      </c>
      <c r="O90" s="132"/>
      <c r="P90" s="132"/>
      <c r="Q90" s="102">
        <f t="shared" si="21"/>
        <v>0</v>
      </c>
      <c r="R90" s="132"/>
      <c r="S90" s="132"/>
      <c r="T90" s="102">
        <f t="shared" si="22"/>
        <v>0</v>
      </c>
      <c r="U90" s="102">
        <f t="shared" si="23"/>
        <v>0</v>
      </c>
      <c r="AB90" s="133" t="str">
        <f>VLOOKUP(AC90,Lookup!$V$1:$W$12,2,FALSE)</f>
        <v>Division</v>
      </c>
      <c r="AC90" s="43" t="s">
        <v>72</v>
      </c>
      <c r="AD90" s="43" t="s">
        <v>78</v>
      </c>
      <c r="AE90" s="43" t="s">
        <v>156</v>
      </c>
      <c r="AF90" s="132"/>
      <c r="AG90" s="132"/>
      <c r="AH90" s="132"/>
      <c r="AI90" s="103">
        <f t="shared" si="24"/>
        <v>0</v>
      </c>
      <c r="AJ90" s="132"/>
      <c r="AK90" s="132"/>
      <c r="AL90" s="103">
        <f t="shared" si="25"/>
        <v>0</v>
      </c>
      <c r="AM90" s="132"/>
      <c r="AN90" s="132"/>
      <c r="AO90" s="102">
        <f t="shared" si="26"/>
        <v>0</v>
      </c>
      <c r="AP90" s="132"/>
      <c r="AQ90" s="132"/>
      <c r="AR90" s="102">
        <f t="shared" si="27"/>
        <v>0</v>
      </c>
      <c r="AS90" s="132"/>
      <c r="AT90" s="132"/>
      <c r="AU90" s="102">
        <f t="shared" si="28"/>
        <v>0</v>
      </c>
      <c r="AV90" s="102">
        <f t="shared" si="29"/>
        <v>0</v>
      </c>
      <c r="BC90" s="133" t="str">
        <f>VLOOKUP(BD90,Lookup!$V$1:$W$12,2,FALSE)</f>
        <v>Division</v>
      </c>
      <c r="BD90" s="43" t="s">
        <v>72</v>
      </c>
      <c r="BE90" s="43" t="s">
        <v>78</v>
      </c>
      <c r="BF90" s="43" t="s">
        <v>156</v>
      </c>
      <c r="BG90" s="132"/>
      <c r="BH90" s="132"/>
      <c r="BI90" s="132"/>
      <c r="BJ90" s="103">
        <f t="shared" si="30"/>
        <v>0</v>
      </c>
      <c r="BK90" s="132"/>
      <c r="BL90" s="132"/>
      <c r="BM90" s="103">
        <f t="shared" si="31"/>
        <v>0</v>
      </c>
      <c r="BN90" s="132"/>
      <c r="BO90" s="132"/>
      <c r="BP90" s="102">
        <f t="shared" si="32"/>
        <v>0</v>
      </c>
      <c r="BQ90" s="132"/>
      <c r="BR90" s="132"/>
      <c r="BS90" s="102">
        <f t="shared" si="33"/>
        <v>0</v>
      </c>
      <c r="BT90" s="132"/>
      <c r="BU90" s="132"/>
      <c r="BV90" s="102">
        <f t="shared" si="34"/>
        <v>0</v>
      </c>
      <c r="BW90" s="102">
        <f t="shared" si="35"/>
        <v>0</v>
      </c>
    </row>
    <row r="91" spans="1:75" x14ac:dyDescent="0.25">
      <c r="E91" s="24" t="s">
        <v>5</v>
      </c>
      <c r="F91" s="24">
        <f>SUM(F4:F90)</f>
        <v>0</v>
      </c>
      <c r="G91" s="24">
        <f t="shared" ref="G91:O91" si="36">SUM(G4:G90)</f>
        <v>0</v>
      </c>
      <c r="H91" s="104">
        <f>SUM(H4:H90)</f>
        <v>0</v>
      </c>
      <c r="I91" s="24">
        <f t="shared" si="36"/>
        <v>0</v>
      </c>
      <c r="J91" s="24">
        <f t="shared" si="36"/>
        <v>0</v>
      </c>
      <c r="K91" s="104">
        <f>SUM(K4:K90)</f>
        <v>0</v>
      </c>
      <c r="L91" s="24">
        <f t="shared" si="36"/>
        <v>0</v>
      </c>
      <c r="M91" s="24">
        <f t="shared" si="36"/>
        <v>0</v>
      </c>
      <c r="N91" s="104">
        <f>SUM(N4:N90)</f>
        <v>0</v>
      </c>
      <c r="O91" s="24">
        <f t="shared" si="36"/>
        <v>0</v>
      </c>
      <c r="P91" s="24">
        <f t="shared" ref="P91" si="37">SUM(P4:P90)</f>
        <v>0</v>
      </c>
      <c r="Q91" s="104">
        <f>SUM(Q4:Q90)</f>
        <v>0</v>
      </c>
      <c r="R91" s="24">
        <f t="shared" ref="R91" si="38">SUM(R4:R90)</f>
        <v>0</v>
      </c>
      <c r="S91" s="24">
        <f t="shared" ref="S91" si="39">SUM(S4:S90)</f>
        <v>0</v>
      </c>
      <c r="T91" s="104">
        <f t="shared" ref="T91:U91" si="40">SUM(T4:T90)</f>
        <v>0</v>
      </c>
      <c r="U91" s="104">
        <f t="shared" si="40"/>
        <v>0</v>
      </c>
      <c r="AF91" s="24" t="s">
        <v>5</v>
      </c>
      <c r="AG91" s="24">
        <f>SUM(AG4:AG90)</f>
        <v>0</v>
      </c>
      <c r="AH91" s="24">
        <f t="shared" ref="AH91" si="41">SUM(AH4:AH90)</f>
        <v>0</v>
      </c>
      <c r="AI91" s="104">
        <f>SUM(AI4:AI90)</f>
        <v>0</v>
      </c>
      <c r="AJ91" s="24">
        <f t="shared" ref="AJ91:AK91" si="42">SUM(AJ4:AJ90)</f>
        <v>0</v>
      </c>
      <c r="AK91" s="24">
        <f t="shared" si="42"/>
        <v>0</v>
      </c>
      <c r="AL91" s="104">
        <f>SUM(AL4:AL90)</f>
        <v>0</v>
      </c>
      <c r="AM91" s="24">
        <f t="shared" ref="AM91:AN91" si="43">SUM(AM4:AM90)</f>
        <v>0</v>
      </c>
      <c r="AN91" s="24">
        <f t="shared" si="43"/>
        <v>0</v>
      </c>
      <c r="AO91" s="104">
        <f>SUM(AO4:AO90)</f>
        <v>0</v>
      </c>
      <c r="AP91" s="24">
        <f t="shared" ref="AP91:AQ91" si="44">SUM(AP4:AP90)</f>
        <v>0</v>
      </c>
      <c r="AQ91" s="24">
        <f t="shared" si="44"/>
        <v>0</v>
      </c>
      <c r="AR91" s="104">
        <f>SUM(AR4:AR90)</f>
        <v>0</v>
      </c>
      <c r="AS91" s="24">
        <f t="shared" ref="AS91:AV91" si="45">SUM(AS4:AS90)</f>
        <v>0</v>
      </c>
      <c r="AT91" s="24">
        <f t="shared" si="45"/>
        <v>0</v>
      </c>
      <c r="AU91" s="104">
        <f t="shared" si="45"/>
        <v>0</v>
      </c>
      <c r="AV91" s="104">
        <f t="shared" si="45"/>
        <v>0</v>
      </c>
      <c r="BG91" s="24" t="s">
        <v>5</v>
      </c>
      <c r="BH91" s="24">
        <f>SUM(BH4:BH90)</f>
        <v>0</v>
      </c>
      <c r="BI91" s="24">
        <f t="shared" ref="BI91" si="46">SUM(BI4:BI90)</f>
        <v>0</v>
      </c>
      <c r="BJ91" s="104">
        <f>SUM(BJ4:BJ90)</f>
        <v>0</v>
      </c>
      <c r="BK91" s="24">
        <f t="shared" ref="BK91:BL91" si="47">SUM(BK4:BK90)</f>
        <v>0</v>
      </c>
      <c r="BL91" s="24">
        <f t="shared" si="47"/>
        <v>0</v>
      </c>
      <c r="BM91" s="104">
        <f>SUM(BM4:BM90)</f>
        <v>0</v>
      </c>
      <c r="BN91" s="24">
        <f t="shared" ref="BN91:BO91" si="48">SUM(BN4:BN90)</f>
        <v>0</v>
      </c>
      <c r="BO91" s="24">
        <f t="shared" si="48"/>
        <v>0</v>
      </c>
      <c r="BP91" s="104">
        <f>SUM(BP4:BP90)</f>
        <v>0</v>
      </c>
      <c r="BQ91" s="24">
        <f t="shared" ref="BQ91:BR91" si="49">SUM(BQ4:BQ90)</f>
        <v>0</v>
      </c>
      <c r="BR91" s="24">
        <f t="shared" si="49"/>
        <v>0</v>
      </c>
      <c r="BS91" s="104">
        <f>SUM(BS4:BS90)</f>
        <v>0</v>
      </c>
      <c r="BT91" s="24">
        <f t="shared" ref="BT91:BW91" si="50">SUM(BT4:BT90)</f>
        <v>0</v>
      </c>
      <c r="BU91" s="24">
        <f t="shared" si="50"/>
        <v>0</v>
      </c>
      <c r="BV91" s="104">
        <f t="shared" si="50"/>
        <v>0</v>
      </c>
      <c r="BW91" s="104">
        <f t="shared" si="50"/>
        <v>0</v>
      </c>
    </row>
    <row r="116" spans="1:5" x14ac:dyDescent="0.25">
      <c r="A116" s="17"/>
      <c r="C116" s="17"/>
      <c r="D116" s="17"/>
      <c r="E116" s="17"/>
    </row>
  </sheetData>
  <mergeCells count="30">
    <mergeCell ref="F1:G1"/>
    <mergeCell ref="I1:J1"/>
    <mergeCell ref="L1:M1"/>
    <mergeCell ref="O1:P1"/>
    <mergeCell ref="R1:S1"/>
    <mergeCell ref="F2:G2"/>
    <mergeCell ref="I2:J2"/>
    <mergeCell ref="L2:M2"/>
    <mergeCell ref="O2:P2"/>
    <mergeCell ref="R2:S2"/>
    <mergeCell ref="AG1:AH1"/>
    <mergeCell ref="AJ1:AK1"/>
    <mergeCell ref="AM1:AN1"/>
    <mergeCell ref="AP1:AQ1"/>
    <mergeCell ref="AS1:AT1"/>
    <mergeCell ref="AG2:AH2"/>
    <mergeCell ref="AJ2:AK2"/>
    <mergeCell ref="AM2:AN2"/>
    <mergeCell ref="AP2:AQ2"/>
    <mergeCell ref="AS2:AT2"/>
    <mergeCell ref="BH1:BI1"/>
    <mergeCell ref="BK1:BL1"/>
    <mergeCell ref="BN1:BO1"/>
    <mergeCell ref="BQ1:BR1"/>
    <mergeCell ref="BT1:BU1"/>
    <mergeCell ref="BH2:BI2"/>
    <mergeCell ref="BK2:BL2"/>
    <mergeCell ref="BN2:BO2"/>
    <mergeCell ref="BQ2:BR2"/>
    <mergeCell ref="BT2:BU2"/>
  </mergeCells>
  <dataValidations count="1">
    <dataValidation type="list" allowBlank="1" showInputMessage="1" showErrorMessage="1" sqref="BF4:BF90">
      <formula1>$AQ$2:$AQ$5</formula1>
    </dataValidation>
  </dataValidations>
  <pageMargins left="0.70866141732283472" right="0.70866141732283472" top="0.74803149606299213" bottom="0.74803149606299213" header="0.31496062992125984" footer="0.31496062992125984"/>
  <pageSetup paperSize="9" scale="35" orientation="landscape" r:id="rId1"/>
  <headerFooter alignWithMargins="0">
    <oddFooter>&amp;L&amp;"Arial,Italic"&amp;8&amp;F &amp;A &amp;D&amp;R&amp;"Arial,Italic"&amp;8&amp;P/&amp;N</oddFooter>
  </headerFooter>
  <colBreaks count="2" manualBreakCount="2">
    <brk id="24" max="1048575" man="1"/>
    <brk id="51" max="1048575"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Lookup!$AQ$2:$AQ$5</xm:f>
          </x14:formula1>
          <xm:sqref>D4:D90 AE4:AE90</xm:sqref>
        </x14:dataValidation>
        <x14:dataValidation type="list" allowBlank="1" showInputMessage="1" showErrorMessage="1">
          <x14:formula1>
            <xm:f>Lookup!$Y$1:$Y$7</xm:f>
          </x14:formula1>
          <xm:sqref>C4:C90 AD4:AD90 BE4:BE90</xm:sqref>
        </x14:dataValidation>
        <x14:dataValidation type="list" allowBlank="1" showInputMessage="1" showErrorMessage="1">
          <x14:formula1>
            <xm:f>Lookup!$V$1:$V$12</xm:f>
          </x14:formula1>
          <xm:sqref>B4:B90</xm:sqref>
        </x14:dataValidation>
        <x14:dataValidation type="list" allowBlank="1" showInputMessage="1" showErrorMessage="1">
          <x14:formula1>
            <xm:f>Lookup!$V$1:$V$12</xm:f>
          </x14:formula1>
          <xm:sqref>BD4:BD90</xm:sqref>
        </x14:dataValidation>
        <x14:dataValidation type="list" allowBlank="1" showInputMessage="1" showErrorMessage="1">
          <x14:formula1>
            <xm:f>Lookup!$V$1:$V$12</xm:f>
          </x14:formula1>
          <xm:sqref>AC4:AC90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99"/>
    <pageSetUpPr fitToPage="1"/>
  </sheetPr>
  <dimension ref="A1:L34"/>
  <sheetViews>
    <sheetView zoomScale="90" zoomScaleNormal="90" workbookViewId="0">
      <selection activeCell="I13" sqref="I13"/>
    </sheetView>
  </sheetViews>
  <sheetFormatPr defaultRowHeight="15" x14ac:dyDescent="0.25"/>
  <cols>
    <col min="1" max="1" width="18.5703125" style="16" customWidth="1"/>
    <col min="2" max="2" width="13.140625" style="16" customWidth="1"/>
    <col min="3" max="3" width="10.42578125" style="16" bestFit="1" customWidth="1"/>
    <col min="4" max="4" width="13.140625" style="16" customWidth="1"/>
    <col min="5" max="5" width="9.140625" style="16"/>
    <col min="6" max="6" width="13.140625" style="16" customWidth="1"/>
    <col min="7" max="7" width="9.140625" style="16"/>
    <col min="8" max="8" width="13.140625" style="16" customWidth="1"/>
    <col min="9" max="9" width="9.140625" style="16"/>
    <col min="10" max="10" width="13.140625" style="16" customWidth="1"/>
    <col min="11" max="16384" width="9.140625" style="16"/>
  </cols>
  <sheetData>
    <row r="1" spans="1:12" x14ac:dyDescent="0.25">
      <c r="B1" s="57" t="s">
        <v>1</v>
      </c>
      <c r="C1" s="67" t="s">
        <v>1</v>
      </c>
      <c r="D1" s="57" t="s">
        <v>2</v>
      </c>
      <c r="E1" s="67" t="s">
        <v>2</v>
      </c>
      <c r="F1" s="57" t="s">
        <v>3</v>
      </c>
      <c r="G1" s="67" t="s">
        <v>74</v>
      </c>
      <c r="H1" s="57" t="s">
        <v>67</v>
      </c>
      <c r="I1" s="67" t="s">
        <v>67</v>
      </c>
      <c r="J1" s="57" t="s">
        <v>68</v>
      </c>
      <c r="K1" s="67" t="s">
        <v>68</v>
      </c>
      <c r="L1" s="67" t="s">
        <v>77</v>
      </c>
    </row>
    <row r="2" spans="1:12" x14ac:dyDescent="0.25">
      <c r="B2" s="56" t="str">
        <f>'FFP Summary'!B13</f>
        <v>2023/24</v>
      </c>
      <c r="C2" s="67" t="str">
        <f>B2</f>
        <v>2023/24</v>
      </c>
      <c r="D2" s="56" t="str">
        <f>'FFP Summary'!C13</f>
        <v>2024/25</v>
      </c>
      <c r="E2" s="67" t="str">
        <f>D2</f>
        <v>2024/25</v>
      </c>
      <c r="F2" s="57" t="str">
        <f>'FFP Summary'!D13</f>
        <v>2025/26</v>
      </c>
      <c r="G2" s="67" t="str">
        <f>F2</f>
        <v>2025/26</v>
      </c>
      <c r="H2" s="57" t="str">
        <f>'FFP Summary'!E13</f>
        <v>2026/27</v>
      </c>
      <c r="I2" s="67" t="str">
        <f>H2</f>
        <v>2026/27</v>
      </c>
      <c r="J2" s="57" t="str">
        <f>'FFP Summary'!F13</f>
        <v>2027/28</v>
      </c>
      <c r="K2" s="67" t="str">
        <f>J2</f>
        <v>2027/28</v>
      </c>
      <c r="L2" s="66"/>
    </row>
    <row r="3" spans="1:12" s="24" customFormat="1" x14ac:dyDescent="0.25">
      <c r="A3" s="24" t="s">
        <v>106</v>
      </c>
      <c r="B3" s="57" t="s">
        <v>73</v>
      </c>
      <c r="C3" s="67" t="s">
        <v>16</v>
      </c>
      <c r="D3" s="57" t="s">
        <v>73</v>
      </c>
      <c r="E3" s="67" t="s">
        <v>16</v>
      </c>
      <c r="F3" s="57" t="s">
        <v>73</v>
      </c>
      <c r="G3" s="67" t="s">
        <v>16</v>
      </c>
      <c r="H3" s="57" t="s">
        <v>73</v>
      </c>
      <c r="I3" s="67" t="s">
        <v>16</v>
      </c>
      <c r="J3" s="57" t="s">
        <v>73</v>
      </c>
      <c r="K3" s="67" t="s">
        <v>16</v>
      </c>
      <c r="L3" s="67" t="s">
        <v>16</v>
      </c>
    </row>
    <row r="4" spans="1:12" s="23" customFormat="1" x14ac:dyDescent="0.25">
      <c r="A4" s="43" t="s">
        <v>120</v>
      </c>
      <c r="B4" s="44">
        <v>0</v>
      </c>
      <c r="C4" s="101">
        <f>B4*Lookup!$AM4</f>
        <v>0</v>
      </c>
      <c r="D4" s="44">
        <v>0</v>
      </c>
      <c r="E4" s="101">
        <f>D4*Lookup!$AM$4</f>
        <v>0</v>
      </c>
      <c r="F4" s="44">
        <v>50</v>
      </c>
      <c r="G4" s="102">
        <f>F4*Lookup!$AM$4</f>
        <v>145.83184146045375</v>
      </c>
      <c r="H4" s="44">
        <v>50</v>
      </c>
      <c r="I4" s="101">
        <f>H4*Lookup!$AM$4</f>
        <v>145.83184146045375</v>
      </c>
      <c r="J4" s="44">
        <v>50</v>
      </c>
      <c r="K4" s="101">
        <f>J4*Lookup!$AM$4</f>
        <v>145.83184146045375</v>
      </c>
      <c r="L4" s="101">
        <f>SUM(C4,E4,G4,I4,K4)</f>
        <v>437.49552438136124</v>
      </c>
    </row>
    <row r="5" spans="1:12" x14ac:dyDescent="0.25">
      <c r="A5" s="43" t="s">
        <v>121</v>
      </c>
      <c r="B5" s="44">
        <v>0</v>
      </c>
      <c r="C5" s="101">
        <f>B5*Lookup!$AM5</f>
        <v>0</v>
      </c>
      <c r="D5" s="44">
        <v>0</v>
      </c>
      <c r="E5" s="101">
        <f>D5*Lookup!$AM5</f>
        <v>0</v>
      </c>
      <c r="F5" s="44">
        <v>50</v>
      </c>
      <c r="G5" s="102">
        <f>F5*Lookup!$AM5</f>
        <v>222.90679307742494</v>
      </c>
      <c r="H5" s="44">
        <v>50</v>
      </c>
      <c r="I5" s="101">
        <f>H5*Lookup!$AM5</f>
        <v>222.90679307742494</v>
      </c>
      <c r="J5" s="44">
        <v>50</v>
      </c>
      <c r="K5" s="101">
        <f>J5*Lookup!$AM5</f>
        <v>222.90679307742494</v>
      </c>
      <c r="L5" s="101">
        <f t="shared" ref="L5:L8" si="0">SUM(C5,E5,G5,I5,K5)</f>
        <v>668.72037923227481</v>
      </c>
    </row>
    <row r="6" spans="1:12" x14ac:dyDescent="0.25">
      <c r="A6" s="43" t="s">
        <v>122</v>
      </c>
      <c r="B6" s="44">
        <v>0</v>
      </c>
      <c r="C6" s="101">
        <f>B6*Lookup!$AM6</f>
        <v>0</v>
      </c>
      <c r="D6" s="44">
        <v>0</v>
      </c>
      <c r="E6" s="101">
        <f>D6*Lookup!$AM6</f>
        <v>0</v>
      </c>
      <c r="F6" s="44">
        <v>50</v>
      </c>
      <c r="G6" s="102">
        <f>F6*Lookup!$AM6</f>
        <v>51.699023472552497</v>
      </c>
      <c r="H6" s="44">
        <v>50</v>
      </c>
      <c r="I6" s="101">
        <f>H6*Lookup!$AM6</f>
        <v>51.699023472552497</v>
      </c>
      <c r="J6" s="44">
        <v>50</v>
      </c>
      <c r="K6" s="101">
        <f>J6*Lookup!$AM6</f>
        <v>51.699023472552497</v>
      </c>
      <c r="L6" s="101">
        <f t="shared" si="0"/>
        <v>155.09707041765751</v>
      </c>
    </row>
    <row r="7" spans="1:12" x14ac:dyDescent="0.25">
      <c r="A7" s="43" t="s">
        <v>123</v>
      </c>
      <c r="B7" s="44">
        <v>0</v>
      </c>
      <c r="C7" s="101">
        <f>B7*Lookup!$AM7</f>
        <v>0</v>
      </c>
      <c r="D7" s="44">
        <v>0</v>
      </c>
      <c r="E7" s="101">
        <f>D7*Lookup!$AM7</f>
        <v>0</v>
      </c>
      <c r="F7" s="44">
        <v>50</v>
      </c>
      <c r="G7" s="102">
        <f>F7*Lookup!$AM7</f>
        <v>17.413870600349117</v>
      </c>
      <c r="H7" s="44">
        <v>50</v>
      </c>
      <c r="I7" s="101">
        <f>H7*Lookup!$AM7</f>
        <v>17.413870600349117</v>
      </c>
      <c r="J7" s="44">
        <v>50</v>
      </c>
      <c r="K7" s="101">
        <f>J7*Lookup!$AM7</f>
        <v>17.413870600349117</v>
      </c>
      <c r="L7" s="101">
        <f t="shared" si="0"/>
        <v>52.241611801047355</v>
      </c>
    </row>
    <row r="8" spans="1:12" x14ac:dyDescent="0.25">
      <c r="A8" s="43" t="s">
        <v>124</v>
      </c>
      <c r="B8" s="44">
        <v>0</v>
      </c>
      <c r="C8" s="101">
        <f>B8*Lookup!$AM8</f>
        <v>0</v>
      </c>
      <c r="D8" s="44">
        <v>0</v>
      </c>
      <c r="E8" s="101">
        <f>D8*Lookup!$AM8</f>
        <v>0</v>
      </c>
      <c r="F8" s="44">
        <v>50</v>
      </c>
      <c r="G8" s="102">
        <f>F8*Lookup!$AM8</f>
        <v>119.62617842390391</v>
      </c>
      <c r="H8" s="44">
        <v>50</v>
      </c>
      <c r="I8" s="101">
        <f>H8*Lookup!$AM8</f>
        <v>119.62617842390391</v>
      </c>
      <c r="J8" s="44">
        <v>50</v>
      </c>
      <c r="K8" s="101">
        <f>J8*Lookup!$AM8</f>
        <v>119.62617842390391</v>
      </c>
      <c r="L8" s="101">
        <f t="shared" si="0"/>
        <v>358.87853527171171</v>
      </c>
    </row>
    <row r="9" spans="1:12" x14ac:dyDescent="0.25">
      <c r="B9" s="24">
        <f t="shared" ref="B9:J9" si="1">SUM(B4:B8)</f>
        <v>0</v>
      </c>
      <c r="C9" s="99">
        <f t="shared" si="1"/>
        <v>0</v>
      </c>
      <c r="D9" s="24">
        <f t="shared" si="1"/>
        <v>0</v>
      </c>
      <c r="E9" s="99">
        <f t="shared" si="1"/>
        <v>0</v>
      </c>
      <c r="F9" s="24">
        <f t="shared" si="1"/>
        <v>250</v>
      </c>
      <c r="G9" s="102">
        <f t="shared" si="1"/>
        <v>557.47770703468416</v>
      </c>
      <c r="H9" s="24">
        <f t="shared" si="1"/>
        <v>250</v>
      </c>
      <c r="I9" s="99">
        <f t="shared" si="1"/>
        <v>557.47770703468416</v>
      </c>
      <c r="J9" s="24">
        <f t="shared" si="1"/>
        <v>250</v>
      </c>
      <c r="K9" s="99">
        <f t="shared" ref="K9:L9" si="2">SUM(K4:K8)</f>
        <v>557.47770703468416</v>
      </c>
      <c r="L9" s="99">
        <f t="shared" si="2"/>
        <v>1672.4331211040526</v>
      </c>
    </row>
    <row r="10" spans="1:12" x14ac:dyDescent="0.25">
      <c r="K10" s="100"/>
    </row>
    <row r="34" spans="1:1" x14ac:dyDescent="0.25">
      <c r="A34" s="17"/>
    </row>
  </sheetData>
  <pageMargins left="0.7" right="0.7" top="0.75" bottom="0.75" header="0.3" footer="0.3"/>
  <pageSetup paperSize="9" scale="89" orientation="landscape" r:id="rId1"/>
  <headerFooter alignWithMargins="0">
    <oddFooter>&amp;L&amp;"Arial,Italic"&amp;8&amp;F &amp;A &amp;D&amp;R&amp;"Arial,Italic"&amp;8&amp;P/&amp;N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Lookup!$AH$2:$AH$8</xm:f>
          </x14:formula1>
          <xm:sqref>A4:A8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sheetPr>
  <dimension ref="A1:AP55"/>
  <sheetViews>
    <sheetView zoomScale="90" zoomScaleNormal="90" workbookViewId="0">
      <pane ySplit="3" topLeftCell="A4" activePane="bottomLeft" state="frozen"/>
      <selection pane="bottomLeft" activeCell="AH5" sqref="AH5"/>
    </sheetView>
  </sheetViews>
  <sheetFormatPr defaultRowHeight="15" x14ac:dyDescent="0.25"/>
  <cols>
    <col min="1" max="1" width="8.42578125" style="16" bestFit="1" customWidth="1"/>
    <col min="2" max="2" width="24.85546875" style="16" bestFit="1" customWidth="1"/>
    <col min="3" max="4" width="21.85546875" style="16" customWidth="1"/>
    <col min="5" max="9" width="13.140625" style="16" customWidth="1"/>
    <col min="10" max="10" width="11.42578125" style="16" customWidth="1"/>
    <col min="11" max="16" width="9.140625" style="16"/>
    <col min="17" max="17" width="8.42578125" style="16" bestFit="1" customWidth="1"/>
    <col min="18" max="18" width="24.85546875" style="16" bestFit="1" customWidth="1"/>
    <col min="19" max="20" width="21.85546875" style="16" customWidth="1"/>
    <col min="21" max="25" width="13.140625" style="16" customWidth="1"/>
    <col min="26" max="26" width="11.42578125" style="16" customWidth="1"/>
    <col min="27" max="32" width="9.140625" style="16"/>
    <col min="33" max="33" width="8.42578125" style="16" bestFit="1" customWidth="1"/>
    <col min="34" max="34" width="24.85546875" style="16" bestFit="1" customWidth="1"/>
    <col min="35" max="36" width="21.85546875" style="16" customWidth="1"/>
    <col min="37" max="41" width="13.140625" style="16" customWidth="1"/>
    <col min="42" max="42" width="11.42578125" style="16" customWidth="1"/>
    <col min="43" max="16384" width="9.140625" style="16"/>
  </cols>
  <sheetData>
    <row r="1" spans="1:42" ht="18.75" x14ac:dyDescent="0.3">
      <c r="A1" s="134" t="s">
        <v>126</v>
      </c>
      <c r="E1" s="62" t="s">
        <v>1</v>
      </c>
      <c r="F1" s="62" t="s">
        <v>2</v>
      </c>
      <c r="G1" s="62" t="s">
        <v>3</v>
      </c>
      <c r="H1" s="62" t="s">
        <v>67</v>
      </c>
      <c r="I1" s="62" t="s">
        <v>68</v>
      </c>
      <c r="J1" s="62" t="s">
        <v>77</v>
      </c>
      <c r="Q1" s="134" t="s">
        <v>126</v>
      </c>
      <c r="U1" s="137" t="s">
        <v>1</v>
      </c>
      <c r="V1" s="137" t="s">
        <v>2</v>
      </c>
      <c r="W1" s="137" t="s">
        <v>3</v>
      </c>
      <c r="X1" s="137" t="s">
        <v>67</v>
      </c>
      <c r="Y1" s="137" t="s">
        <v>68</v>
      </c>
      <c r="Z1" s="137" t="s">
        <v>77</v>
      </c>
      <c r="AG1" s="134" t="s">
        <v>126</v>
      </c>
      <c r="AK1" s="137" t="s">
        <v>1</v>
      </c>
      <c r="AL1" s="137" t="s">
        <v>2</v>
      </c>
      <c r="AM1" s="137" t="s">
        <v>3</v>
      </c>
      <c r="AN1" s="137" t="s">
        <v>67</v>
      </c>
      <c r="AO1" s="137" t="s">
        <v>68</v>
      </c>
      <c r="AP1" s="137" t="s">
        <v>77</v>
      </c>
    </row>
    <row r="2" spans="1:42" x14ac:dyDescent="0.25">
      <c r="B2" s="138" t="s">
        <v>161</v>
      </c>
      <c r="E2" s="63" t="str">
        <f>'FFP Summary'!B13</f>
        <v>2023/24</v>
      </c>
      <c r="F2" s="63" t="str">
        <f>'FFP Summary'!C13</f>
        <v>2024/25</v>
      </c>
      <c r="G2" s="62" t="str">
        <f>'FFP Summary'!D13</f>
        <v>2025/26</v>
      </c>
      <c r="H2" s="62" t="str">
        <f>'FFP Summary'!E13</f>
        <v>2026/27</v>
      </c>
      <c r="I2" s="62" t="str">
        <f>'FFP Summary'!F13</f>
        <v>2027/28</v>
      </c>
      <c r="J2" s="62" t="s">
        <v>130</v>
      </c>
      <c r="R2" s="138" t="s">
        <v>162</v>
      </c>
      <c r="U2" s="136" t="s">
        <v>86</v>
      </c>
      <c r="V2" s="136" t="s">
        <v>87</v>
      </c>
      <c r="W2" s="137" t="s">
        <v>88</v>
      </c>
      <c r="X2" s="137" t="s">
        <v>89</v>
      </c>
      <c r="Y2" s="137" t="s">
        <v>90</v>
      </c>
      <c r="Z2" s="137" t="s">
        <v>130</v>
      </c>
      <c r="AH2" s="138" t="s">
        <v>163</v>
      </c>
      <c r="AK2" s="136" t="s">
        <v>86</v>
      </c>
      <c r="AL2" s="136" t="s">
        <v>87</v>
      </c>
      <c r="AM2" s="137" t="s">
        <v>88</v>
      </c>
      <c r="AN2" s="137" t="s">
        <v>89</v>
      </c>
      <c r="AO2" s="137" t="s">
        <v>90</v>
      </c>
      <c r="AP2" s="137" t="s">
        <v>130</v>
      </c>
    </row>
    <row r="3" spans="1:42" s="24" customFormat="1" x14ac:dyDescent="0.25">
      <c r="A3" s="24" t="s">
        <v>71</v>
      </c>
      <c r="B3" s="24" t="s">
        <v>72</v>
      </c>
      <c r="C3" s="24" t="s">
        <v>129</v>
      </c>
      <c r="D3" s="24" t="s">
        <v>84</v>
      </c>
      <c r="E3" s="62" t="s">
        <v>16</v>
      </c>
      <c r="F3" s="62" t="s">
        <v>16</v>
      </c>
      <c r="G3" s="62" t="s">
        <v>16</v>
      </c>
      <c r="H3" s="62" t="s">
        <v>16</v>
      </c>
      <c r="I3" s="62" t="s">
        <v>16</v>
      </c>
      <c r="J3" s="62" t="s">
        <v>16</v>
      </c>
      <c r="Q3" s="24" t="s">
        <v>71</v>
      </c>
      <c r="R3" s="24" t="s">
        <v>72</v>
      </c>
      <c r="S3" s="24" t="s">
        <v>129</v>
      </c>
      <c r="T3" s="24" t="s">
        <v>84</v>
      </c>
      <c r="U3" s="137" t="s">
        <v>16</v>
      </c>
      <c r="V3" s="137" t="s">
        <v>16</v>
      </c>
      <c r="W3" s="137" t="s">
        <v>16</v>
      </c>
      <c r="X3" s="137" t="s">
        <v>16</v>
      </c>
      <c r="Y3" s="137" t="s">
        <v>16</v>
      </c>
      <c r="Z3" s="137" t="s">
        <v>16</v>
      </c>
      <c r="AG3" s="24" t="s">
        <v>71</v>
      </c>
      <c r="AH3" s="24" t="s">
        <v>72</v>
      </c>
      <c r="AI3" s="24" t="s">
        <v>129</v>
      </c>
      <c r="AJ3" s="24" t="s">
        <v>84</v>
      </c>
      <c r="AK3" s="137" t="s">
        <v>16</v>
      </c>
      <c r="AL3" s="137" t="s">
        <v>16</v>
      </c>
      <c r="AM3" s="137" t="s">
        <v>16</v>
      </c>
      <c r="AN3" s="137" t="s">
        <v>16</v>
      </c>
      <c r="AO3" s="137" t="s">
        <v>16</v>
      </c>
      <c r="AP3" s="137" t="s">
        <v>16</v>
      </c>
    </row>
    <row r="4" spans="1:42" s="23" customFormat="1" x14ac:dyDescent="0.25">
      <c r="A4" s="133" t="str">
        <f>VLOOKUP(B4,Lookup!$V$1:$W$12,2,FALSE)</f>
        <v>Division</v>
      </c>
      <c r="B4" s="43" t="s">
        <v>72</v>
      </c>
      <c r="C4" s="70"/>
      <c r="D4" s="70"/>
      <c r="E4" s="71"/>
      <c r="F4" s="71"/>
      <c r="G4" s="71"/>
      <c r="H4" s="71"/>
      <c r="I4" s="71"/>
      <c r="J4" s="139">
        <f>SUM(E4:I4)</f>
        <v>0</v>
      </c>
      <c r="Q4" s="133" t="str">
        <f>VLOOKUP(R4,Lookup!$V$1:$W$12,2,FALSE)</f>
        <v>Division</v>
      </c>
      <c r="R4" s="43" t="s">
        <v>72</v>
      </c>
      <c r="S4" s="70"/>
      <c r="T4" s="70"/>
      <c r="U4" s="71"/>
      <c r="V4" s="71"/>
      <c r="W4" s="71"/>
      <c r="X4" s="71"/>
      <c r="Y4" s="71"/>
      <c r="Z4" s="69">
        <f>SUM(U4:Y4)</f>
        <v>0</v>
      </c>
      <c r="AG4" s="133" t="str">
        <f>VLOOKUP(AH4,Lookup!$V$1:$W$12,2,FALSE)</f>
        <v>Division</v>
      </c>
      <c r="AH4" s="43" t="s">
        <v>72</v>
      </c>
      <c r="AI4" s="70"/>
      <c r="AJ4" s="70"/>
      <c r="AK4" s="71"/>
      <c r="AL4" s="71"/>
      <c r="AM4" s="71"/>
      <c r="AN4" s="71"/>
      <c r="AO4" s="71"/>
      <c r="AP4" s="69">
        <f>SUM(AK4:AO4)</f>
        <v>0</v>
      </c>
    </row>
    <row r="5" spans="1:42" x14ac:dyDescent="0.25">
      <c r="A5" s="133" t="str">
        <f>VLOOKUP(B5,Lookup!$V$1:$W$12,2,FALSE)</f>
        <v>Division</v>
      </c>
      <c r="B5" s="43" t="s">
        <v>72</v>
      </c>
      <c r="C5" s="44"/>
      <c r="D5" s="44"/>
      <c r="E5" s="71"/>
      <c r="F5" s="71"/>
      <c r="G5" s="71"/>
      <c r="H5" s="71"/>
      <c r="I5" s="71"/>
      <c r="J5" s="69">
        <f t="shared" ref="J5:J29" si="0">SUM(E5:I5)</f>
        <v>0</v>
      </c>
      <c r="Q5" s="133" t="str">
        <f>VLOOKUP(R5,Lookup!$V$1:$W$12,2,FALSE)</f>
        <v>Division</v>
      </c>
      <c r="R5" s="43" t="s">
        <v>72</v>
      </c>
      <c r="S5" s="44"/>
      <c r="T5" s="44"/>
      <c r="U5" s="71"/>
      <c r="V5" s="71"/>
      <c r="W5" s="71"/>
      <c r="X5" s="71"/>
      <c r="Y5" s="71"/>
      <c r="Z5" s="69">
        <f t="shared" ref="Z5:Z29" si="1">SUM(U5:Y5)</f>
        <v>0</v>
      </c>
      <c r="AG5" s="133" t="str">
        <f>VLOOKUP(AH5,Lookup!$V$1:$W$12,2,FALSE)</f>
        <v>Division</v>
      </c>
      <c r="AH5" s="43" t="s">
        <v>72</v>
      </c>
      <c r="AI5" s="44"/>
      <c r="AJ5" s="44"/>
      <c r="AK5" s="71"/>
      <c r="AL5" s="71"/>
      <c r="AM5" s="71"/>
      <c r="AN5" s="71"/>
      <c r="AO5" s="71"/>
      <c r="AP5" s="69">
        <f t="shared" ref="AP5:AP29" si="2">SUM(AK5:AO5)</f>
        <v>0</v>
      </c>
    </row>
    <row r="6" spans="1:42" x14ac:dyDescent="0.25">
      <c r="A6" s="133" t="str">
        <f>VLOOKUP(B6,Lookup!$V$1:$W$12,2,FALSE)</f>
        <v>Division</v>
      </c>
      <c r="B6" s="43" t="s">
        <v>72</v>
      </c>
      <c r="C6" s="44"/>
      <c r="D6" s="44"/>
      <c r="E6" s="71"/>
      <c r="F6" s="71"/>
      <c r="G6" s="71"/>
      <c r="H6" s="71"/>
      <c r="I6" s="71"/>
      <c r="J6" s="69">
        <f t="shared" si="0"/>
        <v>0</v>
      </c>
      <c r="Q6" s="133" t="str">
        <f>VLOOKUP(R6,Lookup!$V$1:$W$12,2,FALSE)</f>
        <v>Division</v>
      </c>
      <c r="R6" s="43" t="s">
        <v>72</v>
      </c>
      <c r="S6" s="44"/>
      <c r="T6" s="44"/>
      <c r="U6" s="71"/>
      <c r="V6" s="71"/>
      <c r="W6" s="71"/>
      <c r="X6" s="71"/>
      <c r="Y6" s="71"/>
      <c r="Z6" s="69">
        <f t="shared" si="1"/>
        <v>0</v>
      </c>
      <c r="AG6" s="133" t="str">
        <f>VLOOKUP(AH6,Lookup!$V$1:$W$12,2,FALSE)</f>
        <v>Division</v>
      </c>
      <c r="AH6" s="43" t="s">
        <v>72</v>
      </c>
      <c r="AI6" s="44"/>
      <c r="AJ6" s="44"/>
      <c r="AK6" s="71"/>
      <c r="AL6" s="71"/>
      <c r="AM6" s="71"/>
      <c r="AN6" s="71"/>
      <c r="AO6" s="71"/>
      <c r="AP6" s="69">
        <f t="shared" si="2"/>
        <v>0</v>
      </c>
    </row>
    <row r="7" spans="1:42" x14ac:dyDescent="0.25">
      <c r="A7" s="133" t="str">
        <f>VLOOKUP(B7,Lookup!$V$1:$W$12,2,FALSE)</f>
        <v>Division</v>
      </c>
      <c r="B7" s="43" t="s">
        <v>72</v>
      </c>
      <c r="C7" s="44"/>
      <c r="D7" s="44"/>
      <c r="E7" s="71"/>
      <c r="F7" s="71"/>
      <c r="G7" s="71"/>
      <c r="H7" s="71"/>
      <c r="I7" s="71"/>
      <c r="J7" s="69">
        <f t="shared" si="0"/>
        <v>0</v>
      </c>
      <c r="Q7" s="133" t="str">
        <f>VLOOKUP(R7,Lookup!$V$1:$W$12,2,FALSE)</f>
        <v>Division</v>
      </c>
      <c r="R7" s="43" t="s">
        <v>72</v>
      </c>
      <c r="S7" s="44"/>
      <c r="T7" s="44"/>
      <c r="U7" s="71"/>
      <c r="V7" s="71"/>
      <c r="W7" s="71"/>
      <c r="X7" s="71"/>
      <c r="Y7" s="71"/>
      <c r="Z7" s="69">
        <f t="shared" si="1"/>
        <v>0</v>
      </c>
      <c r="AG7" s="133" t="str">
        <f>VLOOKUP(AH7,Lookup!$V$1:$W$12,2,FALSE)</f>
        <v>Division</v>
      </c>
      <c r="AH7" s="43" t="s">
        <v>72</v>
      </c>
      <c r="AI7" s="44"/>
      <c r="AJ7" s="44"/>
      <c r="AK7" s="71"/>
      <c r="AL7" s="71"/>
      <c r="AM7" s="71"/>
      <c r="AN7" s="71"/>
      <c r="AO7" s="71"/>
      <c r="AP7" s="69">
        <f t="shared" si="2"/>
        <v>0</v>
      </c>
    </row>
    <row r="8" spans="1:42" x14ac:dyDescent="0.25">
      <c r="A8" s="133" t="str">
        <f>VLOOKUP(B8,Lookup!$V$1:$W$12,2,FALSE)</f>
        <v>Division</v>
      </c>
      <c r="B8" s="43" t="s">
        <v>72</v>
      </c>
      <c r="C8" s="44"/>
      <c r="D8" s="44"/>
      <c r="E8" s="71"/>
      <c r="F8" s="71"/>
      <c r="G8" s="71"/>
      <c r="H8" s="71"/>
      <c r="I8" s="71"/>
      <c r="J8" s="69">
        <f t="shared" si="0"/>
        <v>0</v>
      </c>
      <c r="Q8" s="133" t="str">
        <f>VLOOKUP(R8,Lookup!$V$1:$W$12,2,FALSE)</f>
        <v>Division</v>
      </c>
      <c r="R8" s="43" t="s">
        <v>72</v>
      </c>
      <c r="S8" s="44"/>
      <c r="T8" s="44"/>
      <c r="U8" s="71"/>
      <c r="V8" s="71"/>
      <c r="W8" s="71"/>
      <c r="X8" s="71"/>
      <c r="Y8" s="71"/>
      <c r="Z8" s="69">
        <f t="shared" si="1"/>
        <v>0</v>
      </c>
      <c r="AG8" s="133" t="str">
        <f>VLOOKUP(AH8,Lookup!$V$1:$W$12,2,FALSE)</f>
        <v>Division</v>
      </c>
      <c r="AH8" s="43" t="s">
        <v>72</v>
      </c>
      <c r="AI8" s="44"/>
      <c r="AJ8" s="44"/>
      <c r="AK8" s="71"/>
      <c r="AL8" s="71"/>
      <c r="AM8" s="71"/>
      <c r="AN8" s="71"/>
      <c r="AO8" s="71"/>
      <c r="AP8" s="69">
        <f t="shared" si="2"/>
        <v>0</v>
      </c>
    </row>
    <row r="9" spans="1:42" x14ac:dyDescent="0.25">
      <c r="A9" s="133" t="str">
        <f>VLOOKUP(B9,Lookup!$V$1:$W$12,2,FALSE)</f>
        <v>Division</v>
      </c>
      <c r="B9" s="43" t="s">
        <v>72</v>
      </c>
      <c r="C9" s="44"/>
      <c r="D9" s="44"/>
      <c r="E9" s="71"/>
      <c r="F9" s="71"/>
      <c r="G9" s="71"/>
      <c r="H9" s="71"/>
      <c r="I9" s="71"/>
      <c r="J9" s="69">
        <f t="shared" si="0"/>
        <v>0</v>
      </c>
      <c r="Q9" s="133" t="str">
        <f>VLOOKUP(R9,Lookup!$V$1:$W$12,2,FALSE)</f>
        <v>Division</v>
      </c>
      <c r="R9" s="43" t="s">
        <v>72</v>
      </c>
      <c r="S9" s="44"/>
      <c r="T9" s="44"/>
      <c r="U9" s="71"/>
      <c r="V9" s="71"/>
      <c r="W9" s="71"/>
      <c r="X9" s="71"/>
      <c r="Y9" s="71"/>
      <c r="Z9" s="69">
        <f t="shared" si="1"/>
        <v>0</v>
      </c>
      <c r="AG9" s="133" t="str">
        <f>VLOOKUP(AH9,Lookup!$V$1:$W$12,2,FALSE)</f>
        <v>Division</v>
      </c>
      <c r="AH9" s="43" t="s">
        <v>72</v>
      </c>
      <c r="AI9" s="44"/>
      <c r="AJ9" s="44"/>
      <c r="AK9" s="71"/>
      <c r="AL9" s="71"/>
      <c r="AM9" s="71"/>
      <c r="AN9" s="71"/>
      <c r="AO9" s="71"/>
      <c r="AP9" s="69">
        <f t="shared" si="2"/>
        <v>0</v>
      </c>
    </row>
    <row r="10" spans="1:42" x14ac:dyDescent="0.25">
      <c r="A10" s="133" t="str">
        <f>VLOOKUP(B10,Lookup!$V$1:$W$12,2,FALSE)</f>
        <v>Division</v>
      </c>
      <c r="B10" s="43" t="s">
        <v>72</v>
      </c>
      <c r="C10" s="44"/>
      <c r="D10" s="44"/>
      <c r="E10" s="71"/>
      <c r="F10" s="71"/>
      <c r="G10" s="71"/>
      <c r="H10" s="71"/>
      <c r="I10" s="71"/>
      <c r="J10" s="69">
        <f t="shared" si="0"/>
        <v>0</v>
      </c>
      <c r="Q10" s="133" t="str">
        <f>VLOOKUP(R10,Lookup!$V$1:$W$12,2,FALSE)</f>
        <v>Division</v>
      </c>
      <c r="R10" s="43" t="s">
        <v>72</v>
      </c>
      <c r="S10" s="44"/>
      <c r="T10" s="44"/>
      <c r="U10" s="71"/>
      <c r="V10" s="71"/>
      <c r="W10" s="71"/>
      <c r="X10" s="71"/>
      <c r="Y10" s="71"/>
      <c r="Z10" s="69">
        <f t="shared" si="1"/>
        <v>0</v>
      </c>
      <c r="AG10" s="133" t="str">
        <f>VLOOKUP(AH10,Lookup!$V$1:$W$12,2,FALSE)</f>
        <v>Division</v>
      </c>
      <c r="AH10" s="43" t="s">
        <v>72</v>
      </c>
      <c r="AI10" s="44"/>
      <c r="AJ10" s="44"/>
      <c r="AK10" s="71"/>
      <c r="AL10" s="71"/>
      <c r="AM10" s="71"/>
      <c r="AN10" s="71"/>
      <c r="AO10" s="71"/>
      <c r="AP10" s="69">
        <f t="shared" si="2"/>
        <v>0</v>
      </c>
    </row>
    <row r="11" spans="1:42" x14ac:dyDescent="0.25">
      <c r="A11" s="133" t="str">
        <f>VLOOKUP(B11,Lookup!$V$1:$W$12,2,FALSE)</f>
        <v>Division</v>
      </c>
      <c r="B11" s="43" t="s">
        <v>72</v>
      </c>
      <c r="C11" s="44"/>
      <c r="D11" s="44"/>
      <c r="E11" s="71"/>
      <c r="F11" s="71"/>
      <c r="G11" s="71"/>
      <c r="H11" s="71"/>
      <c r="I11" s="71"/>
      <c r="J11" s="69">
        <f t="shared" si="0"/>
        <v>0</v>
      </c>
      <c r="Q11" s="133" t="str">
        <f>VLOOKUP(R11,Lookup!$V$1:$W$12,2,FALSE)</f>
        <v>Division</v>
      </c>
      <c r="R11" s="43" t="s">
        <v>72</v>
      </c>
      <c r="S11" s="44"/>
      <c r="T11" s="44"/>
      <c r="U11" s="71"/>
      <c r="V11" s="71"/>
      <c r="W11" s="71"/>
      <c r="X11" s="71"/>
      <c r="Y11" s="71"/>
      <c r="Z11" s="69">
        <f t="shared" si="1"/>
        <v>0</v>
      </c>
      <c r="AG11" s="133" t="str">
        <f>VLOOKUP(AH11,Lookup!$V$1:$W$12,2,FALSE)</f>
        <v>Division</v>
      </c>
      <c r="AH11" s="43" t="s">
        <v>72</v>
      </c>
      <c r="AI11" s="44"/>
      <c r="AJ11" s="44"/>
      <c r="AK11" s="71"/>
      <c r="AL11" s="71"/>
      <c r="AM11" s="71"/>
      <c r="AN11" s="71"/>
      <c r="AO11" s="71"/>
      <c r="AP11" s="69">
        <f t="shared" si="2"/>
        <v>0</v>
      </c>
    </row>
    <row r="12" spans="1:42" x14ac:dyDescent="0.25">
      <c r="A12" s="133" t="str">
        <f>VLOOKUP(B12,Lookup!$V$1:$W$12,2,FALSE)</f>
        <v>Division</v>
      </c>
      <c r="B12" s="43" t="s">
        <v>72</v>
      </c>
      <c r="C12" s="44"/>
      <c r="D12" s="44"/>
      <c r="E12" s="71"/>
      <c r="F12" s="71"/>
      <c r="G12" s="71"/>
      <c r="H12" s="71"/>
      <c r="I12" s="71"/>
      <c r="J12" s="69">
        <f t="shared" si="0"/>
        <v>0</v>
      </c>
      <c r="Q12" s="133" t="str">
        <f>VLOOKUP(R12,Lookup!$V$1:$W$12,2,FALSE)</f>
        <v>Division</v>
      </c>
      <c r="R12" s="43" t="s">
        <v>72</v>
      </c>
      <c r="S12" s="44"/>
      <c r="T12" s="44"/>
      <c r="U12" s="71"/>
      <c r="V12" s="71"/>
      <c r="W12" s="71"/>
      <c r="X12" s="71"/>
      <c r="Y12" s="71"/>
      <c r="Z12" s="69">
        <f t="shared" si="1"/>
        <v>0</v>
      </c>
      <c r="AG12" s="133" t="str">
        <f>VLOOKUP(AH12,Lookup!$V$1:$W$12,2,FALSE)</f>
        <v>Division</v>
      </c>
      <c r="AH12" s="43" t="s">
        <v>72</v>
      </c>
      <c r="AI12" s="44"/>
      <c r="AJ12" s="44"/>
      <c r="AK12" s="71"/>
      <c r="AL12" s="71"/>
      <c r="AM12" s="71"/>
      <c r="AN12" s="71"/>
      <c r="AO12" s="71"/>
      <c r="AP12" s="69">
        <f t="shared" si="2"/>
        <v>0</v>
      </c>
    </row>
    <row r="13" spans="1:42" x14ac:dyDescent="0.25">
      <c r="A13" s="133" t="str">
        <f>VLOOKUP(B13,Lookup!$V$1:$W$12,2,FALSE)</f>
        <v>Division</v>
      </c>
      <c r="B13" s="43" t="s">
        <v>72</v>
      </c>
      <c r="C13" s="44"/>
      <c r="D13" s="44"/>
      <c r="E13" s="71"/>
      <c r="F13" s="71"/>
      <c r="G13" s="71"/>
      <c r="H13" s="71"/>
      <c r="I13" s="71"/>
      <c r="J13" s="69">
        <f t="shared" si="0"/>
        <v>0</v>
      </c>
      <c r="Q13" s="133" t="str">
        <f>VLOOKUP(R13,Lookup!$V$1:$W$12,2,FALSE)</f>
        <v>Division</v>
      </c>
      <c r="R13" s="43" t="s">
        <v>72</v>
      </c>
      <c r="S13" s="44"/>
      <c r="T13" s="44"/>
      <c r="U13" s="71"/>
      <c r="V13" s="71"/>
      <c r="W13" s="71"/>
      <c r="X13" s="71"/>
      <c r="Y13" s="71"/>
      <c r="Z13" s="69">
        <f t="shared" si="1"/>
        <v>0</v>
      </c>
      <c r="AG13" s="133" t="str">
        <f>VLOOKUP(AH13,Lookup!$V$1:$W$12,2,FALSE)</f>
        <v>Division</v>
      </c>
      <c r="AH13" s="43" t="s">
        <v>72</v>
      </c>
      <c r="AI13" s="44"/>
      <c r="AJ13" s="44"/>
      <c r="AK13" s="71"/>
      <c r="AL13" s="71"/>
      <c r="AM13" s="71"/>
      <c r="AN13" s="71"/>
      <c r="AO13" s="71"/>
      <c r="AP13" s="69">
        <f t="shared" si="2"/>
        <v>0</v>
      </c>
    </row>
    <row r="14" spans="1:42" x14ac:dyDescent="0.25">
      <c r="A14" s="133" t="str">
        <f>VLOOKUP(B14,Lookup!$V$1:$W$12,2,FALSE)</f>
        <v>Division</v>
      </c>
      <c r="B14" s="43" t="s">
        <v>72</v>
      </c>
      <c r="C14" s="44"/>
      <c r="D14" s="44"/>
      <c r="E14" s="71"/>
      <c r="F14" s="71"/>
      <c r="G14" s="71"/>
      <c r="H14" s="71"/>
      <c r="I14" s="71"/>
      <c r="J14" s="69">
        <f t="shared" si="0"/>
        <v>0</v>
      </c>
      <c r="Q14" s="133" t="str">
        <f>VLOOKUP(R14,Lookup!$V$1:$W$12,2,FALSE)</f>
        <v>Division</v>
      </c>
      <c r="R14" s="43" t="s">
        <v>72</v>
      </c>
      <c r="S14" s="44"/>
      <c r="T14" s="44"/>
      <c r="U14" s="71"/>
      <c r="V14" s="71"/>
      <c r="W14" s="71"/>
      <c r="X14" s="71"/>
      <c r="Y14" s="71"/>
      <c r="Z14" s="69">
        <f t="shared" si="1"/>
        <v>0</v>
      </c>
      <c r="AG14" s="133" t="str">
        <f>VLOOKUP(AH14,Lookup!$V$1:$W$12,2,FALSE)</f>
        <v>Division</v>
      </c>
      <c r="AH14" s="43" t="s">
        <v>72</v>
      </c>
      <c r="AI14" s="44"/>
      <c r="AJ14" s="44"/>
      <c r="AK14" s="71"/>
      <c r="AL14" s="71"/>
      <c r="AM14" s="71"/>
      <c r="AN14" s="71"/>
      <c r="AO14" s="71"/>
      <c r="AP14" s="69">
        <f t="shared" si="2"/>
        <v>0</v>
      </c>
    </row>
    <row r="15" spans="1:42" x14ac:dyDescent="0.25">
      <c r="A15" s="133" t="str">
        <f>VLOOKUP(B15,Lookup!$V$1:$W$12,2,FALSE)</f>
        <v>Division</v>
      </c>
      <c r="B15" s="43" t="s">
        <v>72</v>
      </c>
      <c r="C15" s="44"/>
      <c r="D15" s="44"/>
      <c r="E15" s="71"/>
      <c r="F15" s="71"/>
      <c r="G15" s="71"/>
      <c r="H15" s="71"/>
      <c r="I15" s="71"/>
      <c r="J15" s="69">
        <f t="shared" si="0"/>
        <v>0</v>
      </c>
      <c r="Q15" s="133" t="str">
        <f>VLOOKUP(R15,Lookup!$V$1:$W$12,2,FALSE)</f>
        <v>Division</v>
      </c>
      <c r="R15" s="43" t="s">
        <v>72</v>
      </c>
      <c r="S15" s="44"/>
      <c r="T15" s="44"/>
      <c r="U15" s="71"/>
      <c r="V15" s="71"/>
      <c r="W15" s="71"/>
      <c r="X15" s="71"/>
      <c r="Y15" s="71"/>
      <c r="Z15" s="69">
        <f t="shared" si="1"/>
        <v>0</v>
      </c>
      <c r="AG15" s="133" t="str">
        <f>VLOOKUP(AH15,Lookup!$V$1:$W$12,2,FALSE)</f>
        <v>Division</v>
      </c>
      <c r="AH15" s="43" t="s">
        <v>72</v>
      </c>
      <c r="AI15" s="44"/>
      <c r="AJ15" s="44"/>
      <c r="AK15" s="71"/>
      <c r="AL15" s="71"/>
      <c r="AM15" s="71"/>
      <c r="AN15" s="71"/>
      <c r="AO15" s="71"/>
      <c r="AP15" s="69">
        <f t="shared" si="2"/>
        <v>0</v>
      </c>
    </row>
    <row r="16" spans="1:42" x14ac:dyDescent="0.25">
      <c r="A16" s="133" t="str">
        <f>VLOOKUP(B16,Lookup!$V$1:$W$12,2,FALSE)</f>
        <v>Division</v>
      </c>
      <c r="B16" s="43" t="s">
        <v>72</v>
      </c>
      <c r="C16" s="44"/>
      <c r="D16" s="44"/>
      <c r="E16" s="71"/>
      <c r="F16" s="71"/>
      <c r="G16" s="71"/>
      <c r="H16" s="71"/>
      <c r="I16" s="71"/>
      <c r="J16" s="69">
        <f t="shared" si="0"/>
        <v>0</v>
      </c>
      <c r="Q16" s="133" t="str">
        <f>VLOOKUP(R16,Lookup!$V$1:$W$12,2,FALSE)</f>
        <v>Division</v>
      </c>
      <c r="R16" s="43" t="s">
        <v>72</v>
      </c>
      <c r="S16" s="44"/>
      <c r="T16" s="44"/>
      <c r="U16" s="71"/>
      <c r="V16" s="71"/>
      <c r="W16" s="71"/>
      <c r="X16" s="71"/>
      <c r="Y16" s="71"/>
      <c r="Z16" s="69">
        <f t="shared" si="1"/>
        <v>0</v>
      </c>
      <c r="AG16" s="133" t="str">
        <f>VLOOKUP(AH16,Lookup!$V$1:$W$12,2,FALSE)</f>
        <v>Division</v>
      </c>
      <c r="AH16" s="43" t="s">
        <v>72</v>
      </c>
      <c r="AI16" s="44"/>
      <c r="AJ16" s="44"/>
      <c r="AK16" s="71"/>
      <c r="AL16" s="71"/>
      <c r="AM16" s="71"/>
      <c r="AN16" s="71"/>
      <c r="AO16" s="71"/>
      <c r="AP16" s="69">
        <f t="shared" si="2"/>
        <v>0</v>
      </c>
    </row>
    <row r="17" spans="1:42" x14ac:dyDescent="0.25">
      <c r="A17" s="133" t="str">
        <f>VLOOKUP(B17,Lookup!$V$1:$W$12,2,FALSE)</f>
        <v>Division</v>
      </c>
      <c r="B17" s="43" t="s">
        <v>72</v>
      </c>
      <c r="C17" s="44"/>
      <c r="D17" s="44"/>
      <c r="E17" s="71"/>
      <c r="F17" s="71"/>
      <c r="G17" s="71"/>
      <c r="H17" s="71"/>
      <c r="I17" s="71"/>
      <c r="J17" s="69">
        <f t="shared" si="0"/>
        <v>0</v>
      </c>
      <c r="Q17" s="133" t="str">
        <f>VLOOKUP(R17,Lookup!$V$1:$W$12,2,FALSE)</f>
        <v>Division</v>
      </c>
      <c r="R17" s="43" t="s">
        <v>72</v>
      </c>
      <c r="S17" s="44"/>
      <c r="T17" s="44"/>
      <c r="U17" s="71"/>
      <c r="V17" s="71"/>
      <c r="W17" s="71"/>
      <c r="X17" s="71"/>
      <c r="Y17" s="71"/>
      <c r="Z17" s="69">
        <f t="shared" si="1"/>
        <v>0</v>
      </c>
      <c r="AG17" s="133" t="str">
        <f>VLOOKUP(AH17,Lookup!$V$1:$W$12,2,FALSE)</f>
        <v>Division</v>
      </c>
      <c r="AH17" s="43" t="s">
        <v>72</v>
      </c>
      <c r="AI17" s="44"/>
      <c r="AJ17" s="44"/>
      <c r="AK17" s="71"/>
      <c r="AL17" s="71"/>
      <c r="AM17" s="71"/>
      <c r="AN17" s="71"/>
      <c r="AO17" s="71"/>
      <c r="AP17" s="69">
        <f t="shared" si="2"/>
        <v>0</v>
      </c>
    </row>
    <row r="18" spans="1:42" x14ac:dyDescent="0.25">
      <c r="A18" s="133" t="str">
        <f>VLOOKUP(B18,Lookup!$V$1:$W$12,2,FALSE)</f>
        <v>Division</v>
      </c>
      <c r="B18" s="43" t="s">
        <v>72</v>
      </c>
      <c r="C18" s="44"/>
      <c r="D18" s="44"/>
      <c r="E18" s="71"/>
      <c r="F18" s="71"/>
      <c r="G18" s="71"/>
      <c r="H18" s="71"/>
      <c r="I18" s="71"/>
      <c r="J18" s="69">
        <f t="shared" si="0"/>
        <v>0</v>
      </c>
      <c r="Q18" s="133" t="str">
        <f>VLOOKUP(R18,Lookup!$V$1:$W$12,2,FALSE)</f>
        <v>Division</v>
      </c>
      <c r="R18" s="43" t="s">
        <v>72</v>
      </c>
      <c r="S18" s="44"/>
      <c r="T18" s="44"/>
      <c r="U18" s="71"/>
      <c r="V18" s="71"/>
      <c r="W18" s="71"/>
      <c r="X18" s="71"/>
      <c r="Y18" s="71"/>
      <c r="Z18" s="69">
        <f t="shared" si="1"/>
        <v>0</v>
      </c>
      <c r="AG18" s="133" t="str">
        <f>VLOOKUP(AH18,Lookup!$V$1:$W$12,2,FALSE)</f>
        <v>Division</v>
      </c>
      <c r="AH18" s="43" t="s">
        <v>72</v>
      </c>
      <c r="AI18" s="44"/>
      <c r="AJ18" s="44"/>
      <c r="AK18" s="71"/>
      <c r="AL18" s="71"/>
      <c r="AM18" s="71"/>
      <c r="AN18" s="71"/>
      <c r="AO18" s="71"/>
      <c r="AP18" s="69">
        <f t="shared" si="2"/>
        <v>0</v>
      </c>
    </row>
    <row r="19" spans="1:42" x14ac:dyDescent="0.25">
      <c r="A19" s="133" t="str">
        <f>VLOOKUP(B19,Lookup!$V$1:$W$12,2,FALSE)</f>
        <v>Division</v>
      </c>
      <c r="B19" s="43" t="s">
        <v>72</v>
      </c>
      <c r="C19" s="44"/>
      <c r="D19" s="44"/>
      <c r="E19" s="71"/>
      <c r="F19" s="71"/>
      <c r="G19" s="71"/>
      <c r="H19" s="71"/>
      <c r="I19" s="71"/>
      <c r="J19" s="69">
        <f t="shared" si="0"/>
        <v>0</v>
      </c>
      <c r="Q19" s="133" t="str">
        <f>VLOOKUP(R19,Lookup!$V$1:$W$12,2,FALSE)</f>
        <v>Division</v>
      </c>
      <c r="R19" s="43" t="s">
        <v>72</v>
      </c>
      <c r="S19" s="44"/>
      <c r="T19" s="44"/>
      <c r="U19" s="71"/>
      <c r="V19" s="71"/>
      <c r="W19" s="71"/>
      <c r="X19" s="71"/>
      <c r="Y19" s="71"/>
      <c r="Z19" s="69">
        <f t="shared" si="1"/>
        <v>0</v>
      </c>
      <c r="AG19" s="133" t="str">
        <f>VLOOKUP(AH19,Lookup!$V$1:$W$12,2,FALSE)</f>
        <v>Division</v>
      </c>
      <c r="AH19" s="43" t="s">
        <v>72</v>
      </c>
      <c r="AI19" s="44"/>
      <c r="AJ19" s="44"/>
      <c r="AK19" s="71"/>
      <c r="AL19" s="71"/>
      <c r="AM19" s="71"/>
      <c r="AN19" s="71"/>
      <c r="AO19" s="71"/>
      <c r="AP19" s="69">
        <f t="shared" si="2"/>
        <v>0</v>
      </c>
    </row>
    <row r="20" spans="1:42" x14ac:dyDescent="0.25">
      <c r="A20" s="133" t="str">
        <f>VLOOKUP(B20,Lookup!$V$1:$W$12,2,FALSE)</f>
        <v>Division</v>
      </c>
      <c r="B20" s="43" t="s">
        <v>72</v>
      </c>
      <c r="C20" s="44"/>
      <c r="D20" s="44"/>
      <c r="E20" s="71"/>
      <c r="F20" s="71"/>
      <c r="G20" s="71"/>
      <c r="H20" s="71"/>
      <c r="I20" s="71"/>
      <c r="J20" s="69">
        <f t="shared" si="0"/>
        <v>0</v>
      </c>
      <c r="Q20" s="133" t="str">
        <f>VLOOKUP(R20,Lookup!$V$1:$W$12,2,FALSE)</f>
        <v>Division</v>
      </c>
      <c r="R20" s="43" t="s">
        <v>72</v>
      </c>
      <c r="S20" s="44"/>
      <c r="T20" s="44"/>
      <c r="U20" s="71"/>
      <c r="V20" s="71"/>
      <c r="W20" s="71"/>
      <c r="X20" s="71"/>
      <c r="Y20" s="71"/>
      <c r="Z20" s="69">
        <f t="shared" si="1"/>
        <v>0</v>
      </c>
      <c r="AG20" s="133" t="str">
        <f>VLOOKUP(AH20,Lookup!$V$1:$W$12,2,FALSE)</f>
        <v>Division</v>
      </c>
      <c r="AH20" s="43" t="s">
        <v>72</v>
      </c>
      <c r="AI20" s="44"/>
      <c r="AJ20" s="44"/>
      <c r="AK20" s="71"/>
      <c r="AL20" s="71"/>
      <c r="AM20" s="71"/>
      <c r="AN20" s="71"/>
      <c r="AO20" s="71"/>
      <c r="AP20" s="69">
        <f t="shared" si="2"/>
        <v>0</v>
      </c>
    </row>
    <row r="21" spans="1:42" x14ac:dyDescent="0.25">
      <c r="A21" s="133" t="str">
        <f>VLOOKUP(B21,Lookup!$V$1:$W$12,2,FALSE)</f>
        <v>Division</v>
      </c>
      <c r="B21" s="43" t="s">
        <v>72</v>
      </c>
      <c r="C21" s="44"/>
      <c r="D21" s="44"/>
      <c r="E21" s="71"/>
      <c r="F21" s="71"/>
      <c r="G21" s="71"/>
      <c r="H21" s="71"/>
      <c r="I21" s="71"/>
      <c r="J21" s="69">
        <f t="shared" si="0"/>
        <v>0</v>
      </c>
      <c r="Q21" s="133" t="str">
        <f>VLOOKUP(R21,Lookup!$V$1:$W$12,2,FALSE)</f>
        <v>Division</v>
      </c>
      <c r="R21" s="43" t="s">
        <v>72</v>
      </c>
      <c r="S21" s="44"/>
      <c r="T21" s="44"/>
      <c r="U21" s="71"/>
      <c r="V21" s="71"/>
      <c r="W21" s="71"/>
      <c r="X21" s="71"/>
      <c r="Y21" s="71"/>
      <c r="Z21" s="69">
        <f t="shared" si="1"/>
        <v>0</v>
      </c>
      <c r="AG21" s="133" t="str">
        <f>VLOOKUP(AH21,Lookup!$V$1:$W$12,2,FALSE)</f>
        <v>Division</v>
      </c>
      <c r="AH21" s="43" t="s">
        <v>72</v>
      </c>
      <c r="AI21" s="44"/>
      <c r="AJ21" s="44"/>
      <c r="AK21" s="71"/>
      <c r="AL21" s="71"/>
      <c r="AM21" s="71"/>
      <c r="AN21" s="71"/>
      <c r="AO21" s="71"/>
      <c r="AP21" s="69">
        <f t="shared" si="2"/>
        <v>0</v>
      </c>
    </row>
    <row r="22" spans="1:42" x14ac:dyDescent="0.25">
      <c r="A22" s="133" t="str">
        <f>VLOOKUP(B22,Lookup!$V$1:$W$12,2,FALSE)</f>
        <v>Division</v>
      </c>
      <c r="B22" s="43" t="s">
        <v>72</v>
      </c>
      <c r="C22" s="44"/>
      <c r="D22" s="44"/>
      <c r="E22" s="71"/>
      <c r="F22" s="71"/>
      <c r="G22" s="71"/>
      <c r="H22" s="71"/>
      <c r="I22" s="71"/>
      <c r="J22" s="69">
        <f t="shared" si="0"/>
        <v>0</v>
      </c>
      <c r="Q22" s="133" t="str">
        <f>VLOOKUP(R22,Lookup!$V$1:$W$12,2,FALSE)</f>
        <v>Division</v>
      </c>
      <c r="R22" s="43" t="s">
        <v>72</v>
      </c>
      <c r="S22" s="44"/>
      <c r="T22" s="44"/>
      <c r="U22" s="71"/>
      <c r="V22" s="71"/>
      <c r="W22" s="71"/>
      <c r="X22" s="71"/>
      <c r="Y22" s="71"/>
      <c r="Z22" s="69">
        <f t="shared" si="1"/>
        <v>0</v>
      </c>
      <c r="AG22" s="133" t="str">
        <f>VLOOKUP(AH22,Lookup!$V$1:$W$12,2,FALSE)</f>
        <v>Division</v>
      </c>
      <c r="AH22" s="43" t="s">
        <v>72</v>
      </c>
      <c r="AI22" s="44"/>
      <c r="AJ22" s="44"/>
      <c r="AK22" s="71"/>
      <c r="AL22" s="71"/>
      <c r="AM22" s="71"/>
      <c r="AN22" s="71"/>
      <c r="AO22" s="71"/>
      <c r="AP22" s="69">
        <f t="shared" si="2"/>
        <v>0</v>
      </c>
    </row>
    <row r="23" spans="1:42" x14ac:dyDescent="0.25">
      <c r="A23" s="133" t="str">
        <f>VLOOKUP(B23,Lookup!$V$1:$W$12,2,FALSE)</f>
        <v>Division</v>
      </c>
      <c r="B23" s="43" t="s">
        <v>72</v>
      </c>
      <c r="C23" s="44"/>
      <c r="D23" s="44"/>
      <c r="E23" s="71"/>
      <c r="F23" s="71"/>
      <c r="G23" s="71"/>
      <c r="H23" s="71"/>
      <c r="I23" s="71"/>
      <c r="J23" s="69">
        <f t="shared" si="0"/>
        <v>0</v>
      </c>
      <c r="Q23" s="133" t="str">
        <f>VLOOKUP(R23,Lookup!$V$1:$W$12,2,FALSE)</f>
        <v>Division</v>
      </c>
      <c r="R23" s="43" t="s">
        <v>72</v>
      </c>
      <c r="S23" s="44"/>
      <c r="T23" s="44"/>
      <c r="U23" s="71"/>
      <c r="V23" s="71"/>
      <c r="W23" s="71"/>
      <c r="X23" s="71"/>
      <c r="Y23" s="71"/>
      <c r="Z23" s="69">
        <f t="shared" si="1"/>
        <v>0</v>
      </c>
      <c r="AG23" s="133" t="str">
        <f>VLOOKUP(AH23,Lookup!$V$1:$W$12,2,FALSE)</f>
        <v>Division</v>
      </c>
      <c r="AH23" s="43" t="s">
        <v>72</v>
      </c>
      <c r="AI23" s="44"/>
      <c r="AJ23" s="44"/>
      <c r="AK23" s="71"/>
      <c r="AL23" s="71"/>
      <c r="AM23" s="71"/>
      <c r="AN23" s="71"/>
      <c r="AO23" s="71"/>
      <c r="AP23" s="69">
        <f t="shared" si="2"/>
        <v>0</v>
      </c>
    </row>
    <row r="24" spans="1:42" x14ac:dyDescent="0.25">
      <c r="A24" s="133" t="str">
        <f>VLOOKUP(B24,Lookup!$V$1:$W$12,2,FALSE)</f>
        <v>Division</v>
      </c>
      <c r="B24" s="43" t="s">
        <v>72</v>
      </c>
      <c r="C24" s="44"/>
      <c r="D24" s="44"/>
      <c r="E24" s="71"/>
      <c r="F24" s="71"/>
      <c r="G24" s="71"/>
      <c r="H24" s="71"/>
      <c r="I24" s="71"/>
      <c r="J24" s="69">
        <f t="shared" si="0"/>
        <v>0</v>
      </c>
      <c r="Q24" s="133" t="str">
        <f>VLOOKUP(R24,Lookup!$V$1:$W$12,2,FALSE)</f>
        <v>Division</v>
      </c>
      <c r="R24" s="43" t="s">
        <v>72</v>
      </c>
      <c r="S24" s="44"/>
      <c r="T24" s="44"/>
      <c r="U24" s="71"/>
      <c r="V24" s="71"/>
      <c r="W24" s="71"/>
      <c r="X24" s="71"/>
      <c r="Y24" s="71"/>
      <c r="Z24" s="69">
        <f t="shared" si="1"/>
        <v>0</v>
      </c>
      <c r="AG24" s="133" t="str">
        <f>VLOOKUP(AH24,Lookup!$V$1:$W$12,2,FALSE)</f>
        <v>Division</v>
      </c>
      <c r="AH24" s="43" t="s">
        <v>72</v>
      </c>
      <c r="AI24" s="44"/>
      <c r="AJ24" s="44"/>
      <c r="AK24" s="71"/>
      <c r="AL24" s="71"/>
      <c r="AM24" s="71"/>
      <c r="AN24" s="71"/>
      <c r="AO24" s="71"/>
      <c r="AP24" s="69">
        <f t="shared" si="2"/>
        <v>0</v>
      </c>
    </row>
    <row r="25" spans="1:42" x14ac:dyDescent="0.25">
      <c r="A25" s="133" t="str">
        <f>VLOOKUP(B25,Lookup!$V$1:$W$12,2,FALSE)</f>
        <v>Division</v>
      </c>
      <c r="B25" s="43" t="s">
        <v>72</v>
      </c>
      <c r="C25" s="44"/>
      <c r="D25" s="44"/>
      <c r="E25" s="71"/>
      <c r="F25" s="71"/>
      <c r="G25" s="71"/>
      <c r="H25" s="71"/>
      <c r="I25" s="71"/>
      <c r="J25" s="69">
        <f t="shared" si="0"/>
        <v>0</v>
      </c>
      <c r="Q25" s="133" t="str">
        <f>VLOOKUP(R25,Lookup!$V$1:$W$12,2,FALSE)</f>
        <v>Division</v>
      </c>
      <c r="R25" s="43" t="s">
        <v>72</v>
      </c>
      <c r="S25" s="44"/>
      <c r="T25" s="44"/>
      <c r="U25" s="71"/>
      <c r="V25" s="71"/>
      <c r="W25" s="71"/>
      <c r="X25" s="71"/>
      <c r="Y25" s="71"/>
      <c r="Z25" s="69">
        <f t="shared" si="1"/>
        <v>0</v>
      </c>
      <c r="AG25" s="133" t="str">
        <f>VLOOKUP(AH25,Lookup!$V$1:$W$12,2,FALSE)</f>
        <v>Division</v>
      </c>
      <c r="AH25" s="43" t="s">
        <v>72</v>
      </c>
      <c r="AI25" s="44"/>
      <c r="AJ25" s="44"/>
      <c r="AK25" s="71"/>
      <c r="AL25" s="71"/>
      <c r="AM25" s="71"/>
      <c r="AN25" s="71"/>
      <c r="AO25" s="71"/>
      <c r="AP25" s="69">
        <f t="shared" si="2"/>
        <v>0</v>
      </c>
    </row>
    <row r="26" spans="1:42" x14ac:dyDescent="0.25">
      <c r="A26" s="133" t="str">
        <f>VLOOKUP(B26,Lookup!$V$1:$W$12,2,FALSE)</f>
        <v>Division</v>
      </c>
      <c r="B26" s="43" t="s">
        <v>72</v>
      </c>
      <c r="C26" s="44"/>
      <c r="D26" s="44"/>
      <c r="E26" s="71"/>
      <c r="F26" s="71"/>
      <c r="G26" s="71"/>
      <c r="H26" s="71"/>
      <c r="I26" s="71"/>
      <c r="J26" s="69">
        <f t="shared" si="0"/>
        <v>0</v>
      </c>
      <c r="Q26" s="133" t="str">
        <f>VLOOKUP(R26,Lookup!$V$1:$W$12,2,FALSE)</f>
        <v>Division</v>
      </c>
      <c r="R26" s="43" t="s">
        <v>72</v>
      </c>
      <c r="S26" s="44"/>
      <c r="T26" s="44"/>
      <c r="U26" s="71"/>
      <c r="V26" s="71"/>
      <c r="W26" s="71"/>
      <c r="X26" s="71"/>
      <c r="Y26" s="71"/>
      <c r="Z26" s="69">
        <f t="shared" si="1"/>
        <v>0</v>
      </c>
      <c r="AG26" s="133" t="str">
        <f>VLOOKUP(AH26,Lookup!$V$1:$W$12,2,FALSE)</f>
        <v>Division</v>
      </c>
      <c r="AH26" s="43" t="s">
        <v>72</v>
      </c>
      <c r="AI26" s="44"/>
      <c r="AJ26" s="44"/>
      <c r="AK26" s="71"/>
      <c r="AL26" s="71"/>
      <c r="AM26" s="71"/>
      <c r="AN26" s="71"/>
      <c r="AO26" s="71"/>
      <c r="AP26" s="69">
        <f t="shared" si="2"/>
        <v>0</v>
      </c>
    </row>
    <row r="27" spans="1:42" x14ac:dyDescent="0.25">
      <c r="A27" s="133" t="str">
        <f>VLOOKUP(B27,Lookup!$V$1:$W$12,2,FALSE)</f>
        <v>Division</v>
      </c>
      <c r="B27" s="43" t="s">
        <v>72</v>
      </c>
      <c r="C27" s="44"/>
      <c r="D27" s="44"/>
      <c r="E27" s="71"/>
      <c r="F27" s="71"/>
      <c r="G27" s="71"/>
      <c r="H27" s="71"/>
      <c r="I27" s="71"/>
      <c r="J27" s="69">
        <f t="shared" si="0"/>
        <v>0</v>
      </c>
      <c r="Q27" s="133" t="str">
        <f>VLOOKUP(R27,Lookup!$V$1:$W$12,2,FALSE)</f>
        <v>Division</v>
      </c>
      <c r="R27" s="43" t="s">
        <v>72</v>
      </c>
      <c r="S27" s="44"/>
      <c r="T27" s="44"/>
      <c r="U27" s="71"/>
      <c r="V27" s="71"/>
      <c r="W27" s="71"/>
      <c r="X27" s="71"/>
      <c r="Y27" s="71"/>
      <c r="Z27" s="69">
        <f t="shared" si="1"/>
        <v>0</v>
      </c>
      <c r="AG27" s="133" t="str">
        <f>VLOOKUP(AH27,Lookup!$V$1:$W$12,2,FALSE)</f>
        <v>Division</v>
      </c>
      <c r="AH27" s="43" t="s">
        <v>72</v>
      </c>
      <c r="AI27" s="44"/>
      <c r="AJ27" s="44"/>
      <c r="AK27" s="71"/>
      <c r="AL27" s="71"/>
      <c r="AM27" s="71"/>
      <c r="AN27" s="71"/>
      <c r="AO27" s="71"/>
      <c r="AP27" s="69">
        <f t="shared" si="2"/>
        <v>0</v>
      </c>
    </row>
    <row r="28" spans="1:42" x14ac:dyDescent="0.25">
      <c r="A28" s="133" t="str">
        <f>VLOOKUP(B28,Lookup!$V$1:$W$12,2,FALSE)</f>
        <v>Division</v>
      </c>
      <c r="B28" s="43" t="s">
        <v>72</v>
      </c>
      <c r="C28" s="44"/>
      <c r="D28" s="44"/>
      <c r="E28" s="71"/>
      <c r="F28" s="71"/>
      <c r="G28" s="71"/>
      <c r="H28" s="71"/>
      <c r="I28" s="71"/>
      <c r="J28" s="69">
        <f t="shared" si="0"/>
        <v>0</v>
      </c>
      <c r="Q28" s="133" t="str">
        <f>VLOOKUP(R28,Lookup!$V$1:$W$12,2,FALSE)</f>
        <v>Division</v>
      </c>
      <c r="R28" s="43" t="s">
        <v>72</v>
      </c>
      <c r="S28" s="44"/>
      <c r="T28" s="44"/>
      <c r="U28" s="71"/>
      <c r="V28" s="71"/>
      <c r="W28" s="71"/>
      <c r="X28" s="71"/>
      <c r="Y28" s="71"/>
      <c r="Z28" s="69">
        <f t="shared" si="1"/>
        <v>0</v>
      </c>
      <c r="AG28" s="133" t="str">
        <f>VLOOKUP(AH28,Lookup!$V$1:$W$12,2,FALSE)</f>
        <v>Division</v>
      </c>
      <c r="AH28" s="43" t="s">
        <v>72</v>
      </c>
      <c r="AI28" s="44"/>
      <c r="AJ28" s="44"/>
      <c r="AK28" s="71"/>
      <c r="AL28" s="71"/>
      <c r="AM28" s="71"/>
      <c r="AN28" s="71"/>
      <c r="AO28" s="71"/>
      <c r="AP28" s="69">
        <f t="shared" si="2"/>
        <v>0</v>
      </c>
    </row>
    <row r="29" spans="1:42" x14ac:dyDescent="0.25">
      <c r="A29" s="133" t="str">
        <f>VLOOKUP(B29,Lookup!$V$1:$W$12,2,FALSE)</f>
        <v>Division</v>
      </c>
      <c r="B29" s="43" t="s">
        <v>72</v>
      </c>
      <c r="C29" s="44"/>
      <c r="D29" s="44"/>
      <c r="E29" s="71"/>
      <c r="F29" s="71"/>
      <c r="G29" s="71"/>
      <c r="H29" s="71"/>
      <c r="I29" s="71"/>
      <c r="J29" s="69">
        <f t="shared" si="0"/>
        <v>0</v>
      </c>
      <c r="Q29" s="133" t="str">
        <f>VLOOKUP(R29,Lookup!$V$1:$W$12,2,FALSE)</f>
        <v>Division</v>
      </c>
      <c r="R29" s="43" t="s">
        <v>72</v>
      </c>
      <c r="S29" s="44"/>
      <c r="T29" s="44"/>
      <c r="U29" s="71"/>
      <c r="V29" s="71"/>
      <c r="W29" s="71"/>
      <c r="X29" s="71"/>
      <c r="Y29" s="71"/>
      <c r="Z29" s="69">
        <f t="shared" si="1"/>
        <v>0</v>
      </c>
      <c r="AG29" s="133" t="str">
        <f>VLOOKUP(AH29,Lookup!$V$1:$W$12,2,FALSE)</f>
        <v>Division</v>
      </c>
      <c r="AH29" s="43" t="s">
        <v>72</v>
      </c>
      <c r="AI29" s="44"/>
      <c r="AJ29" s="44"/>
      <c r="AK29" s="71"/>
      <c r="AL29" s="71"/>
      <c r="AM29" s="71"/>
      <c r="AN29" s="71"/>
      <c r="AO29" s="71"/>
      <c r="AP29" s="69">
        <f t="shared" si="2"/>
        <v>0</v>
      </c>
    </row>
    <row r="30" spans="1:42" x14ac:dyDescent="0.25">
      <c r="E30" s="24">
        <f>SUM(E4:E29)</f>
        <v>0</v>
      </c>
      <c r="F30" s="24">
        <f t="shared" ref="F30:J30" si="3">SUM(F4:F29)</f>
        <v>0</v>
      </c>
      <c r="G30" s="24">
        <f t="shared" si="3"/>
        <v>0</v>
      </c>
      <c r="H30" s="24">
        <f t="shared" si="3"/>
        <v>0</v>
      </c>
      <c r="I30" s="24">
        <f t="shared" si="3"/>
        <v>0</v>
      </c>
      <c r="J30" s="24">
        <f t="shared" si="3"/>
        <v>0</v>
      </c>
      <c r="U30" s="140">
        <f>SUM(U4:U29)</f>
        <v>0</v>
      </c>
      <c r="V30" s="140">
        <f t="shared" ref="V30:Z30" si="4">SUM(V4:V29)</f>
        <v>0</v>
      </c>
      <c r="W30" s="140">
        <f t="shared" si="4"/>
        <v>0</v>
      </c>
      <c r="X30" s="140">
        <f t="shared" si="4"/>
        <v>0</v>
      </c>
      <c r="Y30" s="140">
        <f t="shared" si="4"/>
        <v>0</v>
      </c>
      <c r="Z30" s="140">
        <f t="shared" si="4"/>
        <v>0</v>
      </c>
      <c r="AK30" s="140">
        <f>SUM(AK4:AK29)</f>
        <v>0</v>
      </c>
      <c r="AL30" s="140">
        <f t="shared" ref="AL30:AO30" si="5">SUM(AL4:AL29)</f>
        <v>0</v>
      </c>
      <c r="AM30" s="140">
        <f t="shared" si="5"/>
        <v>0</v>
      </c>
      <c r="AN30" s="140">
        <f t="shared" si="5"/>
        <v>0</v>
      </c>
      <c r="AO30" s="140">
        <f t="shared" si="5"/>
        <v>0</v>
      </c>
      <c r="AP30" s="24">
        <f>SUM(AP4:AP29)</f>
        <v>0</v>
      </c>
    </row>
    <row r="55" spans="1:4" x14ac:dyDescent="0.25">
      <c r="A55" s="17"/>
      <c r="C55" s="17"/>
      <c r="D55" s="17"/>
    </row>
  </sheetData>
  <pageMargins left="0.7" right="0.7" top="0.75" bottom="0.75" header="0.3" footer="0.3"/>
  <pageSetup paperSize="9" scale="64" orientation="landscape" r:id="rId1"/>
  <headerFooter alignWithMargins="0">
    <oddFooter>&amp;L&amp;"Arial,Italic"&amp;8&amp;F &amp;A &amp;D&amp;R&amp;"Arial,Italic"&amp;8&amp;P/&amp;N</oddFooter>
  </headerFooter>
  <colBreaks count="2" manualBreakCount="2">
    <brk id="13" max="1048575" man="1"/>
    <brk id="29" max="1048575" man="1"/>
  </col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Lookup!$V$2:$V$12</xm:f>
          </x14:formula1>
          <xm:sqref>B10:B29</xm:sqref>
        </x14:dataValidation>
        <x14:dataValidation type="list" allowBlank="1" showInputMessage="1" showErrorMessage="1">
          <x14:formula1>
            <xm:f>Lookup!$V$2:$V$12</xm:f>
          </x14:formula1>
          <xm:sqref>R10:R29</xm:sqref>
        </x14:dataValidation>
        <x14:dataValidation type="list" allowBlank="1" showInputMessage="1" showErrorMessage="1">
          <x14:formula1>
            <xm:f>Lookup!$V$2:$V$12</xm:f>
          </x14:formula1>
          <xm:sqref>AH10:AH29</xm:sqref>
        </x14:dataValidation>
        <x14:dataValidation type="list" allowBlank="1" showInputMessage="1" showErrorMessage="1">
          <x14:formula1>
            <xm:f>Lookup!$V$1:$V$12</xm:f>
          </x14:formula1>
          <xm:sqref>B4:B9</xm:sqref>
        </x14:dataValidation>
        <x14:dataValidation type="list" allowBlank="1" showInputMessage="1" showErrorMessage="1">
          <x14:formula1>
            <xm:f>Lookup!$V$1:$V$12</xm:f>
          </x14:formula1>
          <xm:sqref>R4:R9</xm:sqref>
        </x14:dataValidation>
        <x14:dataValidation type="list" allowBlank="1" showInputMessage="1" showErrorMessage="1">
          <x14:formula1>
            <xm:f>Lookup!$V$1:$V$12</xm:f>
          </x14:formula1>
          <xm:sqref>AH4:AH9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Q1097"/>
  <sheetViews>
    <sheetView topLeftCell="G1" zoomScaleNormal="100" workbookViewId="0">
      <selection activeCell="L8" sqref="L8"/>
    </sheetView>
  </sheetViews>
  <sheetFormatPr defaultRowHeight="15" x14ac:dyDescent="0.25"/>
  <cols>
    <col min="1" max="1" width="35.7109375" style="2" bestFit="1" customWidth="1"/>
    <col min="2" max="3" width="10.5703125" style="2" customWidth="1"/>
    <col min="4" max="5" width="10.5703125" style="15" customWidth="1"/>
    <col min="6" max="6" width="15.42578125" style="15" customWidth="1"/>
    <col min="7" max="7" width="9.85546875" style="2" customWidth="1"/>
    <col min="8" max="8" width="10" style="2" customWidth="1"/>
    <col min="9" max="9" width="9.85546875" style="173" customWidth="1"/>
    <col min="11" max="11" width="5.7109375" style="2" customWidth="1"/>
    <col min="12" max="12" width="23.85546875" style="2" bestFit="1" customWidth="1"/>
    <col min="13" max="13" width="8.28515625" style="2" bestFit="1" customWidth="1"/>
    <col min="14" max="14" width="5.7109375" style="16" customWidth="1"/>
    <col min="15" max="15" width="8.5703125" style="16" customWidth="1"/>
    <col min="16" max="16" width="8.5703125" style="16" bestFit="1" customWidth="1"/>
    <col min="17" max="17" width="5.7109375" style="16" customWidth="1"/>
    <col min="18" max="18" width="12.85546875" style="20" bestFit="1" customWidth="1"/>
    <col min="19" max="19" width="5.7109375" style="16" customWidth="1"/>
    <col min="20" max="20" width="8.140625" style="20" bestFit="1" customWidth="1"/>
    <col min="21" max="21" width="5.7109375" style="16" customWidth="1"/>
    <col min="22" max="22" width="24" style="20" bestFit="1" customWidth="1"/>
    <col min="23" max="23" width="8.140625" style="20" bestFit="1" customWidth="1"/>
    <col min="24" max="24" width="5.7109375" style="16" customWidth="1"/>
    <col min="25" max="25" width="14.28515625" style="20" bestFit="1" customWidth="1"/>
    <col min="26" max="26" width="5.7109375" style="16" customWidth="1"/>
    <col min="27" max="27" width="13.42578125" style="20" bestFit="1" customWidth="1"/>
    <col min="28" max="28" width="16.28515625" style="20" bestFit="1" customWidth="1"/>
    <col min="29" max="29" width="5.7109375" style="16" customWidth="1"/>
    <col min="30" max="30" width="14.28515625" style="50" bestFit="1" customWidth="1"/>
    <col min="31" max="31" width="9.5703125" style="50" bestFit="1" customWidth="1"/>
    <col min="32" max="32" width="10.85546875" style="55" bestFit="1" customWidth="1"/>
    <col min="33" max="33" width="5.7109375" style="16" customWidth="1"/>
    <col min="34" max="34" width="6.28515625" style="16" bestFit="1" customWidth="1"/>
    <col min="35" max="35" width="5.7109375" style="16" bestFit="1" customWidth="1"/>
    <col min="36" max="36" width="12.28515625" style="16" bestFit="1" customWidth="1"/>
    <col min="37" max="37" width="9.7109375" style="16" bestFit="1" customWidth="1"/>
    <col min="38" max="38" width="7" style="16" bestFit="1" customWidth="1"/>
    <col min="39" max="39" width="7" style="16" customWidth="1"/>
    <col min="40" max="40" width="5.7109375" style="16" customWidth="1"/>
    <col min="41" max="41" width="14.28515625" style="16" bestFit="1" customWidth="1"/>
    <col min="42" max="42" width="9.140625" style="16"/>
    <col min="43" max="43" width="22.7109375" style="16" bestFit="1" customWidth="1"/>
    <col min="44" max="16384" width="9.140625" style="16"/>
  </cols>
  <sheetData>
    <row r="1" spans="1:43" ht="65.25" thickBot="1" x14ac:dyDescent="0.3">
      <c r="A1" s="8" t="s">
        <v>25</v>
      </c>
      <c r="B1" s="151" t="s">
        <v>61</v>
      </c>
      <c r="C1" s="151" t="s">
        <v>62</v>
      </c>
      <c r="D1" s="152" t="s">
        <v>70</v>
      </c>
      <c r="E1" s="161" t="s">
        <v>103</v>
      </c>
      <c r="F1" s="162" t="s">
        <v>172</v>
      </c>
      <c r="G1" s="163" t="s">
        <v>63</v>
      </c>
      <c r="H1" s="164" t="s">
        <v>171</v>
      </c>
      <c r="I1" s="171" t="s">
        <v>175</v>
      </c>
      <c r="L1" s="202" t="s">
        <v>166</v>
      </c>
      <c r="M1" s="202"/>
      <c r="O1" s="60" t="s">
        <v>17</v>
      </c>
      <c r="P1" s="60" t="s">
        <v>18</v>
      </c>
      <c r="R1" s="60" t="s">
        <v>75</v>
      </c>
      <c r="T1" s="21" t="s">
        <v>71</v>
      </c>
      <c r="V1" s="21" t="s">
        <v>72</v>
      </c>
      <c r="W1" s="106" t="s">
        <v>71</v>
      </c>
      <c r="Y1" s="21" t="s">
        <v>78</v>
      </c>
      <c r="AA1" s="21" t="s">
        <v>85</v>
      </c>
      <c r="AB1" s="21" t="s">
        <v>92</v>
      </c>
      <c r="AD1" s="21" t="s">
        <v>109</v>
      </c>
      <c r="AE1" s="21" t="s">
        <v>105</v>
      </c>
      <c r="AF1" s="21" t="s">
        <v>111</v>
      </c>
      <c r="AH1" s="203" t="s">
        <v>127</v>
      </c>
      <c r="AI1" s="203"/>
      <c r="AJ1" s="203"/>
      <c r="AK1" s="203"/>
      <c r="AL1" s="203"/>
      <c r="AM1" s="96"/>
      <c r="AO1" s="60" t="s">
        <v>128</v>
      </c>
      <c r="AQ1" s="60" t="s">
        <v>79</v>
      </c>
    </row>
    <row r="2" spans="1:43" ht="15.75" thickBot="1" x14ac:dyDescent="0.3">
      <c r="A2" s="8" t="s">
        <v>64</v>
      </c>
      <c r="B2" s="153">
        <v>0</v>
      </c>
      <c r="C2" s="153">
        <v>0</v>
      </c>
      <c r="D2" s="152">
        <f>C2*1.022</f>
        <v>0</v>
      </c>
      <c r="E2" s="161">
        <f>D2*1.02</f>
        <v>0</v>
      </c>
      <c r="F2" s="162">
        <v>0</v>
      </c>
      <c r="G2" s="163">
        <v>0</v>
      </c>
      <c r="H2" s="156">
        <f t="shared" ref="H2:H41" si="0">F2/213</f>
        <v>0</v>
      </c>
      <c r="I2" s="172">
        <v>0</v>
      </c>
      <c r="L2" s="18" t="s">
        <v>72</v>
      </c>
      <c r="M2" s="19">
        <v>0</v>
      </c>
      <c r="O2" s="30">
        <v>2.1999999999999999E-2</v>
      </c>
      <c r="P2" s="30">
        <v>1.022</v>
      </c>
      <c r="R2" s="157">
        <v>0.49</v>
      </c>
      <c r="T2" s="166" t="s">
        <v>173</v>
      </c>
      <c r="V2" s="158" t="s">
        <v>20</v>
      </c>
      <c r="W2" s="175" t="s">
        <v>173</v>
      </c>
      <c r="Y2" s="22" t="s">
        <v>158</v>
      </c>
      <c r="AA2" s="47" t="s">
        <v>88</v>
      </c>
      <c r="AB2" s="47" t="s">
        <v>89</v>
      </c>
      <c r="AD2" s="48">
        <v>45017</v>
      </c>
      <c r="AE2" s="49" t="s">
        <v>89</v>
      </c>
      <c r="AF2" s="48" t="s">
        <v>117</v>
      </c>
      <c r="AH2" s="48"/>
      <c r="AI2" s="48" t="s">
        <v>107</v>
      </c>
      <c r="AJ2" s="48" t="s">
        <v>9</v>
      </c>
      <c r="AK2" s="48" t="s">
        <v>125</v>
      </c>
      <c r="AL2" s="48" t="s">
        <v>126</v>
      </c>
      <c r="AM2" s="97" t="s">
        <v>5</v>
      </c>
      <c r="AO2" s="59">
        <v>1.2072850411031446</v>
      </c>
      <c r="AQ2" s="60" t="s">
        <v>156</v>
      </c>
    </row>
    <row r="3" spans="1:43" ht="15.75" thickBot="1" x14ac:dyDescent="0.3">
      <c r="A3" s="9" t="s">
        <v>57</v>
      </c>
      <c r="B3" s="154">
        <v>23590.068813999995</v>
      </c>
      <c r="C3" s="154">
        <v>24227.000671977992</v>
      </c>
      <c r="D3" s="152">
        <v>25363</v>
      </c>
      <c r="E3" s="161">
        <f t="shared" ref="E3:E41" si="1">D3*1.022</f>
        <v>25920.986000000001</v>
      </c>
      <c r="F3" s="162">
        <v>27909</v>
      </c>
      <c r="G3" s="165">
        <v>110.7514967793427</v>
      </c>
      <c r="H3" s="156">
        <f t="shared" si="0"/>
        <v>131.02816901408451</v>
      </c>
      <c r="I3" s="172">
        <f>H3*$P$2</f>
        <v>133.91078873239437</v>
      </c>
      <c r="K3" s="42"/>
      <c r="L3" s="158" t="s">
        <v>20</v>
      </c>
      <c r="M3" s="160">
        <v>2.14</v>
      </c>
      <c r="T3" s="166" t="s">
        <v>119</v>
      </c>
      <c r="V3" s="158" t="s">
        <v>21</v>
      </c>
      <c r="W3" s="22" t="s">
        <v>76</v>
      </c>
      <c r="Y3" s="22" t="s">
        <v>9</v>
      </c>
      <c r="AA3" s="47" t="s">
        <v>89</v>
      </c>
      <c r="AB3" s="47" t="s">
        <v>90</v>
      </c>
      <c r="AD3" s="48">
        <v>45018</v>
      </c>
      <c r="AE3" s="49" t="s">
        <v>89</v>
      </c>
      <c r="AF3" s="48" t="s">
        <v>118</v>
      </c>
      <c r="AH3" s="48" t="s">
        <v>106</v>
      </c>
      <c r="AI3" s="58">
        <v>0</v>
      </c>
      <c r="AJ3" s="58">
        <v>0</v>
      </c>
      <c r="AK3" s="58">
        <v>0</v>
      </c>
      <c r="AL3" s="58">
        <v>0</v>
      </c>
      <c r="AM3" s="58"/>
      <c r="AQ3" s="59" t="s">
        <v>153</v>
      </c>
    </row>
    <row r="4" spans="1:43" ht="15.75" thickBot="1" x14ac:dyDescent="0.3">
      <c r="A4" s="9" t="s">
        <v>59</v>
      </c>
      <c r="B4" s="155">
        <v>50981.306999999993</v>
      </c>
      <c r="C4" s="154">
        <v>53771.46295080299</v>
      </c>
      <c r="D4" s="152">
        <v>56019</v>
      </c>
      <c r="E4" s="161">
        <f t="shared" si="1"/>
        <v>57251.417999999998</v>
      </c>
      <c r="F4" s="162">
        <v>61373</v>
      </c>
      <c r="G4" s="165">
        <v>245.81127835211265</v>
      </c>
      <c r="H4" s="156">
        <f t="shared" si="0"/>
        <v>288.13615023474176</v>
      </c>
      <c r="I4" s="172">
        <f t="shared" ref="I4:I41" si="2">H4*$P$2</f>
        <v>294.47514553990607</v>
      </c>
      <c r="L4" s="158" t="s">
        <v>21</v>
      </c>
      <c r="M4" s="160">
        <v>1.77</v>
      </c>
      <c r="T4" s="166" t="s">
        <v>76</v>
      </c>
      <c r="V4" s="158" t="s">
        <v>22</v>
      </c>
      <c r="W4" s="22" t="s">
        <v>76</v>
      </c>
      <c r="Y4" s="22" t="s">
        <v>79</v>
      </c>
      <c r="AA4" s="47" t="s">
        <v>90</v>
      </c>
      <c r="AB4" s="47" t="s">
        <v>91</v>
      </c>
      <c r="AD4" s="48">
        <v>45019</v>
      </c>
      <c r="AE4" s="49" t="s">
        <v>89</v>
      </c>
      <c r="AF4" s="48" t="s">
        <v>112</v>
      </c>
      <c r="AH4" s="48" t="s">
        <v>120</v>
      </c>
      <c r="AI4" s="58">
        <v>2.0080443858493982</v>
      </c>
      <c r="AJ4" s="58">
        <v>5.4575690763059992</v>
      </c>
      <c r="AK4" s="58">
        <v>2.4242819489071294</v>
      </c>
      <c r="AL4" s="58">
        <v>-6.973258581853452</v>
      </c>
      <c r="AM4" s="58">
        <f>SUM(AI4:AL4)</f>
        <v>2.9166368292090752</v>
      </c>
      <c r="AQ4" s="59" t="s">
        <v>154</v>
      </c>
    </row>
    <row r="5" spans="1:43" ht="15.75" thickBot="1" x14ac:dyDescent="0.3">
      <c r="A5" s="9" t="s">
        <v>42</v>
      </c>
      <c r="B5" s="154">
        <v>40736.798166999994</v>
      </c>
      <c r="C5" s="154">
        <v>41836.691717508991</v>
      </c>
      <c r="D5" s="152">
        <v>44649</v>
      </c>
      <c r="E5" s="161">
        <f t="shared" si="1"/>
        <v>45631.277999999998</v>
      </c>
      <c r="F5" s="162">
        <v>48046</v>
      </c>
      <c r="G5" s="165">
        <v>191.25257355399057</v>
      </c>
      <c r="H5" s="156">
        <f t="shared" si="0"/>
        <v>225.56807511737088</v>
      </c>
      <c r="I5" s="172">
        <f t="shared" si="2"/>
        <v>230.53057276995304</v>
      </c>
      <c r="L5" s="158" t="s">
        <v>22</v>
      </c>
      <c r="M5" s="160">
        <v>1.35</v>
      </c>
      <c r="T5" s="166" t="s">
        <v>183</v>
      </c>
      <c r="V5" s="158" t="s">
        <v>24</v>
      </c>
      <c r="W5" s="22" t="s">
        <v>76</v>
      </c>
      <c r="Y5" s="22" t="s">
        <v>80</v>
      </c>
      <c r="AA5" s="47" t="s">
        <v>91</v>
      </c>
      <c r="AB5" s="47" t="s">
        <v>165</v>
      </c>
      <c r="AD5" s="48">
        <v>45020</v>
      </c>
      <c r="AE5" s="49" t="s">
        <v>89</v>
      </c>
      <c r="AF5" s="48" t="s">
        <v>113</v>
      </c>
      <c r="AH5" s="48" t="s">
        <v>121</v>
      </c>
      <c r="AI5" s="58">
        <v>3.2756280382077794</v>
      </c>
      <c r="AJ5" s="58">
        <v>5.0127615332497832</v>
      </c>
      <c r="AK5" s="58">
        <v>3.9546167307462925</v>
      </c>
      <c r="AL5" s="58">
        <v>-7.7848704406553573</v>
      </c>
      <c r="AM5" s="58">
        <f t="shared" ref="AM5:AM8" si="3">SUM(AI5:AL5)</f>
        <v>4.4581358615484987</v>
      </c>
      <c r="AQ5" s="59" t="s">
        <v>155</v>
      </c>
    </row>
    <row r="6" spans="1:43" ht="15.75" thickBot="1" x14ac:dyDescent="0.3">
      <c r="A6" s="9" t="s">
        <v>33</v>
      </c>
      <c r="B6" s="154">
        <v>49479.446847999992</v>
      </c>
      <c r="C6" s="154">
        <v>50815.39191289599</v>
      </c>
      <c r="D6" s="152">
        <v>52451</v>
      </c>
      <c r="E6" s="161">
        <f t="shared" si="1"/>
        <v>53604.921999999999</v>
      </c>
      <c r="F6" s="162"/>
      <c r="G6" s="165">
        <v>232.29787252582156</v>
      </c>
      <c r="H6" s="156">
        <f t="shared" si="0"/>
        <v>0</v>
      </c>
      <c r="I6" s="172">
        <f t="shared" si="2"/>
        <v>0</v>
      </c>
      <c r="L6" s="158" t="s">
        <v>24</v>
      </c>
      <c r="M6" s="160">
        <v>1.64</v>
      </c>
      <c r="V6" s="158" t="s">
        <v>167</v>
      </c>
      <c r="W6" s="22" t="s">
        <v>119</v>
      </c>
      <c r="Y6" s="22" t="s">
        <v>81</v>
      </c>
      <c r="AA6" s="47" t="s">
        <v>165</v>
      </c>
      <c r="AB6" s="47" t="s">
        <v>176</v>
      </c>
      <c r="AD6" s="48">
        <v>45021</v>
      </c>
      <c r="AE6" s="49" t="s">
        <v>89</v>
      </c>
      <c r="AF6" s="48" t="s">
        <v>114</v>
      </c>
      <c r="AH6" s="48" t="s">
        <v>122</v>
      </c>
      <c r="AI6" s="58">
        <v>0.73009597227984879</v>
      </c>
      <c r="AJ6" s="58">
        <v>0.92988835640950462</v>
      </c>
      <c r="AK6" s="58">
        <v>0.88143394590311774</v>
      </c>
      <c r="AL6" s="58">
        <v>-1.5074378051414212</v>
      </c>
      <c r="AM6" s="58">
        <f t="shared" si="3"/>
        <v>1.0339804694510499</v>
      </c>
    </row>
    <row r="7" spans="1:43" ht="15.75" thickBot="1" x14ac:dyDescent="0.3">
      <c r="A7" s="9" t="s">
        <v>55</v>
      </c>
      <c r="B7" s="154">
        <v>28462.916793999997</v>
      </c>
      <c r="C7" s="154">
        <v>29231.415547437995</v>
      </c>
      <c r="D7" s="152">
        <v>30846</v>
      </c>
      <c r="E7" s="161">
        <f t="shared" si="1"/>
        <v>31524.612000000001</v>
      </c>
      <c r="F7" s="162">
        <v>33492</v>
      </c>
      <c r="G7" s="165">
        <v>133.62871734272298</v>
      </c>
      <c r="H7" s="156">
        <f t="shared" si="0"/>
        <v>157.2394366197183</v>
      </c>
      <c r="I7" s="172">
        <f t="shared" si="2"/>
        <v>160.69870422535212</v>
      </c>
      <c r="L7" s="158" t="s">
        <v>167</v>
      </c>
      <c r="M7" s="160">
        <v>1.01</v>
      </c>
      <c r="V7" s="158" t="s">
        <v>168</v>
      </c>
      <c r="W7" s="175" t="s">
        <v>173</v>
      </c>
      <c r="Y7" s="170" t="s">
        <v>179</v>
      </c>
      <c r="AD7" s="48">
        <v>45022</v>
      </c>
      <c r="AE7" s="49" t="s">
        <v>89</v>
      </c>
      <c r="AF7" s="48" t="s">
        <v>115</v>
      </c>
      <c r="AH7" s="48" t="s">
        <v>123</v>
      </c>
      <c r="AI7" s="58">
        <v>0.16565259121477729</v>
      </c>
      <c r="AJ7" s="58">
        <v>0.15267416242435281</v>
      </c>
      <c r="AK7" s="58">
        <v>0.19998989539357487</v>
      </c>
      <c r="AL7" s="58">
        <v>-0.17003923702572257</v>
      </c>
      <c r="AM7" s="58">
        <f t="shared" si="3"/>
        <v>0.34827741200698237</v>
      </c>
    </row>
    <row r="8" spans="1:43" ht="15.75" thickBot="1" x14ac:dyDescent="0.3">
      <c r="A8" s="9" t="s">
        <v>53</v>
      </c>
      <c r="B8" s="154">
        <v>28556.787674999996</v>
      </c>
      <c r="C8" s="154">
        <v>29327.820942224993</v>
      </c>
      <c r="D8" s="152">
        <v>30851</v>
      </c>
      <c r="E8" s="161">
        <f t="shared" si="1"/>
        <v>31529.722000000002</v>
      </c>
      <c r="F8" s="162">
        <v>33492</v>
      </c>
      <c r="G8" s="165">
        <v>134.06942570422532</v>
      </c>
      <c r="H8" s="156">
        <f t="shared" si="0"/>
        <v>157.2394366197183</v>
      </c>
      <c r="I8" s="172">
        <f t="shared" si="2"/>
        <v>160.69870422535212</v>
      </c>
      <c r="L8" s="158" t="s">
        <v>168</v>
      </c>
      <c r="M8" s="160">
        <v>0.76</v>
      </c>
      <c r="V8" s="158" t="s">
        <v>169</v>
      </c>
      <c r="W8" s="22" t="s">
        <v>119</v>
      </c>
      <c r="AD8" s="48">
        <v>45023</v>
      </c>
      <c r="AE8" s="49" t="s">
        <v>89</v>
      </c>
      <c r="AF8" s="48" t="s">
        <v>116</v>
      </c>
      <c r="AH8" s="48" t="s">
        <v>124</v>
      </c>
      <c r="AI8" s="58">
        <v>0.74230205476148281</v>
      </c>
      <c r="AJ8" s="58">
        <v>0.76446525506870244</v>
      </c>
      <c r="AK8" s="58">
        <v>0.89617016669366534</v>
      </c>
      <c r="AL8" s="58">
        <v>-1.0413908045772375E-2</v>
      </c>
      <c r="AM8" s="58">
        <f t="shared" si="3"/>
        <v>2.3925235684780781</v>
      </c>
    </row>
    <row r="9" spans="1:43" ht="15.75" thickBot="1" x14ac:dyDescent="0.3">
      <c r="A9" s="9" t="s">
        <v>140</v>
      </c>
      <c r="B9" s="154"/>
      <c r="C9" s="154"/>
      <c r="D9" s="152">
        <v>96989</v>
      </c>
      <c r="E9" s="161">
        <f t="shared" si="1"/>
        <v>99122.758000000002</v>
      </c>
      <c r="F9" s="162">
        <v>96885</v>
      </c>
      <c r="G9" s="165">
        <v>0</v>
      </c>
      <c r="H9" s="156">
        <f t="shared" si="0"/>
        <v>454.85915492957747</v>
      </c>
      <c r="I9" s="172">
        <f t="shared" si="2"/>
        <v>464.86605633802816</v>
      </c>
      <c r="L9" s="158" t="s">
        <v>169</v>
      </c>
      <c r="M9" s="160">
        <v>4.32</v>
      </c>
      <c r="V9" s="158" t="s">
        <v>174</v>
      </c>
      <c r="W9" s="22" t="s">
        <v>119</v>
      </c>
      <c r="AD9" s="48">
        <v>45024</v>
      </c>
      <c r="AE9" s="49" t="s">
        <v>89</v>
      </c>
      <c r="AF9" s="48" t="s">
        <v>117</v>
      </c>
    </row>
    <row r="10" spans="1:43" ht="15.75" thickBot="1" x14ac:dyDescent="0.3">
      <c r="A10" s="9" t="s">
        <v>36</v>
      </c>
      <c r="B10" s="154">
        <v>53385.10833499999</v>
      </c>
      <c r="C10" s="154">
        <v>54826.506260044982</v>
      </c>
      <c r="D10" s="152">
        <v>54258</v>
      </c>
      <c r="E10" s="161">
        <f t="shared" si="1"/>
        <v>55451.675999999999</v>
      </c>
      <c r="F10" s="162">
        <v>61373</v>
      </c>
      <c r="G10" s="165">
        <v>250.63431143192483</v>
      </c>
      <c r="H10" s="156">
        <f t="shared" si="0"/>
        <v>288.13615023474176</v>
      </c>
      <c r="I10" s="172">
        <f t="shared" si="2"/>
        <v>294.47514553990607</v>
      </c>
      <c r="L10" s="158" t="s">
        <v>174</v>
      </c>
      <c r="M10" s="160">
        <v>1.91</v>
      </c>
      <c r="V10" s="158" t="s">
        <v>170</v>
      </c>
      <c r="W10" s="175" t="s">
        <v>183</v>
      </c>
      <c r="AD10" s="48">
        <v>45025</v>
      </c>
      <c r="AE10" s="49" t="s">
        <v>89</v>
      </c>
      <c r="AF10" s="48" t="s">
        <v>118</v>
      </c>
    </row>
    <row r="11" spans="1:43" ht="15.75" thickBot="1" x14ac:dyDescent="0.3">
      <c r="A11" s="9" t="s">
        <v>47</v>
      </c>
      <c r="B11" s="154">
        <v>38474.404461999991</v>
      </c>
      <c r="C11" s="154">
        <v>39513.213382473987</v>
      </c>
      <c r="D11" s="152">
        <v>39752</v>
      </c>
      <c r="E11" s="161">
        <f t="shared" si="1"/>
        <v>40626.544000000002</v>
      </c>
      <c r="F11" s="162">
        <v>42699</v>
      </c>
      <c r="G11" s="165">
        <v>180.63100686384973</v>
      </c>
      <c r="H11" s="156">
        <f t="shared" si="0"/>
        <v>200.46478873239437</v>
      </c>
      <c r="I11" s="172">
        <f t="shared" si="2"/>
        <v>204.87501408450706</v>
      </c>
      <c r="L11" s="158" t="s">
        <v>170</v>
      </c>
      <c r="M11" s="160">
        <v>1.1399999999999999</v>
      </c>
      <c r="V11" s="158" t="s">
        <v>180</v>
      </c>
      <c r="W11" s="22" t="s">
        <v>119</v>
      </c>
      <c r="AD11" s="48">
        <v>45026</v>
      </c>
      <c r="AE11" s="49" t="s">
        <v>89</v>
      </c>
      <c r="AF11" s="48" t="s">
        <v>112</v>
      </c>
    </row>
    <row r="12" spans="1:43" ht="15.75" thickBot="1" x14ac:dyDescent="0.3">
      <c r="A12" s="9" t="s">
        <v>52</v>
      </c>
      <c r="B12" s="154">
        <v>32466.668077999995</v>
      </c>
      <c r="C12" s="154">
        <v>33343.268116105995</v>
      </c>
      <c r="D12" s="152">
        <v>35740</v>
      </c>
      <c r="E12" s="161">
        <f t="shared" si="1"/>
        <v>36526.28</v>
      </c>
      <c r="F12" s="162">
        <v>39017</v>
      </c>
      <c r="G12" s="165">
        <v>152.42567172769949</v>
      </c>
      <c r="H12" s="156">
        <f t="shared" si="0"/>
        <v>183.17840375586854</v>
      </c>
      <c r="I12" s="172">
        <f t="shared" si="2"/>
        <v>187.20832863849765</v>
      </c>
      <c r="L12" s="158" t="s">
        <v>180</v>
      </c>
      <c r="M12" s="159">
        <v>2.72</v>
      </c>
      <c r="V12" s="158" t="s">
        <v>181</v>
      </c>
      <c r="W12" s="22" t="s">
        <v>119</v>
      </c>
      <c r="AD12" s="48">
        <v>45027</v>
      </c>
      <c r="AE12" s="49" t="s">
        <v>89</v>
      </c>
      <c r="AF12" s="48" t="s">
        <v>113</v>
      </c>
    </row>
    <row r="13" spans="1:43" ht="15.75" thickBot="1" x14ac:dyDescent="0.3">
      <c r="A13" s="9" t="s">
        <v>39</v>
      </c>
      <c r="B13" s="154">
        <v>44067.632348999992</v>
      </c>
      <c r="C13" s="154">
        <v>45257.458422422991</v>
      </c>
      <c r="D13" s="152">
        <v>46392</v>
      </c>
      <c r="E13" s="161">
        <f t="shared" si="1"/>
        <v>47412.624000000003</v>
      </c>
      <c r="F13" s="162">
        <v>48046</v>
      </c>
      <c r="G13" s="165">
        <v>206.89029271830981</v>
      </c>
      <c r="H13" s="156">
        <f t="shared" si="0"/>
        <v>225.56807511737088</v>
      </c>
      <c r="I13" s="172">
        <f t="shared" si="2"/>
        <v>230.53057276995304</v>
      </c>
      <c r="L13" s="158" t="s">
        <v>181</v>
      </c>
      <c r="M13" s="160">
        <v>1.76</v>
      </c>
      <c r="V13" s="158" t="s">
        <v>23</v>
      </c>
      <c r="W13" s="22" t="s">
        <v>76</v>
      </c>
      <c r="AD13" s="48">
        <v>45028</v>
      </c>
      <c r="AE13" s="49" t="s">
        <v>89</v>
      </c>
      <c r="AF13" s="48" t="s">
        <v>114</v>
      </c>
    </row>
    <row r="14" spans="1:43" ht="15.75" thickBot="1" x14ac:dyDescent="0.3">
      <c r="A14" s="9" t="s">
        <v>41</v>
      </c>
      <c r="B14" s="154">
        <v>43015.012806999992</v>
      </c>
      <c r="C14" s="154">
        <v>44176.418152788989</v>
      </c>
      <c r="D14" s="152">
        <v>43475</v>
      </c>
      <c r="E14" s="161">
        <f t="shared" si="1"/>
        <v>44431.450000000004</v>
      </c>
      <c r="F14" s="162">
        <v>48046</v>
      </c>
      <c r="G14" s="165">
        <v>201.94841693427227</v>
      </c>
      <c r="H14" s="156">
        <f t="shared" si="0"/>
        <v>225.56807511737088</v>
      </c>
      <c r="I14" s="172">
        <f t="shared" si="2"/>
        <v>230.53057276995304</v>
      </c>
      <c r="L14" s="158" t="s">
        <v>23</v>
      </c>
      <c r="M14" s="160">
        <v>2.99</v>
      </c>
      <c r="AD14" s="48">
        <v>45029</v>
      </c>
      <c r="AE14" s="49" t="s">
        <v>89</v>
      </c>
      <c r="AF14" s="48" t="s">
        <v>115</v>
      </c>
    </row>
    <row r="15" spans="1:43" ht="15.75" thickBot="1" x14ac:dyDescent="0.3">
      <c r="A15" s="9" t="s">
        <v>51</v>
      </c>
      <c r="B15" s="154">
        <v>36933.445392999995</v>
      </c>
      <c r="C15" s="154">
        <v>37930.648418610988</v>
      </c>
      <c r="D15" s="152">
        <v>40020</v>
      </c>
      <c r="E15" s="161">
        <f t="shared" si="1"/>
        <v>40900.44</v>
      </c>
      <c r="F15" s="162">
        <v>39017</v>
      </c>
      <c r="G15" s="165">
        <v>173.39645724413143</v>
      </c>
      <c r="H15" s="156">
        <f t="shared" si="0"/>
        <v>183.17840375586854</v>
      </c>
      <c r="I15" s="172">
        <f t="shared" si="2"/>
        <v>187.20832863849765</v>
      </c>
      <c r="AD15" s="48">
        <v>45030</v>
      </c>
      <c r="AE15" s="49" t="s">
        <v>89</v>
      </c>
      <c r="AF15" s="48" t="s">
        <v>116</v>
      </c>
    </row>
    <row r="16" spans="1:43" ht="15.75" thickBot="1" x14ac:dyDescent="0.3">
      <c r="A16" s="9" t="s">
        <v>46</v>
      </c>
      <c r="B16" s="154">
        <v>43296.625449999992</v>
      </c>
      <c r="C16" s="154">
        <v>44465.63433714999</v>
      </c>
      <c r="D16" s="152">
        <v>46126</v>
      </c>
      <c r="E16" s="161">
        <f t="shared" si="1"/>
        <v>47140.772000000004</v>
      </c>
      <c r="F16" s="162">
        <v>42699</v>
      </c>
      <c r="G16" s="165">
        <v>203.27054201877931</v>
      </c>
      <c r="H16" s="156">
        <f t="shared" si="0"/>
        <v>200.46478873239437</v>
      </c>
      <c r="I16" s="172">
        <f t="shared" si="2"/>
        <v>204.87501408450706</v>
      </c>
      <c r="K16" s="3"/>
      <c r="AD16" s="48">
        <v>45031</v>
      </c>
      <c r="AE16" s="49" t="s">
        <v>89</v>
      </c>
      <c r="AF16" s="48" t="s">
        <v>117</v>
      </c>
    </row>
    <row r="17" spans="1:32" ht="15.75" thickBot="1" x14ac:dyDescent="0.3">
      <c r="A17" s="9" t="s">
        <v>43</v>
      </c>
      <c r="B17" s="154">
        <v>47186.466001999994</v>
      </c>
      <c r="C17" s="154">
        <v>48460.500584053989</v>
      </c>
      <c r="D17" s="152">
        <v>51156</v>
      </c>
      <c r="E17" s="161">
        <f t="shared" si="1"/>
        <v>52281.432000000001</v>
      </c>
      <c r="F17" s="162">
        <v>48046</v>
      </c>
      <c r="G17" s="165">
        <v>221.53270423474174</v>
      </c>
      <c r="H17" s="156">
        <f t="shared" si="0"/>
        <v>225.56807511737088</v>
      </c>
      <c r="I17" s="172">
        <f t="shared" si="2"/>
        <v>230.53057276995304</v>
      </c>
      <c r="AD17" s="48">
        <v>45032</v>
      </c>
      <c r="AE17" s="49" t="s">
        <v>89</v>
      </c>
      <c r="AF17" s="48" t="s">
        <v>118</v>
      </c>
    </row>
    <row r="18" spans="1:32" ht="15.75" thickBot="1" x14ac:dyDescent="0.3">
      <c r="A18" s="9" t="s">
        <v>35</v>
      </c>
      <c r="B18" s="154">
        <v>58325.458970999993</v>
      </c>
      <c r="C18" s="154">
        <v>59900.246363216989</v>
      </c>
      <c r="D18" s="152">
        <v>61183</v>
      </c>
      <c r="E18" s="161">
        <f t="shared" si="1"/>
        <v>62529.025999999998</v>
      </c>
      <c r="F18" s="162">
        <v>61373</v>
      </c>
      <c r="G18" s="165">
        <v>273.82844587323939</v>
      </c>
      <c r="H18" s="156">
        <f t="shared" si="0"/>
        <v>288.13615023474176</v>
      </c>
      <c r="I18" s="172">
        <f t="shared" si="2"/>
        <v>294.47514553990607</v>
      </c>
      <c r="L18" s="4"/>
      <c r="M18" s="4"/>
      <c r="AD18" s="48">
        <v>45033</v>
      </c>
      <c r="AE18" s="49" t="s">
        <v>89</v>
      </c>
      <c r="AF18" s="48" t="s">
        <v>112</v>
      </c>
    </row>
    <row r="19" spans="1:32" ht="15.75" thickBot="1" x14ac:dyDescent="0.3">
      <c r="A19" s="9" t="s">
        <v>58</v>
      </c>
      <c r="B19" s="154">
        <v>72275.30472499998</v>
      </c>
      <c r="C19" s="154">
        <v>74226.737952574971</v>
      </c>
      <c r="D19" s="152">
        <v>81045</v>
      </c>
      <c r="E19" s="161">
        <f t="shared" si="1"/>
        <v>82827.990000000005</v>
      </c>
      <c r="F19" s="162">
        <v>80114</v>
      </c>
      <c r="G19" s="165">
        <v>339.3206794600938</v>
      </c>
      <c r="H19" s="156">
        <f t="shared" si="0"/>
        <v>376.12206572769952</v>
      </c>
      <c r="I19" s="172">
        <f t="shared" si="2"/>
        <v>384.39675117370894</v>
      </c>
      <c r="K19" s="4"/>
      <c r="AD19" s="48">
        <v>45034</v>
      </c>
      <c r="AE19" s="49" t="s">
        <v>89</v>
      </c>
      <c r="AF19" s="48" t="s">
        <v>113</v>
      </c>
    </row>
    <row r="20" spans="1:32" ht="15.75" thickBot="1" x14ac:dyDescent="0.3">
      <c r="A20" s="10" t="s">
        <v>137</v>
      </c>
      <c r="B20" s="154"/>
      <c r="C20" s="154"/>
      <c r="D20" s="152">
        <v>24649</v>
      </c>
      <c r="E20" s="161">
        <f t="shared" si="1"/>
        <v>25191.278000000002</v>
      </c>
      <c r="F20" s="162">
        <v>27147</v>
      </c>
      <c r="G20" s="165">
        <v>121.00168001877931</v>
      </c>
      <c r="H20" s="156">
        <f t="shared" si="0"/>
        <v>127.45070422535211</v>
      </c>
      <c r="I20" s="172">
        <f t="shared" si="2"/>
        <v>130.25461971830987</v>
      </c>
      <c r="AD20" s="48">
        <v>45035</v>
      </c>
      <c r="AE20" s="49" t="s">
        <v>89</v>
      </c>
      <c r="AF20" s="48" t="s">
        <v>114</v>
      </c>
    </row>
    <row r="21" spans="1:32" ht="15.75" thickBot="1" x14ac:dyDescent="0.3">
      <c r="A21" s="10" t="s">
        <v>138</v>
      </c>
      <c r="B21" s="154"/>
      <c r="C21" s="154"/>
      <c r="D21" s="152">
        <v>28795</v>
      </c>
      <c r="E21" s="161">
        <f t="shared" si="1"/>
        <v>29428.49</v>
      </c>
      <c r="F21" s="162">
        <v>32781</v>
      </c>
      <c r="G21" s="165">
        <v>112.63812470892017</v>
      </c>
      <c r="H21" s="156">
        <f t="shared" si="0"/>
        <v>153.90140845070422</v>
      </c>
      <c r="I21" s="172">
        <f t="shared" si="2"/>
        <v>157.28723943661973</v>
      </c>
      <c r="AD21" s="48">
        <v>45036</v>
      </c>
      <c r="AE21" s="49" t="s">
        <v>89</v>
      </c>
      <c r="AF21" s="48" t="s">
        <v>115</v>
      </c>
    </row>
    <row r="22" spans="1:32" ht="15.75" thickBot="1" x14ac:dyDescent="0.3">
      <c r="A22" s="10" t="s">
        <v>139</v>
      </c>
      <c r="B22" s="154"/>
      <c r="C22" s="154"/>
      <c r="D22" s="152">
        <v>34509</v>
      </c>
      <c r="E22" s="161">
        <f t="shared" si="1"/>
        <v>35268.198000000004</v>
      </c>
      <c r="F22" s="162">
        <v>37629</v>
      </c>
      <c r="G22" s="165">
        <v>108.17161974178403</v>
      </c>
      <c r="H22" s="156">
        <f t="shared" si="0"/>
        <v>176.66197183098592</v>
      </c>
      <c r="I22" s="172">
        <f t="shared" si="2"/>
        <v>180.54853521126762</v>
      </c>
      <c r="AD22" s="48">
        <v>45037</v>
      </c>
      <c r="AE22" s="49" t="s">
        <v>89</v>
      </c>
      <c r="AF22" s="48" t="s">
        <v>116</v>
      </c>
    </row>
    <row r="23" spans="1:32" ht="15.75" thickBot="1" x14ac:dyDescent="0.3">
      <c r="A23" s="9" t="s">
        <v>49</v>
      </c>
      <c r="B23" s="154">
        <v>33709.138839999992</v>
      </c>
      <c r="C23" s="154">
        <v>34619.285588679988</v>
      </c>
      <c r="D23" s="152">
        <v>36077</v>
      </c>
      <c r="E23" s="161">
        <f t="shared" si="1"/>
        <v>36870.694000000003</v>
      </c>
      <c r="F23" s="162">
        <v>39017</v>
      </c>
      <c r="G23" s="165">
        <v>158.25886779342719</v>
      </c>
      <c r="H23" s="156">
        <f t="shared" si="0"/>
        <v>183.17840375586854</v>
      </c>
      <c r="I23" s="172">
        <f t="shared" si="2"/>
        <v>187.20832863849765</v>
      </c>
      <c r="AD23" s="48">
        <v>45038</v>
      </c>
      <c r="AE23" s="49" t="s">
        <v>89</v>
      </c>
      <c r="AF23" s="48" t="s">
        <v>117</v>
      </c>
    </row>
    <row r="24" spans="1:32" ht="15.75" thickBot="1" x14ac:dyDescent="0.3">
      <c r="A24" s="9" t="s">
        <v>40</v>
      </c>
      <c r="B24" s="154">
        <v>38561.946968999997</v>
      </c>
      <c r="C24" s="154">
        <v>39603.119537162995</v>
      </c>
      <c r="D24" s="152">
        <v>40572</v>
      </c>
      <c r="E24" s="161">
        <f t="shared" si="1"/>
        <v>41464.584000000003</v>
      </c>
      <c r="F24" s="162">
        <v>42699</v>
      </c>
      <c r="G24" s="165">
        <v>181.04200454929577</v>
      </c>
      <c r="H24" s="156">
        <f t="shared" si="0"/>
        <v>200.46478873239437</v>
      </c>
      <c r="I24" s="172">
        <f t="shared" si="2"/>
        <v>204.87501408450706</v>
      </c>
      <c r="AD24" s="48">
        <v>45039</v>
      </c>
      <c r="AE24" s="49" t="s">
        <v>89</v>
      </c>
      <c r="AF24" s="48" t="s">
        <v>118</v>
      </c>
    </row>
    <row r="25" spans="1:32" ht="15.75" thickBot="1" x14ac:dyDescent="0.3">
      <c r="A25" s="9" t="s">
        <v>50</v>
      </c>
      <c r="B25" s="154">
        <v>35300.724900999994</v>
      </c>
      <c r="C25" s="154">
        <v>36253.844473326993</v>
      </c>
      <c r="D25" s="152">
        <v>35984</v>
      </c>
      <c r="E25" s="161">
        <f t="shared" si="1"/>
        <v>36775.648000000001</v>
      </c>
      <c r="F25" s="162">
        <v>39017</v>
      </c>
      <c r="G25" s="165">
        <v>165.73110282159621</v>
      </c>
      <c r="H25" s="156">
        <f t="shared" si="0"/>
        <v>183.17840375586854</v>
      </c>
      <c r="I25" s="172">
        <f t="shared" si="2"/>
        <v>187.20832863849765</v>
      </c>
      <c r="AD25" s="48">
        <v>45040</v>
      </c>
      <c r="AE25" s="49" t="s">
        <v>89</v>
      </c>
      <c r="AF25" s="48" t="s">
        <v>112</v>
      </c>
    </row>
    <row r="26" spans="1:32" ht="15.75" thickBot="1" x14ac:dyDescent="0.3">
      <c r="A26" s="9" t="s">
        <v>48</v>
      </c>
      <c r="B26" s="154">
        <v>30183.179792999992</v>
      </c>
      <c r="C26" s="154">
        <v>30998.12564741099</v>
      </c>
      <c r="D26" s="152">
        <v>29379</v>
      </c>
      <c r="E26" s="161">
        <f t="shared" si="1"/>
        <v>30025.338</v>
      </c>
      <c r="F26" s="162">
        <v>33492</v>
      </c>
      <c r="G26" s="165">
        <v>141.7050694507042</v>
      </c>
      <c r="H26" s="156">
        <f t="shared" si="0"/>
        <v>157.2394366197183</v>
      </c>
      <c r="I26" s="172">
        <f t="shared" si="2"/>
        <v>160.69870422535212</v>
      </c>
      <c r="AD26" s="48">
        <v>45041</v>
      </c>
      <c r="AE26" s="49" t="s">
        <v>89</v>
      </c>
      <c r="AF26" s="48" t="s">
        <v>113</v>
      </c>
    </row>
    <row r="27" spans="1:32" ht="15.75" thickBot="1" x14ac:dyDescent="0.3">
      <c r="A27" s="9" t="s">
        <v>29</v>
      </c>
      <c r="B27" s="154">
        <v>68594.300514999981</v>
      </c>
      <c r="C27" s="154">
        <v>70446.346628904968</v>
      </c>
      <c r="D27" s="152">
        <v>75690</v>
      </c>
      <c r="E27" s="161">
        <f t="shared" si="1"/>
        <v>77355.180000000008</v>
      </c>
      <c r="F27" s="162">
        <v>80114</v>
      </c>
      <c r="G27" s="165">
        <v>322.03896955399051</v>
      </c>
      <c r="H27" s="156">
        <f t="shared" si="0"/>
        <v>376.12206572769952</v>
      </c>
      <c r="I27" s="172">
        <f t="shared" si="2"/>
        <v>384.39675117370894</v>
      </c>
      <c r="AD27" s="48">
        <v>45042</v>
      </c>
      <c r="AE27" s="49" t="s">
        <v>89</v>
      </c>
      <c r="AF27" s="48" t="s">
        <v>114</v>
      </c>
    </row>
    <row r="28" spans="1:32" ht="15.75" thickBot="1" x14ac:dyDescent="0.3">
      <c r="A28" s="9" t="s">
        <v>32</v>
      </c>
      <c r="B28" s="154">
        <v>67512.14856099998</v>
      </c>
      <c r="C28" s="154">
        <v>69334.976572146974</v>
      </c>
      <c r="D28" s="152">
        <v>73015</v>
      </c>
      <c r="E28" s="161">
        <f t="shared" si="1"/>
        <v>74621.33</v>
      </c>
      <c r="F28" s="162">
        <v>80114</v>
      </c>
      <c r="G28" s="165">
        <v>316.95844394835672</v>
      </c>
      <c r="H28" s="156">
        <f t="shared" si="0"/>
        <v>376.12206572769952</v>
      </c>
      <c r="I28" s="172">
        <f t="shared" si="2"/>
        <v>384.39675117370894</v>
      </c>
      <c r="AD28" s="48">
        <v>45043</v>
      </c>
      <c r="AE28" s="49" t="s">
        <v>89</v>
      </c>
      <c r="AF28" s="48" t="s">
        <v>115</v>
      </c>
    </row>
    <row r="29" spans="1:32" ht="15.75" thickBot="1" x14ac:dyDescent="0.3">
      <c r="A29" s="9" t="s">
        <v>30</v>
      </c>
      <c r="B29" s="154">
        <v>71730.009831999996</v>
      </c>
      <c r="C29" s="154">
        <v>73666.720097463985</v>
      </c>
      <c r="D29" s="152">
        <v>74533</v>
      </c>
      <c r="E29" s="161">
        <f t="shared" si="1"/>
        <v>76172.725999999995</v>
      </c>
      <c r="F29" s="162">
        <v>80114</v>
      </c>
      <c r="G29" s="165">
        <v>336.76060953990611</v>
      </c>
      <c r="H29" s="156">
        <f t="shared" si="0"/>
        <v>376.12206572769952</v>
      </c>
      <c r="I29" s="172">
        <f t="shared" si="2"/>
        <v>384.39675117370894</v>
      </c>
      <c r="AD29" s="48">
        <v>45044</v>
      </c>
      <c r="AE29" s="49" t="s">
        <v>89</v>
      </c>
      <c r="AF29" s="48" t="s">
        <v>116</v>
      </c>
    </row>
    <row r="30" spans="1:32" ht="15.75" thickBot="1" x14ac:dyDescent="0.3">
      <c r="A30" s="9" t="s">
        <v>60</v>
      </c>
      <c r="B30" s="154">
        <v>23590.068813999995</v>
      </c>
      <c r="C30" s="154">
        <v>24227.000671977992</v>
      </c>
      <c r="D30" s="152">
        <v>24711.540685417553</v>
      </c>
      <c r="E30" s="161">
        <f t="shared" si="1"/>
        <v>25255.19458049674</v>
      </c>
      <c r="F30" s="162">
        <v>27909</v>
      </c>
      <c r="G30" s="165">
        <v>110.7514967793427</v>
      </c>
      <c r="H30" s="156">
        <f t="shared" si="0"/>
        <v>131.02816901408451</v>
      </c>
      <c r="I30" s="172">
        <f t="shared" si="2"/>
        <v>133.91078873239437</v>
      </c>
      <c r="AD30" s="48">
        <v>45045</v>
      </c>
      <c r="AE30" s="49" t="s">
        <v>89</v>
      </c>
      <c r="AF30" s="48" t="s">
        <v>117</v>
      </c>
    </row>
    <row r="31" spans="1:32" ht="15.75" thickBot="1" x14ac:dyDescent="0.3">
      <c r="A31" s="9" t="s">
        <v>45</v>
      </c>
      <c r="B31" s="154">
        <v>38378.42412299999</v>
      </c>
      <c r="C31" s="154">
        <v>39414.641574320987</v>
      </c>
      <c r="D31" s="152">
        <v>41291</v>
      </c>
      <c r="E31" s="161">
        <f t="shared" si="1"/>
        <v>42199.402000000002</v>
      </c>
      <c r="F31" s="162">
        <v>42699</v>
      </c>
      <c r="G31" s="165">
        <v>180.18039494366192</v>
      </c>
      <c r="H31" s="156">
        <f t="shared" si="0"/>
        <v>200.46478873239437</v>
      </c>
      <c r="I31" s="172">
        <f t="shared" si="2"/>
        <v>204.87501408450706</v>
      </c>
      <c r="AD31" s="48">
        <v>45046</v>
      </c>
      <c r="AE31" s="49" t="s">
        <v>89</v>
      </c>
      <c r="AF31" s="48" t="s">
        <v>118</v>
      </c>
    </row>
    <row r="32" spans="1:32" ht="15.75" thickBot="1" x14ac:dyDescent="0.3">
      <c r="A32" s="9" t="s">
        <v>37</v>
      </c>
      <c r="B32" s="154">
        <v>52880.94787299999</v>
      </c>
      <c r="C32" s="154">
        <v>54308.733465570986</v>
      </c>
      <c r="D32" s="152">
        <v>58076</v>
      </c>
      <c r="E32" s="161">
        <f t="shared" si="1"/>
        <v>59353.671999999999</v>
      </c>
      <c r="F32" s="162">
        <v>61373</v>
      </c>
      <c r="G32" s="165">
        <v>248.26736090610325</v>
      </c>
      <c r="H32" s="156">
        <f t="shared" si="0"/>
        <v>288.13615023474176</v>
      </c>
      <c r="I32" s="172">
        <f t="shared" si="2"/>
        <v>294.47514553990607</v>
      </c>
      <c r="K32" s="42"/>
      <c r="AD32" s="48">
        <v>45047</v>
      </c>
      <c r="AE32" s="49" t="s">
        <v>89</v>
      </c>
      <c r="AF32" s="48" t="s">
        <v>112</v>
      </c>
    </row>
    <row r="33" spans="1:32" ht="15.75" thickBot="1" x14ac:dyDescent="0.3">
      <c r="A33" s="9" t="s">
        <v>28</v>
      </c>
      <c r="B33" s="154">
        <v>80640.360423999984</v>
      </c>
      <c r="C33" s="154">
        <v>82817.650155447976</v>
      </c>
      <c r="D33" s="152">
        <v>85995</v>
      </c>
      <c r="E33" s="161">
        <f t="shared" si="1"/>
        <v>87886.89</v>
      </c>
      <c r="F33" s="162">
        <v>96885</v>
      </c>
      <c r="G33" s="165">
        <v>378.59324142723</v>
      </c>
      <c r="H33" s="156">
        <f t="shared" si="0"/>
        <v>454.85915492957747</v>
      </c>
      <c r="I33" s="172">
        <f t="shared" si="2"/>
        <v>464.86605633802816</v>
      </c>
      <c r="AD33" s="48">
        <v>45048</v>
      </c>
      <c r="AE33" s="49" t="s">
        <v>89</v>
      </c>
      <c r="AF33" s="48" t="s">
        <v>113</v>
      </c>
    </row>
    <row r="34" spans="1:32" ht="15.75" thickBot="1" x14ac:dyDescent="0.3">
      <c r="A34" s="9" t="s">
        <v>54</v>
      </c>
      <c r="B34" s="154">
        <v>30713.708479999994</v>
      </c>
      <c r="C34" s="154">
        <v>31542.978608959991</v>
      </c>
      <c r="D34" s="152">
        <v>32404</v>
      </c>
      <c r="E34" s="161">
        <f t="shared" si="1"/>
        <v>33116.887999999999</v>
      </c>
      <c r="F34" s="162">
        <v>33492</v>
      </c>
      <c r="G34" s="165">
        <v>144.19581446009386</v>
      </c>
      <c r="H34" s="156">
        <f t="shared" si="0"/>
        <v>157.2394366197183</v>
      </c>
      <c r="I34" s="172">
        <f t="shared" si="2"/>
        <v>160.69870422535212</v>
      </c>
      <c r="AD34" s="48">
        <v>45049</v>
      </c>
      <c r="AE34" s="49" t="s">
        <v>89</v>
      </c>
      <c r="AF34" s="48" t="s">
        <v>114</v>
      </c>
    </row>
    <row r="35" spans="1:32" ht="15.75" thickBot="1" x14ac:dyDescent="0.3">
      <c r="A35" s="9" t="s">
        <v>56</v>
      </c>
      <c r="B35" s="154">
        <v>23675.501862999998</v>
      </c>
      <c r="C35" s="154">
        <v>24314.740413300995</v>
      </c>
      <c r="D35" s="152">
        <v>25363</v>
      </c>
      <c r="E35" s="161">
        <f t="shared" si="1"/>
        <v>25920.986000000001</v>
      </c>
      <c r="F35" s="162">
        <v>27909</v>
      </c>
      <c r="G35" s="165">
        <v>111.15259090610327</v>
      </c>
      <c r="H35" s="156">
        <f t="shared" si="0"/>
        <v>131.02816901408451</v>
      </c>
      <c r="I35" s="172">
        <f t="shared" si="2"/>
        <v>133.91078873239437</v>
      </c>
      <c r="AD35" s="48">
        <v>45050</v>
      </c>
      <c r="AE35" s="49" t="s">
        <v>89</v>
      </c>
      <c r="AF35" s="48" t="s">
        <v>115</v>
      </c>
    </row>
    <row r="36" spans="1:32" ht="15.75" thickBot="1" x14ac:dyDescent="0.3">
      <c r="A36" s="9" t="s">
        <v>26</v>
      </c>
      <c r="B36" s="154">
        <v>91237.222686999987</v>
      </c>
      <c r="C36" s="154">
        <v>93700.627699548975</v>
      </c>
      <c r="D36" s="152">
        <v>93141</v>
      </c>
      <c r="E36" s="161">
        <f t="shared" si="1"/>
        <v>95190.101999999999</v>
      </c>
      <c r="F36" s="162">
        <v>96885</v>
      </c>
      <c r="G36" s="165">
        <v>428.343768483568</v>
      </c>
      <c r="H36" s="156">
        <f t="shared" si="0"/>
        <v>454.85915492957747</v>
      </c>
      <c r="I36" s="172">
        <f t="shared" si="2"/>
        <v>464.86605633802816</v>
      </c>
      <c r="AD36" s="48">
        <v>45051</v>
      </c>
      <c r="AE36" s="49" t="s">
        <v>89</v>
      </c>
      <c r="AF36" s="48" t="s">
        <v>116</v>
      </c>
    </row>
    <row r="37" spans="1:32" ht="15.75" thickBot="1" x14ac:dyDescent="0.3">
      <c r="A37" s="9" t="s">
        <v>34</v>
      </c>
      <c r="B37" s="154">
        <v>54477.807578999993</v>
      </c>
      <c r="C37" s="154">
        <v>55948.708383632991</v>
      </c>
      <c r="D37" s="152">
        <v>58021</v>
      </c>
      <c r="E37" s="161">
        <f t="shared" si="1"/>
        <v>59297.462</v>
      </c>
      <c r="F37" s="162">
        <v>61373</v>
      </c>
      <c r="G37" s="165">
        <v>255.76435483098589</v>
      </c>
      <c r="H37" s="156">
        <f t="shared" si="0"/>
        <v>288.13615023474176</v>
      </c>
      <c r="I37" s="172">
        <f t="shared" si="2"/>
        <v>294.47514553990607</v>
      </c>
      <c r="AD37" s="48">
        <v>45052</v>
      </c>
      <c r="AE37" s="49" t="s">
        <v>89</v>
      </c>
      <c r="AF37" s="48" t="s">
        <v>117</v>
      </c>
    </row>
    <row r="38" spans="1:32" ht="15.75" thickBot="1" x14ac:dyDescent="0.3">
      <c r="A38" s="9" t="s">
        <v>44</v>
      </c>
      <c r="B38" s="154">
        <v>42416.98146399999</v>
      </c>
      <c r="C38" s="154">
        <v>43562.239963527987</v>
      </c>
      <c r="D38" s="152">
        <v>46917</v>
      </c>
      <c r="E38" s="161">
        <f t="shared" si="1"/>
        <v>47949.173999999999</v>
      </c>
      <c r="F38" s="162">
        <v>48046</v>
      </c>
      <c r="G38" s="165">
        <v>199.14075804694832</v>
      </c>
      <c r="H38" s="156">
        <f t="shared" si="0"/>
        <v>225.56807511737088</v>
      </c>
      <c r="I38" s="172">
        <f t="shared" si="2"/>
        <v>230.53057276995304</v>
      </c>
      <c r="AD38" s="48">
        <v>45053</v>
      </c>
      <c r="AE38" s="49" t="s">
        <v>89</v>
      </c>
      <c r="AF38" s="48" t="s">
        <v>118</v>
      </c>
    </row>
    <row r="39" spans="1:32" ht="15.75" thickBot="1" x14ac:dyDescent="0.3">
      <c r="A39" s="9" t="s">
        <v>38</v>
      </c>
      <c r="B39" s="154">
        <v>38474.404461999991</v>
      </c>
      <c r="C39" s="154">
        <v>39513.213382473987</v>
      </c>
      <c r="D39" s="152">
        <v>39808</v>
      </c>
      <c r="E39" s="161">
        <f t="shared" si="1"/>
        <v>40683.775999999998</v>
      </c>
      <c r="F39" s="162">
        <v>42699</v>
      </c>
      <c r="G39" s="165">
        <v>180.63100686384973</v>
      </c>
      <c r="H39" s="156">
        <f t="shared" si="0"/>
        <v>200.46478873239437</v>
      </c>
      <c r="I39" s="172">
        <f t="shared" si="2"/>
        <v>204.87501408450706</v>
      </c>
      <c r="AD39" s="48">
        <v>45054</v>
      </c>
      <c r="AE39" s="49" t="s">
        <v>89</v>
      </c>
      <c r="AF39" s="48" t="s">
        <v>112</v>
      </c>
    </row>
    <row r="40" spans="1:32" ht="15.75" thickBot="1" x14ac:dyDescent="0.3">
      <c r="A40" s="9" t="s">
        <v>27</v>
      </c>
      <c r="B40" s="154">
        <v>86303.200424999988</v>
      </c>
      <c r="C40" s="154">
        <v>88633.38683647498</v>
      </c>
      <c r="D40" s="152">
        <v>88743</v>
      </c>
      <c r="E40" s="161">
        <f t="shared" si="1"/>
        <v>90695.346000000005</v>
      </c>
      <c r="F40" s="162">
        <v>96885</v>
      </c>
      <c r="G40" s="165">
        <v>405.17934471830978</v>
      </c>
      <c r="H40" s="156">
        <f t="shared" si="0"/>
        <v>454.85915492957747</v>
      </c>
      <c r="I40" s="172">
        <f t="shared" si="2"/>
        <v>464.86605633802816</v>
      </c>
      <c r="AD40" s="48">
        <v>45055</v>
      </c>
      <c r="AE40" s="49" t="s">
        <v>89</v>
      </c>
      <c r="AF40" s="48" t="s">
        <v>113</v>
      </c>
    </row>
    <row r="41" spans="1:32" ht="15.75" thickBot="1" x14ac:dyDescent="0.3">
      <c r="A41" s="9" t="s">
        <v>31</v>
      </c>
      <c r="B41" s="154">
        <v>69499.257996999979</v>
      </c>
      <c r="C41" s="154">
        <v>71375.737962918967</v>
      </c>
      <c r="D41" s="152">
        <v>76131</v>
      </c>
      <c r="E41" s="161">
        <f t="shared" si="1"/>
        <v>77805.881999999998</v>
      </c>
      <c r="F41" s="162">
        <v>80114</v>
      </c>
      <c r="G41" s="165">
        <v>326.28759623004686</v>
      </c>
      <c r="H41" s="156">
        <f t="shared" si="0"/>
        <v>376.12206572769952</v>
      </c>
      <c r="I41" s="172">
        <f t="shared" si="2"/>
        <v>384.39675117370894</v>
      </c>
      <c r="AD41" s="48">
        <v>45056</v>
      </c>
      <c r="AE41" s="49" t="s">
        <v>89</v>
      </c>
      <c r="AF41" s="48" t="s">
        <v>114</v>
      </c>
    </row>
    <row r="42" spans="1:32" x14ac:dyDescent="0.25">
      <c r="AD42" s="48">
        <v>45057</v>
      </c>
      <c r="AE42" s="49" t="s">
        <v>89</v>
      </c>
      <c r="AF42" s="48" t="s">
        <v>115</v>
      </c>
    </row>
    <row r="43" spans="1:32" x14ac:dyDescent="0.25">
      <c r="AD43" s="48">
        <v>45058</v>
      </c>
      <c r="AE43" s="49" t="s">
        <v>89</v>
      </c>
      <c r="AF43" s="48" t="s">
        <v>116</v>
      </c>
    </row>
    <row r="44" spans="1:32" x14ac:dyDescent="0.25">
      <c r="AD44" s="48">
        <v>45059</v>
      </c>
      <c r="AE44" s="49" t="s">
        <v>89</v>
      </c>
      <c r="AF44" s="48" t="s">
        <v>117</v>
      </c>
    </row>
    <row r="45" spans="1:32" x14ac:dyDescent="0.25">
      <c r="AD45" s="48">
        <v>45060</v>
      </c>
      <c r="AE45" s="49" t="s">
        <v>89</v>
      </c>
      <c r="AF45" s="48" t="s">
        <v>118</v>
      </c>
    </row>
    <row r="46" spans="1:32" x14ac:dyDescent="0.25">
      <c r="AD46" s="48">
        <v>45061</v>
      </c>
      <c r="AE46" s="49" t="s">
        <v>89</v>
      </c>
      <c r="AF46" s="48" t="s">
        <v>112</v>
      </c>
    </row>
    <row r="47" spans="1:32" x14ac:dyDescent="0.25">
      <c r="AD47" s="48">
        <v>45062</v>
      </c>
      <c r="AE47" s="49" t="s">
        <v>89</v>
      </c>
      <c r="AF47" s="48" t="s">
        <v>113</v>
      </c>
    </row>
    <row r="48" spans="1:32" x14ac:dyDescent="0.25">
      <c r="AD48" s="48">
        <v>45063</v>
      </c>
      <c r="AE48" s="49" t="s">
        <v>89</v>
      </c>
      <c r="AF48" s="48" t="s">
        <v>114</v>
      </c>
    </row>
    <row r="49" spans="30:32" x14ac:dyDescent="0.25">
      <c r="AD49" s="48">
        <v>45064</v>
      </c>
      <c r="AE49" s="49" t="s">
        <v>89</v>
      </c>
      <c r="AF49" s="48" t="s">
        <v>115</v>
      </c>
    </row>
    <row r="50" spans="30:32" x14ac:dyDescent="0.25">
      <c r="AD50" s="48">
        <v>45065</v>
      </c>
      <c r="AE50" s="49" t="s">
        <v>89</v>
      </c>
      <c r="AF50" s="48" t="s">
        <v>116</v>
      </c>
    </row>
    <row r="51" spans="30:32" x14ac:dyDescent="0.25">
      <c r="AD51" s="48">
        <v>45066</v>
      </c>
      <c r="AE51" s="49" t="s">
        <v>89</v>
      </c>
      <c r="AF51" s="48" t="s">
        <v>117</v>
      </c>
    </row>
    <row r="52" spans="30:32" x14ac:dyDescent="0.25">
      <c r="AD52" s="48">
        <v>45067</v>
      </c>
      <c r="AE52" s="49" t="s">
        <v>89</v>
      </c>
      <c r="AF52" s="48" t="s">
        <v>118</v>
      </c>
    </row>
    <row r="53" spans="30:32" x14ac:dyDescent="0.25">
      <c r="AD53" s="48">
        <v>45068</v>
      </c>
      <c r="AE53" s="49" t="s">
        <v>89</v>
      </c>
      <c r="AF53" s="48" t="s">
        <v>112</v>
      </c>
    </row>
    <row r="54" spans="30:32" x14ac:dyDescent="0.25">
      <c r="AD54" s="48">
        <v>45069</v>
      </c>
      <c r="AE54" s="49" t="s">
        <v>89</v>
      </c>
      <c r="AF54" s="48" t="s">
        <v>113</v>
      </c>
    </row>
    <row r="55" spans="30:32" x14ac:dyDescent="0.25">
      <c r="AD55" s="48">
        <v>45070</v>
      </c>
      <c r="AE55" s="49" t="s">
        <v>89</v>
      </c>
      <c r="AF55" s="48" t="s">
        <v>114</v>
      </c>
    </row>
    <row r="56" spans="30:32" x14ac:dyDescent="0.25">
      <c r="AD56" s="48">
        <v>45071</v>
      </c>
      <c r="AE56" s="49" t="s">
        <v>89</v>
      </c>
      <c r="AF56" s="48" t="s">
        <v>115</v>
      </c>
    </row>
    <row r="57" spans="30:32" x14ac:dyDescent="0.25">
      <c r="AD57" s="48">
        <v>45072</v>
      </c>
      <c r="AE57" s="49" t="s">
        <v>89</v>
      </c>
      <c r="AF57" s="48" t="s">
        <v>116</v>
      </c>
    </row>
    <row r="58" spans="30:32" x14ac:dyDescent="0.25">
      <c r="AD58" s="48">
        <v>45073</v>
      </c>
      <c r="AE58" s="49" t="s">
        <v>89</v>
      </c>
      <c r="AF58" s="48" t="s">
        <v>117</v>
      </c>
    </row>
    <row r="59" spans="30:32" x14ac:dyDescent="0.25">
      <c r="AD59" s="48">
        <v>45074</v>
      </c>
      <c r="AE59" s="49" t="s">
        <v>89</v>
      </c>
      <c r="AF59" s="48" t="s">
        <v>118</v>
      </c>
    </row>
    <row r="60" spans="30:32" x14ac:dyDescent="0.25">
      <c r="AD60" s="48">
        <v>45075</v>
      </c>
      <c r="AE60" s="49" t="s">
        <v>89</v>
      </c>
      <c r="AF60" s="48" t="s">
        <v>112</v>
      </c>
    </row>
    <row r="61" spans="30:32" x14ac:dyDescent="0.25">
      <c r="AD61" s="48">
        <v>45076</v>
      </c>
      <c r="AE61" s="49" t="s">
        <v>89</v>
      </c>
      <c r="AF61" s="48" t="s">
        <v>113</v>
      </c>
    </row>
    <row r="62" spans="30:32" x14ac:dyDescent="0.25">
      <c r="AD62" s="48">
        <v>45077</v>
      </c>
      <c r="AE62" s="49" t="s">
        <v>89</v>
      </c>
      <c r="AF62" s="48" t="s">
        <v>114</v>
      </c>
    </row>
    <row r="63" spans="30:32" x14ac:dyDescent="0.25">
      <c r="AD63" s="48">
        <v>45078</v>
      </c>
      <c r="AE63" s="49" t="s">
        <v>89</v>
      </c>
      <c r="AF63" s="48" t="s">
        <v>115</v>
      </c>
    </row>
    <row r="64" spans="30:32" x14ac:dyDescent="0.25">
      <c r="AD64" s="48">
        <v>45079</v>
      </c>
      <c r="AE64" s="49" t="s">
        <v>89</v>
      </c>
      <c r="AF64" s="48" t="s">
        <v>116</v>
      </c>
    </row>
    <row r="65" spans="30:32" x14ac:dyDescent="0.25">
      <c r="AD65" s="48">
        <v>45080</v>
      </c>
      <c r="AE65" s="49" t="s">
        <v>89</v>
      </c>
      <c r="AF65" s="48" t="s">
        <v>117</v>
      </c>
    </row>
    <row r="66" spans="30:32" x14ac:dyDescent="0.25">
      <c r="AD66" s="48">
        <v>45081</v>
      </c>
      <c r="AE66" s="49" t="s">
        <v>89</v>
      </c>
      <c r="AF66" s="48" t="s">
        <v>118</v>
      </c>
    </row>
    <row r="67" spans="30:32" x14ac:dyDescent="0.25">
      <c r="AD67" s="48">
        <v>45082</v>
      </c>
      <c r="AE67" s="49" t="s">
        <v>89</v>
      </c>
      <c r="AF67" s="48" t="s">
        <v>112</v>
      </c>
    </row>
    <row r="68" spans="30:32" x14ac:dyDescent="0.25">
      <c r="AD68" s="48">
        <v>45083</v>
      </c>
      <c r="AE68" s="49" t="s">
        <v>89</v>
      </c>
      <c r="AF68" s="48" t="s">
        <v>113</v>
      </c>
    </row>
    <row r="69" spans="30:32" x14ac:dyDescent="0.25">
      <c r="AD69" s="48">
        <v>45084</v>
      </c>
      <c r="AE69" s="49" t="s">
        <v>89</v>
      </c>
      <c r="AF69" s="48" t="s">
        <v>114</v>
      </c>
    </row>
    <row r="70" spans="30:32" x14ac:dyDescent="0.25">
      <c r="AD70" s="48">
        <v>45085</v>
      </c>
      <c r="AE70" s="49" t="s">
        <v>89</v>
      </c>
      <c r="AF70" s="48" t="s">
        <v>115</v>
      </c>
    </row>
    <row r="71" spans="30:32" x14ac:dyDescent="0.25">
      <c r="AD71" s="48">
        <v>45086</v>
      </c>
      <c r="AE71" s="49" t="s">
        <v>89</v>
      </c>
      <c r="AF71" s="48" t="s">
        <v>116</v>
      </c>
    </row>
    <row r="72" spans="30:32" x14ac:dyDescent="0.25">
      <c r="AD72" s="48">
        <v>45087</v>
      </c>
      <c r="AE72" s="49" t="s">
        <v>89</v>
      </c>
      <c r="AF72" s="48" t="s">
        <v>117</v>
      </c>
    </row>
    <row r="73" spans="30:32" x14ac:dyDescent="0.25">
      <c r="AD73" s="48">
        <v>45088</v>
      </c>
      <c r="AE73" s="49" t="s">
        <v>89</v>
      </c>
      <c r="AF73" s="48" t="s">
        <v>118</v>
      </c>
    </row>
    <row r="74" spans="30:32" x14ac:dyDescent="0.25">
      <c r="AD74" s="48">
        <v>45089</v>
      </c>
      <c r="AE74" s="49" t="s">
        <v>89</v>
      </c>
      <c r="AF74" s="48" t="s">
        <v>112</v>
      </c>
    </row>
    <row r="75" spans="30:32" x14ac:dyDescent="0.25">
      <c r="AD75" s="48">
        <v>45090</v>
      </c>
      <c r="AE75" s="49" t="s">
        <v>89</v>
      </c>
      <c r="AF75" s="48" t="s">
        <v>113</v>
      </c>
    </row>
    <row r="76" spans="30:32" x14ac:dyDescent="0.25">
      <c r="AD76" s="48">
        <v>45091</v>
      </c>
      <c r="AE76" s="49" t="s">
        <v>89</v>
      </c>
      <c r="AF76" s="48" t="s">
        <v>114</v>
      </c>
    </row>
    <row r="77" spans="30:32" x14ac:dyDescent="0.25">
      <c r="AD77" s="48">
        <v>45092</v>
      </c>
      <c r="AE77" s="49" t="s">
        <v>89</v>
      </c>
      <c r="AF77" s="48" t="s">
        <v>115</v>
      </c>
    </row>
    <row r="78" spans="30:32" x14ac:dyDescent="0.25">
      <c r="AD78" s="48">
        <v>45093</v>
      </c>
      <c r="AE78" s="49" t="s">
        <v>89</v>
      </c>
      <c r="AF78" s="48" t="s">
        <v>116</v>
      </c>
    </row>
    <row r="79" spans="30:32" x14ac:dyDescent="0.25">
      <c r="AD79" s="48">
        <v>45094</v>
      </c>
      <c r="AE79" s="49" t="s">
        <v>89</v>
      </c>
      <c r="AF79" s="48" t="s">
        <v>117</v>
      </c>
    </row>
    <row r="80" spans="30:32" x14ac:dyDescent="0.25">
      <c r="AD80" s="48">
        <v>45095</v>
      </c>
      <c r="AE80" s="49" t="s">
        <v>89</v>
      </c>
      <c r="AF80" s="48" t="s">
        <v>118</v>
      </c>
    </row>
    <row r="81" spans="30:32" x14ac:dyDescent="0.25">
      <c r="AD81" s="48">
        <v>45096</v>
      </c>
      <c r="AE81" s="49" t="s">
        <v>89</v>
      </c>
      <c r="AF81" s="48" t="s">
        <v>112</v>
      </c>
    </row>
    <row r="82" spans="30:32" x14ac:dyDescent="0.25">
      <c r="AD82" s="48">
        <v>45097</v>
      </c>
      <c r="AE82" s="49" t="s">
        <v>89</v>
      </c>
      <c r="AF82" s="48" t="s">
        <v>113</v>
      </c>
    </row>
    <row r="83" spans="30:32" x14ac:dyDescent="0.25">
      <c r="AD83" s="48">
        <v>45098</v>
      </c>
      <c r="AE83" s="49" t="s">
        <v>89</v>
      </c>
      <c r="AF83" s="48" t="s">
        <v>114</v>
      </c>
    </row>
    <row r="84" spans="30:32" x14ac:dyDescent="0.25">
      <c r="AD84" s="48">
        <v>45099</v>
      </c>
      <c r="AE84" s="49" t="s">
        <v>89</v>
      </c>
      <c r="AF84" s="48" t="s">
        <v>115</v>
      </c>
    </row>
    <row r="85" spans="30:32" x14ac:dyDescent="0.25">
      <c r="AD85" s="48">
        <v>45100</v>
      </c>
      <c r="AE85" s="49" t="s">
        <v>89</v>
      </c>
      <c r="AF85" s="48" t="s">
        <v>116</v>
      </c>
    </row>
    <row r="86" spans="30:32" x14ac:dyDescent="0.25">
      <c r="AD86" s="48">
        <v>45101</v>
      </c>
      <c r="AE86" s="49" t="s">
        <v>89</v>
      </c>
      <c r="AF86" s="48" t="s">
        <v>117</v>
      </c>
    </row>
    <row r="87" spans="30:32" x14ac:dyDescent="0.25">
      <c r="AD87" s="48">
        <v>45102</v>
      </c>
      <c r="AE87" s="49" t="s">
        <v>89</v>
      </c>
      <c r="AF87" s="48" t="s">
        <v>118</v>
      </c>
    </row>
    <row r="88" spans="30:32" x14ac:dyDescent="0.25">
      <c r="AD88" s="48">
        <v>45103</v>
      </c>
      <c r="AE88" s="49" t="s">
        <v>89</v>
      </c>
      <c r="AF88" s="48" t="s">
        <v>112</v>
      </c>
    </row>
    <row r="89" spans="30:32" x14ac:dyDescent="0.25">
      <c r="AD89" s="48">
        <v>45104</v>
      </c>
      <c r="AE89" s="49" t="s">
        <v>89</v>
      </c>
      <c r="AF89" s="48" t="s">
        <v>113</v>
      </c>
    </row>
    <row r="90" spans="30:32" x14ac:dyDescent="0.25">
      <c r="AD90" s="48">
        <v>45105</v>
      </c>
      <c r="AE90" s="49" t="s">
        <v>89</v>
      </c>
      <c r="AF90" s="48" t="s">
        <v>114</v>
      </c>
    </row>
    <row r="91" spans="30:32" x14ac:dyDescent="0.25">
      <c r="AD91" s="48">
        <v>45106</v>
      </c>
      <c r="AE91" s="49" t="s">
        <v>89</v>
      </c>
      <c r="AF91" s="48" t="s">
        <v>115</v>
      </c>
    </row>
    <row r="92" spans="30:32" x14ac:dyDescent="0.25">
      <c r="AD92" s="48">
        <v>45107</v>
      </c>
      <c r="AE92" s="49" t="s">
        <v>89</v>
      </c>
      <c r="AF92" s="48" t="s">
        <v>116</v>
      </c>
    </row>
    <row r="93" spans="30:32" x14ac:dyDescent="0.25">
      <c r="AD93" s="48">
        <v>45108</v>
      </c>
      <c r="AE93" s="49" t="s">
        <v>89</v>
      </c>
      <c r="AF93" s="48" t="s">
        <v>117</v>
      </c>
    </row>
    <row r="94" spans="30:32" x14ac:dyDescent="0.25">
      <c r="AD94" s="48">
        <v>45109</v>
      </c>
      <c r="AE94" s="49" t="s">
        <v>89</v>
      </c>
      <c r="AF94" s="48" t="s">
        <v>118</v>
      </c>
    </row>
    <row r="95" spans="30:32" x14ac:dyDescent="0.25">
      <c r="AD95" s="48">
        <v>45110</v>
      </c>
      <c r="AE95" s="49" t="s">
        <v>89</v>
      </c>
      <c r="AF95" s="48" t="s">
        <v>112</v>
      </c>
    </row>
    <row r="96" spans="30:32" x14ac:dyDescent="0.25">
      <c r="AD96" s="48">
        <v>45111</v>
      </c>
      <c r="AE96" s="49" t="s">
        <v>89</v>
      </c>
      <c r="AF96" s="48" t="s">
        <v>113</v>
      </c>
    </row>
    <row r="97" spans="30:32" x14ac:dyDescent="0.25">
      <c r="AD97" s="48">
        <v>45112</v>
      </c>
      <c r="AE97" s="49" t="s">
        <v>89</v>
      </c>
      <c r="AF97" s="48" t="s">
        <v>114</v>
      </c>
    </row>
    <row r="98" spans="30:32" x14ac:dyDescent="0.25">
      <c r="AD98" s="48">
        <v>45113</v>
      </c>
      <c r="AE98" s="49" t="s">
        <v>89</v>
      </c>
      <c r="AF98" s="48" t="s">
        <v>115</v>
      </c>
    </row>
    <row r="99" spans="30:32" x14ac:dyDescent="0.25">
      <c r="AD99" s="48">
        <v>45114</v>
      </c>
      <c r="AE99" s="49" t="s">
        <v>89</v>
      </c>
      <c r="AF99" s="48" t="s">
        <v>116</v>
      </c>
    </row>
    <row r="100" spans="30:32" x14ac:dyDescent="0.25">
      <c r="AD100" s="48">
        <v>45115</v>
      </c>
      <c r="AE100" s="49" t="s">
        <v>89</v>
      </c>
      <c r="AF100" s="48" t="s">
        <v>117</v>
      </c>
    </row>
    <row r="101" spans="30:32" x14ac:dyDescent="0.25">
      <c r="AD101" s="48">
        <v>45116</v>
      </c>
      <c r="AE101" s="49" t="s">
        <v>89</v>
      </c>
      <c r="AF101" s="48" t="s">
        <v>118</v>
      </c>
    </row>
    <row r="102" spans="30:32" x14ac:dyDescent="0.25">
      <c r="AD102" s="48">
        <v>45117</v>
      </c>
      <c r="AE102" s="49" t="s">
        <v>89</v>
      </c>
      <c r="AF102" s="48" t="s">
        <v>112</v>
      </c>
    </row>
    <row r="103" spans="30:32" x14ac:dyDescent="0.25">
      <c r="AD103" s="48">
        <v>45118</v>
      </c>
      <c r="AE103" s="49" t="s">
        <v>89</v>
      </c>
      <c r="AF103" s="48" t="s">
        <v>113</v>
      </c>
    </row>
    <row r="104" spans="30:32" x14ac:dyDescent="0.25">
      <c r="AD104" s="48">
        <v>45119</v>
      </c>
      <c r="AE104" s="49" t="s">
        <v>89</v>
      </c>
      <c r="AF104" s="48" t="s">
        <v>114</v>
      </c>
    </row>
    <row r="105" spans="30:32" x14ac:dyDescent="0.25">
      <c r="AD105" s="48">
        <v>45120</v>
      </c>
      <c r="AE105" s="49" t="s">
        <v>89</v>
      </c>
      <c r="AF105" s="48" t="s">
        <v>115</v>
      </c>
    </row>
    <row r="106" spans="30:32" x14ac:dyDescent="0.25">
      <c r="AD106" s="48">
        <v>45121</v>
      </c>
      <c r="AE106" s="49" t="s">
        <v>89</v>
      </c>
      <c r="AF106" s="48" t="s">
        <v>116</v>
      </c>
    </row>
    <row r="107" spans="30:32" x14ac:dyDescent="0.25">
      <c r="AD107" s="48">
        <v>45122</v>
      </c>
      <c r="AE107" s="49" t="s">
        <v>89</v>
      </c>
      <c r="AF107" s="48" t="s">
        <v>117</v>
      </c>
    </row>
    <row r="108" spans="30:32" x14ac:dyDescent="0.25">
      <c r="AD108" s="48">
        <v>45123</v>
      </c>
      <c r="AE108" s="49" t="s">
        <v>89</v>
      </c>
      <c r="AF108" s="48" t="s">
        <v>118</v>
      </c>
    </row>
    <row r="109" spans="30:32" x14ac:dyDescent="0.25">
      <c r="AD109" s="48">
        <v>45124</v>
      </c>
      <c r="AE109" s="49" t="s">
        <v>89</v>
      </c>
      <c r="AF109" s="48" t="s">
        <v>112</v>
      </c>
    </row>
    <row r="110" spans="30:32" x14ac:dyDescent="0.25">
      <c r="AD110" s="48">
        <v>45125</v>
      </c>
      <c r="AE110" s="49" t="s">
        <v>89</v>
      </c>
      <c r="AF110" s="48" t="s">
        <v>113</v>
      </c>
    </row>
    <row r="111" spans="30:32" x14ac:dyDescent="0.25">
      <c r="AD111" s="48">
        <v>45126</v>
      </c>
      <c r="AE111" s="49" t="s">
        <v>89</v>
      </c>
      <c r="AF111" s="48" t="s">
        <v>114</v>
      </c>
    </row>
    <row r="112" spans="30:32" x14ac:dyDescent="0.25">
      <c r="AD112" s="48">
        <v>45127</v>
      </c>
      <c r="AE112" s="49" t="s">
        <v>89</v>
      </c>
      <c r="AF112" s="48" t="s">
        <v>115</v>
      </c>
    </row>
    <row r="113" spans="30:32" x14ac:dyDescent="0.25">
      <c r="AD113" s="48">
        <v>45128</v>
      </c>
      <c r="AE113" s="49" t="s">
        <v>89</v>
      </c>
      <c r="AF113" s="48" t="s">
        <v>116</v>
      </c>
    </row>
    <row r="114" spans="30:32" x14ac:dyDescent="0.25">
      <c r="AD114" s="48">
        <v>45129</v>
      </c>
      <c r="AE114" s="49" t="s">
        <v>89</v>
      </c>
      <c r="AF114" s="48" t="s">
        <v>117</v>
      </c>
    </row>
    <row r="115" spans="30:32" x14ac:dyDescent="0.25">
      <c r="AD115" s="48">
        <v>45130</v>
      </c>
      <c r="AE115" s="49" t="s">
        <v>89</v>
      </c>
      <c r="AF115" s="48" t="s">
        <v>118</v>
      </c>
    </row>
    <row r="116" spans="30:32" x14ac:dyDescent="0.25">
      <c r="AD116" s="48">
        <v>45131</v>
      </c>
      <c r="AE116" s="49" t="s">
        <v>89</v>
      </c>
      <c r="AF116" s="48" t="s">
        <v>112</v>
      </c>
    </row>
    <row r="117" spans="30:32" x14ac:dyDescent="0.25">
      <c r="AD117" s="48">
        <v>45132</v>
      </c>
      <c r="AE117" s="49" t="s">
        <v>89</v>
      </c>
      <c r="AF117" s="48" t="s">
        <v>113</v>
      </c>
    </row>
    <row r="118" spans="30:32" x14ac:dyDescent="0.25">
      <c r="AD118" s="48">
        <v>45133</v>
      </c>
      <c r="AE118" s="49" t="s">
        <v>89</v>
      </c>
      <c r="AF118" s="48" t="s">
        <v>114</v>
      </c>
    </row>
    <row r="119" spans="30:32" x14ac:dyDescent="0.25">
      <c r="AD119" s="48">
        <v>45134</v>
      </c>
      <c r="AE119" s="49" t="s">
        <v>89</v>
      </c>
      <c r="AF119" s="48" t="s">
        <v>115</v>
      </c>
    </row>
    <row r="120" spans="30:32" x14ac:dyDescent="0.25">
      <c r="AD120" s="48">
        <v>45135</v>
      </c>
      <c r="AE120" s="49" t="s">
        <v>89</v>
      </c>
      <c r="AF120" s="48" t="s">
        <v>116</v>
      </c>
    </row>
    <row r="121" spans="30:32" x14ac:dyDescent="0.25">
      <c r="AD121" s="48">
        <v>45136</v>
      </c>
      <c r="AE121" s="49" t="s">
        <v>89</v>
      </c>
      <c r="AF121" s="48" t="s">
        <v>117</v>
      </c>
    </row>
    <row r="122" spans="30:32" x14ac:dyDescent="0.25">
      <c r="AD122" s="48">
        <v>45137</v>
      </c>
      <c r="AE122" s="49" t="s">
        <v>89</v>
      </c>
      <c r="AF122" s="48" t="s">
        <v>118</v>
      </c>
    </row>
    <row r="123" spans="30:32" x14ac:dyDescent="0.25">
      <c r="AD123" s="48">
        <v>45138</v>
      </c>
      <c r="AE123" s="49" t="s">
        <v>89</v>
      </c>
      <c r="AF123" s="48" t="s">
        <v>112</v>
      </c>
    </row>
    <row r="124" spans="30:32" x14ac:dyDescent="0.25">
      <c r="AD124" s="48">
        <v>45139</v>
      </c>
      <c r="AE124" s="49" t="s">
        <v>89</v>
      </c>
      <c r="AF124" s="48" t="s">
        <v>113</v>
      </c>
    </row>
    <row r="125" spans="30:32" x14ac:dyDescent="0.25">
      <c r="AD125" s="48">
        <v>45140</v>
      </c>
      <c r="AE125" s="49" t="s">
        <v>89</v>
      </c>
      <c r="AF125" s="48" t="s">
        <v>114</v>
      </c>
    </row>
    <row r="126" spans="30:32" x14ac:dyDescent="0.25">
      <c r="AD126" s="48">
        <v>45141</v>
      </c>
      <c r="AE126" s="49" t="s">
        <v>89</v>
      </c>
      <c r="AF126" s="48" t="s">
        <v>115</v>
      </c>
    </row>
    <row r="127" spans="30:32" x14ac:dyDescent="0.25">
      <c r="AD127" s="48">
        <v>45142</v>
      </c>
      <c r="AE127" s="49" t="s">
        <v>89</v>
      </c>
      <c r="AF127" s="48" t="s">
        <v>116</v>
      </c>
    </row>
    <row r="128" spans="30:32" x14ac:dyDescent="0.25">
      <c r="AD128" s="48">
        <v>45143</v>
      </c>
      <c r="AE128" s="49" t="s">
        <v>89</v>
      </c>
      <c r="AF128" s="48" t="s">
        <v>117</v>
      </c>
    </row>
    <row r="129" spans="30:32" x14ac:dyDescent="0.25">
      <c r="AD129" s="48">
        <v>45144</v>
      </c>
      <c r="AE129" s="49" t="s">
        <v>89</v>
      </c>
      <c r="AF129" s="48" t="s">
        <v>118</v>
      </c>
    </row>
    <row r="130" spans="30:32" x14ac:dyDescent="0.25">
      <c r="AD130" s="48">
        <v>45145</v>
      </c>
      <c r="AE130" s="49" t="s">
        <v>89</v>
      </c>
      <c r="AF130" s="48" t="s">
        <v>112</v>
      </c>
    </row>
    <row r="131" spans="30:32" x14ac:dyDescent="0.25">
      <c r="AD131" s="48">
        <v>45146</v>
      </c>
      <c r="AE131" s="49" t="s">
        <v>89</v>
      </c>
      <c r="AF131" s="48" t="s">
        <v>113</v>
      </c>
    </row>
    <row r="132" spans="30:32" x14ac:dyDescent="0.25">
      <c r="AD132" s="48">
        <v>45147</v>
      </c>
      <c r="AE132" s="49" t="s">
        <v>89</v>
      </c>
      <c r="AF132" s="48" t="s">
        <v>114</v>
      </c>
    </row>
    <row r="133" spans="30:32" x14ac:dyDescent="0.25">
      <c r="AD133" s="48">
        <v>45148</v>
      </c>
      <c r="AE133" s="49" t="s">
        <v>89</v>
      </c>
      <c r="AF133" s="48" t="s">
        <v>115</v>
      </c>
    </row>
    <row r="134" spans="30:32" x14ac:dyDescent="0.25">
      <c r="AD134" s="48">
        <v>45149</v>
      </c>
      <c r="AE134" s="49" t="s">
        <v>89</v>
      </c>
      <c r="AF134" s="48" t="s">
        <v>116</v>
      </c>
    </row>
    <row r="135" spans="30:32" x14ac:dyDescent="0.25">
      <c r="AD135" s="48">
        <v>45150</v>
      </c>
      <c r="AE135" s="49" t="s">
        <v>89</v>
      </c>
      <c r="AF135" s="48" t="s">
        <v>117</v>
      </c>
    </row>
    <row r="136" spans="30:32" x14ac:dyDescent="0.25">
      <c r="AD136" s="48">
        <v>45151</v>
      </c>
      <c r="AE136" s="49" t="s">
        <v>89</v>
      </c>
      <c r="AF136" s="48" t="s">
        <v>118</v>
      </c>
    </row>
    <row r="137" spans="30:32" x14ac:dyDescent="0.25">
      <c r="AD137" s="48">
        <v>45152</v>
      </c>
      <c r="AE137" s="49" t="s">
        <v>89</v>
      </c>
      <c r="AF137" s="48" t="s">
        <v>112</v>
      </c>
    </row>
    <row r="138" spans="30:32" x14ac:dyDescent="0.25">
      <c r="AD138" s="48">
        <v>45153</v>
      </c>
      <c r="AE138" s="49" t="s">
        <v>89</v>
      </c>
      <c r="AF138" s="48" t="s">
        <v>113</v>
      </c>
    </row>
    <row r="139" spans="30:32" x14ac:dyDescent="0.25">
      <c r="AD139" s="48">
        <v>45154</v>
      </c>
      <c r="AE139" s="49" t="s">
        <v>89</v>
      </c>
      <c r="AF139" s="48" t="s">
        <v>114</v>
      </c>
    </row>
    <row r="140" spans="30:32" x14ac:dyDescent="0.25">
      <c r="AD140" s="48">
        <v>45155</v>
      </c>
      <c r="AE140" s="49" t="s">
        <v>89</v>
      </c>
      <c r="AF140" s="48" t="s">
        <v>115</v>
      </c>
    </row>
    <row r="141" spans="30:32" x14ac:dyDescent="0.25">
      <c r="AD141" s="48">
        <v>45156</v>
      </c>
      <c r="AE141" s="49" t="s">
        <v>89</v>
      </c>
      <c r="AF141" s="48" t="s">
        <v>116</v>
      </c>
    </row>
    <row r="142" spans="30:32" x14ac:dyDescent="0.25">
      <c r="AD142" s="48">
        <v>45157</v>
      </c>
      <c r="AE142" s="49" t="s">
        <v>89</v>
      </c>
      <c r="AF142" s="48" t="s">
        <v>117</v>
      </c>
    </row>
    <row r="143" spans="30:32" x14ac:dyDescent="0.25">
      <c r="AD143" s="48">
        <v>45158</v>
      </c>
      <c r="AE143" s="49" t="s">
        <v>89</v>
      </c>
      <c r="AF143" s="48" t="s">
        <v>118</v>
      </c>
    </row>
    <row r="144" spans="30:32" x14ac:dyDescent="0.25">
      <c r="AD144" s="48">
        <v>45159</v>
      </c>
      <c r="AE144" s="49" t="s">
        <v>89</v>
      </c>
      <c r="AF144" s="48" t="s">
        <v>112</v>
      </c>
    </row>
    <row r="145" spans="30:32" x14ac:dyDescent="0.25">
      <c r="AD145" s="48">
        <v>45160</v>
      </c>
      <c r="AE145" s="49" t="s">
        <v>89</v>
      </c>
      <c r="AF145" s="48" t="s">
        <v>113</v>
      </c>
    </row>
    <row r="146" spans="30:32" x14ac:dyDescent="0.25">
      <c r="AD146" s="48">
        <v>45161</v>
      </c>
      <c r="AE146" s="49" t="s">
        <v>89</v>
      </c>
      <c r="AF146" s="48" t="s">
        <v>114</v>
      </c>
    </row>
    <row r="147" spans="30:32" x14ac:dyDescent="0.25">
      <c r="AD147" s="48">
        <v>45162</v>
      </c>
      <c r="AE147" s="49" t="s">
        <v>89</v>
      </c>
      <c r="AF147" s="48" t="s">
        <v>115</v>
      </c>
    </row>
    <row r="148" spans="30:32" x14ac:dyDescent="0.25">
      <c r="AD148" s="48">
        <v>45163</v>
      </c>
      <c r="AE148" s="49" t="s">
        <v>89</v>
      </c>
      <c r="AF148" s="48" t="s">
        <v>116</v>
      </c>
    </row>
    <row r="149" spans="30:32" x14ac:dyDescent="0.25">
      <c r="AD149" s="48">
        <v>45164</v>
      </c>
      <c r="AE149" s="49" t="s">
        <v>89</v>
      </c>
      <c r="AF149" s="48" t="s">
        <v>117</v>
      </c>
    </row>
    <row r="150" spans="30:32" x14ac:dyDescent="0.25">
      <c r="AD150" s="48">
        <v>45165</v>
      </c>
      <c r="AE150" s="49" t="s">
        <v>89</v>
      </c>
      <c r="AF150" s="48" t="s">
        <v>118</v>
      </c>
    </row>
    <row r="151" spans="30:32" x14ac:dyDescent="0.25">
      <c r="AD151" s="48">
        <v>45166</v>
      </c>
      <c r="AE151" s="49" t="s">
        <v>89</v>
      </c>
      <c r="AF151" s="48" t="s">
        <v>112</v>
      </c>
    </row>
    <row r="152" spans="30:32" x14ac:dyDescent="0.25">
      <c r="AD152" s="48">
        <v>45167</v>
      </c>
      <c r="AE152" s="49" t="s">
        <v>89</v>
      </c>
      <c r="AF152" s="48" t="s">
        <v>113</v>
      </c>
    </row>
    <row r="153" spans="30:32" x14ac:dyDescent="0.25">
      <c r="AD153" s="48">
        <v>45168</v>
      </c>
      <c r="AE153" s="49" t="s">
        <v>89</v>
      </c>
      <c r="AF153" s="48" t="s">
        <v>114</v>
      </c>
    </row>
    <row r="154" spans="30:32" x14ac:dyDescent="0.25">
      <c r="AD154" s="48">
        <v>45169</v>
      </c>
      <c r="AE154" s="49" t="s">
        <v>89</v>
      </c>
      <c r="AF154" s="48" t="s">
        <v>115</v>
      </c>
    </row>
    <row r="155" spans="30:32" x14ac:dyDescent="0.25">
      <c r="AD155" s="48">
        <v>45170</v>
      </c>
      <c r="AE155" s="49" t="s">
        <v>89</v>
      </c>
      <c r="AF155" s="48" t="s">
        <v>116</v>
      </c>
    </row>
    <row r="156" spans="30:32" x14ac:dyDescent="0.25">
      <c r="AD156" s="48">
        <v>45171</v>
      </c>
      <c r="AE156" s="49" t="s">
        <v>89</v>
      </c>
      <c r="AF156" s="48" t="s">
        <v>117</v>
      </c>
    </row>
    <row r="157" spans="30:32" x14ac:dyDescent="0.25">
      <c r="AD157" s="48">
        <v>45172</v>
      </c>
      <c r="AE157" s="49" t="s">
        <v>89</v>
      </c>
      <c r="AF157" s="48" t="s">
        <v>118</v>
      </c>
    </row>
    <row r="158" spans="30:32" x14ac:dyDescent="0.25">
      <c r="AD158" s="48">
        <v>45173</v>
      </c>
      <c r="AE158" s="49" t="s">
        <v>89</v>
      </c>
      <c r="AF158" s="48" t="s">
        <v>112</v>
      </c>
    </row>
    <row r="159" spans="30:32" x14ac:dyDescent="0.25">
      <c r="AD159" s="48">
        <v>45174</v>
      </c>
      <c r="AE159" s="49" t="s">
        <v>89</v>
      </c>
      <c r="AF159" s="48" t="s">
        <v>113</v>
      </c>
    </row>
    <row r="160" spans="30:32" x14ac:dyDescent="0.25">
      <c r="AD160" s="48">
        <v>45175</v>
      </c>
      <c r="AE160" s="49" t="s">
        <v>89</v>
      </c>
      <c r="AF160" s="48" t="s">
        <v>114</v>
      </c>
    </row>
    <row r="161" spans="30:32" x14ac:dyDescent="0.25">
      <c r="AD161" s="48">
        <v>45176</v>
      </c>
      <c r="AE161" s="49" t="s">
        <v>89</v>
      </c>
      <c r="AF161" s="48" t="s">
        <v>115</v>
      </c>
    </row>
    <row r="162" spans="30:32" x14ac:dyDescent="0.25">
      <c r="AD162" s="48">
        <v>45177</v>
      </c>
      <c r="AE162" s="49" t="s">
        <v>89</v>
      </c>
      <c r="AF162" s="48" t="s">
        <v>116</v>
      </c>
    </row>
    <row r="163" spans="30:32" x14ac:dyDescent="0.25">
      <c r="AD163" s="48">
        <v>45178</v>
      </c>
      <c r="AE163" s="49" t="s">
        <v>89</v>
      </c>
      <c r="AF163" s="48" t="s">
        <v>117</v>
      </c>
    </row>
    <row r="164" spans="30:32" x14ac:dyDescent="0.25">
      <c r="AD164" s="48">
        <v>45179</v>
      </c>
      <c r="AE164" s="49" t="s">
        <v>89</v>
      </c>
      <c r="AF164" s="48" t="s">
        <v>118</v>
      </c>
    </row>
    <row r="165" spans="30:32" x14ac:dyDescent="0.25">
      <c r="AD165" s="48">
        <v>45180</v>
      </c>
      <c r="AE165" s="49" t="s">
        <v>89</v>
      </c>
      <c r="AF165" s="48" t="s">
        <v>112</v>
      </c>
    </row>
    <row r="166" spans="30:32" x14ac:dyDescent="0.25">
      <c r="AD166" s="48">
        <v>45181</v>
      </c>
      <c r="AE166" s="49" t="s">
        <v>89</v>
      </c>
      <c r="AF166" s="48" t="s">
        <v>113</v>
      </c>
    </row>
    <row r="167" spans="30:32" x14ac:dyDescent="0.25">
      <c r="AD167" s="48">
        <v>45182</v>
      </c>
      <c r="AE167" s="49" t="s">
        <v>89</v>
      </c>
      <c r="AF167" s="48" t="s">
        <v>114</v>
      </c>
    </row>
    <row r="168" spans="30:32" x14ac:dyDescent="0.25">
      <c r="AD168" s="48">
        <v>45183</v>
      </c>
      <c r="AE168" s="49" t="s">
        <v>89</v>
      </c>
      <c r="AF168" s="48" t="s">
        <v>115</v>
      </c>
    </row>
    <row r="169" spans="30:32" x14ac:dyDescent="0.25">
      <c r="AD169" s="48">
        <v>45184</v>
      </c>
      <c r="AE169" s="49" t="s">
        <v>89</v>
      </c>
      <c r="AF169" s="48" t="s">
        <v>116</v>
      </c>
    </row>
    <row r="170" spans="30:32" x14ac:dyDescent="0.25">
      <c r="AD170" s="48">
        <v>45185</v>
      </c>
      <c r="AE170" s="49" t="s">
        <v>89</v>
      </c>
      <c r="AF170" s="48" t="s">
        <v>117</v>
      </c>
    </row>
    <row r="171" spans="30:32" x14ac:dyDescent="0.25">
      <c r="AD171" s="48">
        <v>45186</v>
      </c>
      <c r="AE171" s="49" t="s">
        <v>89</v>
      </c>
      <c r="AF171" s="48" t="s">
        <v>118</v>
      </c>
    </row>
    <row r="172" spans="30:32" x14ac:dyDescent="0.25">
      <c r="AD172" s="48">
        <v>45187</v>
      </c>
      <c r="AE172" s="49" t="s">
        <v>89</v>
      </c>
      <c r="AF172" s="48" t="s">
        <v>112</v>
      </c>
    </row>
    <row r="173" spans="30:32" x14ac:dyDescent="0.25">
      <c r="AD173" s="48">
        <v>45188</v>
      </c>
      <c r="AE173" s="49" t="s">
        <v>89</v>
      </c>
      <c r="AF173" s="48" t="s">
        <v>113</v>
      </c>
    </row>
    <row r="174" spans="30:32" x14ac:dyDescent="0.25">
      <c r="AD174" s="48">
        <v>45189</v>
      </c>
      <c r="AE174" s="49" t="s">
        <v>89</v>
      </c>
      <c r="AF174" s="48" t="s">
        <v>114</v>
      </c>
    </row>
    <row r="175" spans="30:32" x14ac:dyDescent="0.25">
      <c r="AD175" s="48">
        <v>45190</v>
      </c>
      <c r="AE175" s="49" t="s">
        <v>89</v>
      </c>
      <c r="AF175" s="48" t="s">
        <v>115</v>
      </c>
    </row>
    <row r="176" spans="30:32" x14ac:dyDescent="0.25">
      <c r="AD176" s="48">
        <v>45191</v>
      </c>
      <c r="AE176" s="49" t="s">
        <v>89</v>
      </c>
      <c r="AF176" s="48" t="s">
        <v>116</v>
      </c>
    </row>
    <row r="177" spans="30:32" x14ac:dyDescent="0.25">
      <c r="AD177" s="48">
        <v>45192</v>
      </c>
      <c r="AE177" s="49" t="s">
        <v>89</v>
      </c>
      <c r="AF177" s="48" t="s">
        <v>117</v>
      </c>
    </row>
    <row r="178" spans="30:32" x14ac:dyDescent="0.25">
      <c r="AD178" s="48">
        <v>45193</v>
      </c>
      <c r="AE178" s="49" t="s">
        <v>89</v>
      </c>
      <c r="AF178" s="48" t="s">
        <v>118</v>
      </c>
    </row>
    <row r="179" spans="30:32" x14ac:dyDescent="0.25">
      <c r="AD179" s="48">
        <v>45194</v>
      </c>
      <c r="AE179" s="49" t="s">
        <v>89</v>
      </c>
      <c r="AF179" s="48" t="s">
        <v>112</v>
      </c>
    </row>
    <row r="180" spans="30:32" x14ac:dyDescent="0.25">
      <c r="AD180" s="48">
        <v>45195</v>
      </c>
      <c r="AE180" s="49" t="s">
        <v>89</v>
      </c>
      <c r="AF180" s="48" t="s">
        <v>113</v>
      </c>
    </row>
    <row r="181" spans="30:32" x14ac:dyDescent="0.25">
      <c r="AD181" s="48">
        <v>45196</v>
      </c>
      <c r="AE181" s="49" t="s">
        <v>89</v>
      </c>
      <c r="AF181" s="48" t="s">
        <v>114</v>
      </c>
    </row>
    <row r="182" spans="30:32" x14ac:dyDescent="0.25">
      <c r="AD182" s="48">
        <v>45197</v>
      </c>
      <c r="AE182" s="49" t="s">
        <v>89</v>
      </c>
      <c r="AF182" s="48" t="s">
        <v>115</v>
      </c>
    </row>
    <row r="183" spans="30:32" x14ac:dyDescent="0.25">
      <c r="AD183" s="48">
        <v>45198</v>
      </c>
      <c r="AE183" s="49" t="s">
        <v>89</v>
      </c>
      <c r="AF183" s="48" t="s">
        <v>116</v>
      </c>
    </row>
    <row r="184" spans="30:32" x14ac:dyDescent="0.25">
      <c r="AD184" s="48">
        <v>45199</v>
      </c>
      <c r="AE184" s="49" t="s">
        <v>89</v>
      </c>
      <c r="AF184" s="48" t="s">
        <v>117</v>
      </c>
    </row>
    <row r="185" spans="30:32" x14ac:dyDescent="0.25">
      <c r="AD185" s="48">
        <v>45200</v>
      </c>
      <c r="AE185" s="49" t="s">
        <v>89</v>
      </c>
      <c r="AF185" s="48" t="s">
        <v>118</v>
      </c>
    </row>
    <row r="186" spans="30:32" x14ac:dyDescent="0.25">
      <c r="AD186" s="48">
        <v>45201</v>
      </c>
      <c r="AE186" s="49" t="s">
        <v>89</v>
      </c>
      <c r="AF186" s="48" t="s">
        <v>112</v>
      </c>
    </row>
    <row r="187" spans="30:32" x14ac:dyDescent="0.25">
      <c r="AD187" s="48">
        <v>45202</v>
      </c>
      <c r="AE187" s="49" t="s">
        <v>89</v>
      </c>
      <c r="AF187" s="48" t="s">
        <v>113</v>
      </c>
    </row>
    <row r="188" spans="30:32" x14ac:dyDescent="0.25">
      <c r="AD188" s="48">
        <v>45203</v>
      </c>
      <c r="AE188" s="49" t="s">
        <v>89</v>
      </c>
      <c r="AF188" s="48" t="s">
        <v>114</v>
      </c>
    </row>
    <row r="189" spans="30:32" x14ac:dyDescent="0.25">
      <c r="AD189" s="48">
        <v>45204</v>
      </c>
      <c r="AE189" s="49" t="s">
        <v>89</v>
      </c>
      <c r="AF189" s="48" t="s">
        <v>115</v>
      </c>
    </row>
    <row r="190" spans="30:32" x14ac:dyDescent="0.25">
      <c r="AD190" s="48">
        <v>45205</v>
      </c>
      <c r="AE190" s="49" t="s">
        <v>89</v>
      </c>
      <c r="AF190" s="48" t="s">
        <v>116</v>
      </c>
    </row>
    <row r="191" spans="30:32" x14ac:dyDescent="0.25">
      <c r="AD191" s="48">
        <v>45206</v>
      </c>
      <c r="AE191" s="49" t="s">
        <v>89</v>
      </c>
      <c r="AF191" s="48" t="s">
        <v>117</v>
      </c>
    </row>
    <row r="192" spans="30:32" x14ac:dyDescent="0.25">
      <c r="AD192" s="48">
        <v>45207</v>
      </c>
      <c r="AE192" s="49" t="s">
        <v>89</v>
      </c>
      <c r="AF192" s="48" t="s">
        <v>118</v>
      </c>
    </row>
    <row r="193" spans="30:32" x14ac:dyDescent="0.25">
      <c r="AD193" s="48">
        <v>45208</v>
      </c>
      <c r="AE193" s="49" t="s">
        <v>89</v>
      </c>
      <c r="AF193" s="48" t="s">
        <v>112</v>
      </c>
    </row>
    <row r="194" spans="30:32" x14ac:dyDescent="0.25">
      <c r="AD194" s="48">
        <v>45209</v>
      </c>
      <c r="AE194" s="49" t="s">
        <v>89</v>
      </c>
      <c r="AF194" s="48" t="s">
        <v>113</v>
      </c>
    </row>
    <row r="195" spans="30:32" x14ac:dyDescent="0.25">
      <c r="AD195" s="48">
        <v>45210</v>
      </c>
      <c r="AE195" s="49" t="s">
        <v>89</v>
      </c>
      <c r="AF195" s="48" t="s">
        <v>114</v>
      </c>
    </row>
    <row r="196" spans="30:32" x14ac:dyDescent="0.25">
      <c r="AD196" s="48">
        <v>45211</v>
      </c>
      <c r="AE196" s="49" t="s">
        <v>89</v>
      </c>
      <c r="AF196" s="48" t="s">
        <v>115</v>
      </c>
    </row>
    <row r="197" spans="30:32" x14ac:dyDescent="0.25">
      <c r="AD197" s="48">
        <v>45212</v>
      </c>
      <c r="AE197" s="49" t="s">
        <v>89</v>
      </c>
      <c r="AF197" s="48" t="s">
        <v>116</v>
      </c>
    </row>
    <row r="198" spans="30:32" x14ac:dyDescent="0.25">
      <c r="AD198" s="48">
        <v>45213</v>
      </c>
      <c r="AE198" s="49" t="s">
        <v>89</v>
      </c>
      <c r="AF198" s="48" t="s">
        <v>117</v>
      </c>
    </row>
    <row r="199" spans="30:32" x14ac:dyDescent="0.25">
      <c r="AD199" s="48">
        <v>45214</v>
      </c>
      <c r="AE199" s="49" t="s">
        <v>89</v>
      </c>
      <c r="AF199" s="48" t="s">
        <v>118</v>
      </c>
    </row>
    <row r="200" spans="30:32" x14ac:dyDescent="0.25">
      <c r="AD200" s="48">
        <v>45215</v>
      </c>
      <c r="AE200" s="49" t="s">
        <v>89</v>
      </c>
      <c r="AF200" s="48" t="s">
        <v>112</v>
      </c>
    </row>
    <row r="201" spans="30:32" x14ac:dyDescent="0.25">
      <c r="AD201" s="48">
        <v>45216</v>
      </c>
      <c r="AE201" s="49" t="s">
        <v>89</v>
      </c>
      <c r="AF201" s="48" t="s">
        <v>113</v>
      </c>
    </row>
    <row r="202" spans="30:32" x14ac:dyDescent="0.25">
      <c r="AD202" s="48">
        <v>45217</v>
      </c>
      <c r="AE202" s="49" t="s">
        <v>89</v>
      </c>
      <c r="AF202" s="48" t="s">
        <v>114</v>
      </c>
    </row>
    <row r="203" spans="30:32" x14ac:dyDescent="0.25">
      <c r="AD203" s="48">
        <v>45218</v>
      </c>
      <c r="AE203" s="49" t="s">
        <v>89</v>
      </c>
      <c r="AF203" s="48" t="s">
        <v>115</v>
      </c>
    </row>
    <row r="204" spans="30:32" x14ac:dyDescent="0.25">
      <c r="AD204" s="48">
        <v>45219</v>
      </c>
      <c r="AE204" s="49" t="s">
        <v>89</v>
      </c>
      <c r="AF204" s="48" t="s">
        <v>116</v>
      </c>
    </row>
    <row r="205" spans="30:32" x14ac:dyDescent="0.25">
      <c r="AD205" s="48">
        <v>45220</v>
      </c>
      <c r="AE205" s="49" t="s">
        <v>89</v>
      </c>
      <c r="AF205" s="48" t="s">
        <v>117</v>
      </c>
    </row>
    <row r="206" spans="30:32" x14ac:dyDescent="0.25">
      <c r="AD206" s="48">
        <v>45221</v>
      </c>
      <c r="AE206" s="49" t="s">
        <v>89</v>
      </c>
      <c r="AF206" s="48" t="s">
        <v>118</v>
      </c>
    </row>
    <row r="207" spans="30:32" x14ac:dyDescent="0.25">
      <c r="AD207" s="48">
        <v>45222</v>
      </c>
      <c r="AE207" s="49" t="s">
        <v>89</v>
      </c>
      <c r="AF207" s="48" t="s">
        <v>112</v>
      </c>
    </row>
    <row r="208" spans="30:32" x14ac:dyDescent="0.25">
      <c r="AD208" s="48">
        <v>45223</v>
      </c>
      <c r="AE208" s="49" t="s">
        <v>89</v>
      </c>
      <c r="AF208" s="48" t="s">
        <v>113</v>
      </c>
    </row>
    <row r="209" spans="30:32" x14ac:dyDescent="0.25">
      <c r="AD209" s="48">
        <v>45224</v>
      </c>
      <c r="AE209" s="49" t="s">
        <v>89</v>
      </c>
      <c r="AF209" s="48" t="s">
        <v>114</v>
      </c>
    </row>
    <row r="210" spans="30:32" x14ac:dyDescent="0.25">
      <c r="AD210" s="48">
        <v>45225</v>
      </c>
      <c r="AE210" s="49" t="s">
        <v>89</v>
      </c>
      <c r="AF210" s="48" t="s">
        <v>115</v>
      </c>
    </row>
    <row r="211" spans="30:32" x14ac:dyDescent="0.25">
      <c r="AD211" s="48">
        <v>45226</v>
      </c>
      <c r="AE211" s="49" t="s">
        <v>89</v>
      </c>
      <c r="AF211" s="48" t="s">
        <v>116</v>
      </c>
    </row>
    <row r="212" spans="30:32" x14ac:dyDescent="0.25">
      <c r="AD212" s="48">
        <v>45227</v>
      </c>
      <c r="AE212" s="49" t="s">
        <v>89</v>
      </c>
      <c r="AF212" s="48" t="s">
        <v>117</v>
      </c>
    </row>
    <row r="213" spans="30:32" x14ac:dyDescent="0.25">
      <c r="AD213" s="48">
        <v>45228</v>
      </c>
      <c r="AE213" s="49" t="s">
        <v>89</v>
      </c>
      <c r="AF213" s="48" t="s">
        <v>118</v>
      </c>
    </row>
    <row r="214" spans="30:32" x14ac:dyDescent="0.25">
      <c r="AD214" s="48">
        <v>45229</v>
      </c>
      <c r="AE214" s="49" t="s">
        <v>89</v>
      </c>
      <c r="AF214" s="48" t="s">
        <v>112</v>
      </c>
    </row>
    <row r="215" spans="30:32" x14ac:dyDescent="0.25">
      <c r="AD215" s="48">
        <v>45230</v>
      </c>
      <c r="AE215" s="49" t="s">
        <v>89</v>
      </c>
      <c r="AF215" s="48" t="s">
        <v>113</v>
      </c>
    </row>
    <row r="216" spans="30:32" x14ac:dyDescent="0.25">
      <c r="AD216" s="48">
        <v>45231</v>
      </c>
      <c r="AE216" s="49" t="s">
        <v>89</v>
      </c>
      <c r="AF216" s="48" t="s">
        <v>114</v>
      </c>
    </row>
    <row r="217" spans="30:32" x14ac:dyDescent="0.25">
      <c r="AD217" s="48">
        <v>45232</v>
      </c>
      <c r="AE217" s="49" t="s">
        <v>89</v>
      </c>
      <c r="AF217" s="48" t="s">
        <v>115</v>
      </c>
    </row>
    <row r="218" spans="30:32" x14ac:dyDescent="0.25">
      <c r="AD218" s="48">
        <v>45233</v>
      </c>
      <c r="AE218" s="49" t="s">
        <v>89</v>
      </c>
      <c r="AF218" s="48" t="s">
        <v>116</v>
      </c>
    </row>
    <row r="219" spans="30:32" x14ac:dyDescent="0.25">
      <c r="AD219" s="48">
        <v>45234</v>
      </c>
      <c r="AE219" s="49" t="s">
        <v>89</v>
      </c>
      <c r="AF219" s="48" t="s">
        <v>117</v>
      </c>
    </row>
    <row r="220" spans="30:32" x14ac:dyDescent="0.25">
      <c r="AD220" s="48">
        <v>45235</v>
      </c>
      <c r="AE220" s="49" t="s">
        <v>89</v>
      </c>
      <c r="AF220" s="48" t="s">
        <v>118</v>
      </c>
    </row>
    <row r="221" spans="30:32" x14ac:dyDescent="0.25">
      <c r="AD221" s="48">
        <v>45236</v>
      </c>
      <c r="AE221" s="49" t="s">
        <v>89</v>
      </c>
      <c r="AF221" s="48" t="s">
        <v>112</v>
      </c>
    </row>
    <row r="222" spans="30:32" x14ac:dyDescent="0.25">
      <c r="AD222" s="48">
        <v>45237</v>
      </c>
      <c r="AE222" s="49" t="s">
        <v>89</v>
      </c>
      <c r="AF222" s="48" t="s">
        <v>113</v>
      </c>
    </row>
    <row r="223" spans="30:32" x14ac:dyDescent="0.25">
      <c r="AD223" s="48">
        <v>45238</v>
      </c>
      <c r="AE223" s="49" t="s">
        <v>89</v>
      </c>
      <c r="AF223" s="48" t="s">
        <v>114</v>
      </c>
    </row>
    <row r="224" spans="30:32" x14ac:dyDescent="0.25">
      <c r="AD224" s="48">
        <v>45239</v>
      </c>
      <c r="AE224" s="49" t="s">
        <v>89</v>
      </c>
      <c r="AF224" s="48" t="s">
        <v>115</v>
      </c>
    </row>
    <row r="225" spans="30:32" x14ac:dyDescent="0.25">
      <c r="AD225" s="48">
        <v>45240</v>
      </c>
      <c r="AE225" s="49" t="s">
        <v>89</v>
      </c>
      <c r="AF225" s="48" t="s">
        <v>116</v>
      </c>
    </row>
    <row r="226" spans="30:32" x14ac:dyDescent="0.25">
      <c r="AD226" s="48">
        <v>45241</v>
      </c>
      <c r="AE226" s="49" t="s">
        <v>89</v>
      </c>
      <c r="AF226" s="48" t="s">
        <v>117</v>
      </c>
    </row>
    <row r="227" spans="30:32" x14ac:dyDescent="0.25">
      <c r="AD227" s="48">
        <v>45242</v>
      </c>
      <c r="AE227" s="49" t="s">
        <v>89</v>
      </c>
      <c r="AF227" s="48" t="s">
        <v>118</v>
      </c>
    </row>
    <row r="228" spans="30:32" x14ac:dyDescent="0.25">
      <c r="AD228" s="48">
        <v>45243</v>
      </c>
      <c r="AE228" s="49" t="s">
        <v>89</v>
      </c>
      <c r="AF228" s="48" t="s">
        <v>112</v>
      </c>
    </row>
    <row r="229" spans="30:32" x14ac:dyDescent="0.25">
      <c r="AD229" s="48">
        <v>45244</v>
      </c>
      <c r="AE229" s="49" t="s">
        <v>89</v>
      </c>
      <c r="AF229" s="48" t="s">
        <v>113</v>
      </c>
    </row>
    <row r="230" spans="30:32" x14ac:dyDescent="0.25">
      <c r="AD230" s="48">
        <v>45245</v>
      </c>
      <c r="AE230" s="49" t="s">
        <v>89</v>
      </c>
      <c r="AF230" s="48" t="s">
        <v>114</v>
      </c>
    </row>
    <row r="231" spans="30:32" x14ac:dyDescent="0.25">
      <c r="AD231" s="48">
        <v>45246</v>
      </c>
      <c r="AE231" s="49" t="s">
        <v>89</v>
      </c>
      <c r="AF231" s="48" t="s">
        <v>115</v>
      </c>
    </row>
    <row r="232" spans="30:32" x14ac:dyDescent="0.25">
      <c r="AD232" s="48">
        <v>45247</v>
      </c>
      <c r="AE232" s="49" t="s">
        <v>89</v>
      </c>
      <c r="AF232" s="48" t="s">
        <v>116</v>
      </c>
    </row>
    <row r="233" spans="30:32" x14ac:dyDescent="0.25">
      <c r="AD233" s="48">
        <v>45248</v>
      </c>
      <c r="AE233" s="49" t="s">
        <v>89</v>
      </c>
      <c r="AF233" s="48" t="s">
        <v>117</v>
      </c>
    </row>
    <row r="234" spans="30:32" x14ac:dyDescent="0.25">
      <c r="AD234" s="48">
        <v>45249</v>
      </c>
      <c r="AE234" s="49" t="s">
        <v>89</v>
      </c>
      <c r="AF234" s="48" t="s">
        <v>118</v>
      </c>
    </row>
    <row r="235" spans="30:32" x14ac:dyDescent="0.25">
      <c r="AD235" s="48">
        <v>45250</v>
      </c>
      <c r="AE235" s="49" t="s">
        <v>89</v>
      </c>
      <c r="AF235" s="48" t="s">
        <v>112</v>
      </c>
    </row>
    <row r="236" spans="30:32" x14ac:dyDescent="0.25">
      <c r="AD236" s="48">
        <v>45251</v>
      </c>
      <c r="AE236" s="49" t="s">
        <v>89</v>
      </c>
      <c r="AF236" s="48" t="s">
        <v>113</v>
      </c>
    </row>
    <row r="237" spans="30:32" x14ac:dyDescent="0.25">
      <c r="AD237" s="48">
        <v>45252</v>
      </c>
      <c r="AE237" s="49" t="s">
        <v>89</v>
      </c>
      <c r="AF237" s="48" t="s">
        <v>114</v>
      </c>
    </row>
    <row r="238" spans="30:32" x14ac:dyDescent="0.25">
      <c r="AD238" s="48">
        <v>45253</v>
      </c>
      <c r="AE238" s="49" t="s">
        <v>89</v>
      </c>
      <c r="AF238" s="48" t="s">
        <v>115</v>
      </c>
    </row>
    <row r="239" spans="30:32" x14ac:dyDescent="0.25">
      <c r="AD239" s="48">
        <v>45254</v>
      </c>
      <c r="AE239" s="49" t="s">
        <v>89</v>
      </c>
      <c r="AF239" s="48" t="s">
        <v>116</v>
      </c>
    </row>
    <row r="240" spans="30:32" x14ac:dyDescent="0.25">
      <c r="AD240" s="48">
        <v>45255</v>
      </c>
      <c r="AE240" s="49" t="s">
        <v>89</v>
      </c>
      <c r="AF240" s="48" t="s">
        <v>117</v>
      </c>
    </row>
    <row r="241" spans="30:32" x14ac:dyDescent="0.25">
      <c r="AD241" s="48">
        <v>45256</v>
      </c>
      <c r="AE241" s="49" t="s">
        <v>89</v>
      </c>
      <c r="AF241" s="48" t="s">
        <v>118</v>
      </c>
    </row>
    <row r="242" spans="30:32" x14ac:dyDescent="0.25">
      <c r="AD242" s="48">
        <v>45257</v>
      </c>
      <c r="AE242" s="49" t="s">
        <v>89</v>
      </c>
      <c r="AF242" s="48" t="s">
        <v>112</v>
      </c>
    </row>
    <row r="243" spans="30:32" x14ac:dyDescent="0.25">
      <c r="AD243" s="48">
        <v>45258</v>
      </c>
      <c r="AE243" s="49" t="s">
        <v>89</v>
      </c>
      <c r="AF243" s="48" t="s">
        <v>113</v>
      </c>
    </row>
    <row r="244" spans="30:32" x14ac:dyDescent="0.25">
      <c r="AD244" s="48">
        <v>45259</v>
      </c>
      <c r="AE244" s="49" t="s">
        <v>89</v>
      </c>
      <c r="AF244" s="48" t="s">
        <v>114</v>
      </c>
    </row>
    <row r="245" spans="30:32" x14ac:dyDescent="0.25">
      <c r="AD245" s="48">
        <v>45260</v>
      </c>
      <c r="AE245" s="49" t="s">
        <v>89</v>
      </c>
      <c r="AF245" s="48" t="s">
        <v>115</v>
      </c>
    </row>
    <row r="246" spans="30:32" x14ac:dyDescent="0.25">
      <c r="AD246" s="48">
        <v>45261</v>
      </c>
      <c r="AE246" s="49" t="s">
        <v>89</v>
      </c>
      <c r="AF246" s="48" t="s">
        <v>116</v>
      </c>
    </row>
    <row r="247" spans="30:32" x14ac:dyDescent="0.25">
      <c r="AD247" s="48">
        <v>45262</v>
      </c>
      <c r="AE247" s="49" t="s">
        <v>89</v>
      </c>
      <c r="AF247" s="48" t="s">
        <v>117</v>
      </c>
    </row>
    <row r="248" spans="30:32" x14ac:dyDescent="0.25">
      <c r="AD248" s="48">
        <v>45263</v>
      </c>
      <c r="AE248" s="49" t="s">
        <v>89</v>
      </c>
      <c r="AF248" s="48" t="s">
        <v>118</v>
      </c>
    </row>
    <row r="249" spans="30:32" x14ac:dyDescent="0.25">
      <c r="AD249" s="48">
        <v>45264</v>
      </c>
      <c r="AE249" s="49" t="s">
        <v>89</v>
      </c>
      <c r="AF249" s="48" t="s">
        <v>112</v>
      </c>
    </row>
    <row r="250" spans="30:32" x14ac:dyDescent="0.25">
      <c r="AD250" s="48">
        <v>45265</v>
      </c>
      <c r="AE250" s="49" t="s">
        <v>89</v>
      </c>
      <c r="AF250" s="48" t="s">
        <v>113</v>
      </c>
    </row>
    <row r="251" spans="30:32" x14ac:dyDescent="0.25">
      <c r="AD251" s="48">
        <v>45266</v>
      </c>
      <c r="AE251" s="49" t="s">
        <v>89</v>
      </c>
      <c r="AF251" s="48" t="s">
        <v>114</v>
      </c>
    </row>
    <row r="252" spans="30:32" x14ac:dyDescent="0.25">
      <c r="AD252" s="48">
        <v>45267</v>
      </c>
      <c r="AE252" s="49" t="s">
        <v>89</v>
      </c>
      <c r="AF252" s="48" t="s">
        <v>115</v>
      </c>
    </row>
    <row r="253" spans="30:32" x14ac:dyDescent="0.25">
      <c r="AD253" s="48">
        <v>45268</v>
      </c>
      <c r="AE253" s="49" t="s">
        <v>89</v>
      </c>
      <c r="AF253" s="48" t="s">
        <v>116</v>
      </c>
    </row>
    <row r="254" spans="30:32" x14ac:dyDescent="0.25">
      <c r="AD254" s="48">
        <v>45269</v>
      </c>
      <c r="AE254" s="49" t="s">
        <v>89</v>
      </c>
      <c r="AF254" s="48" t="s">
        <v>117</v>
      </c>
    </row>
    <row r="255" spans="30:32" x14ac:dyDescent="0.25">
      <c r="AD255" s="48">
        <v>45270</v>
      </c>
      <c r="AE255" s="49" t="s">
        <v>89</v>
      </c>
      <c r="AF255" s="48" t="s">
        <v>118</v>
      </c>
    </row>
    <row r="256" spans="30:32" x14ac:dyDescent="0.25">
      <c r="AD256" s="48">
        <v>45271</v>
      </c>
      <c r="AE256" s="49" t="s">
        <v>89</v>
      </c>
      <c r="AF256" s="48" t="s">
        <v>112</v>
      </c>
    </row>
    <row r="257" spans="30:32" x14ac:dyDescent="0.25">
      <c r="AD257" s="48">
        <v>45272</v>
      </c>
      <c r="AE257" s="49" t="s">
        <v>89</v>
      </c>
      <c r="AF257" s="48" t="s">
        <v>113</v>
      </c>
    </row>
    <row r="258" spans="30:32" x14ac:dyDescent="0.25">
      <c r="AD258" s="48">
        <v>45273</v>
      </c>
      <c r="AE258" s="49" t="s">
        <v>89</v>
      </c>
      <c r="AF258" s="48" t="s">
        <v>114</v>
      </c>
    </row>
    <row r="259" spans="30:32" x14ac:dyDescent="0.25">
      <c r="AD259" s="48">
        <v>45274</v>
      </c>
      <c r="AE259" s="49" t="s">
        <v>89</v>
      </c>
      <c r="AF259" s="48" t="s">
        <v>115</v>
      </c>
    </row>
    <row r="260" spans="30:32" x14ac:dyDescent="0.25">
      <c r="AD260" s="48">
        <v>45275</v>
      </c>
      <c r="AE260" s="49" t="s">
        <v>89</v>
      </c>
      <c r="AF260" s="48" t="s">
        <v>116</v>
      </c>
    </row>
    <row r="261" spans="30:32" x14ac:dyDescent="0.25">
      <c r="AD261" s="48">
        <v>45276</v>
      </c>
      <c r="AE261" s="49" t="s">
        <v>89</v>
      </c>
      <c r="AF261" s="48" t="s">
        <v>117</v>
      </c>
    </row>
    <row r="262" spans="30:32" x14ac:dyDescent="0.25">
      <c r="AD262" s="48">
        <v>45277</v>
      </c>
      <c r="AE262" s="49" t="s">
        <v>89</v>
      </c>
      <c r="AF262" s="48" t="s">
        <v>118</v>
      </c>
    </row>
    <row r="263" spans="30:32" x14ac:dyDescent="0.25">
      <c r="AD263" s="48">
        <v>45278</v>
      </c>
      <c r="AE263" s="49" t="s">
        <v>89</v>
      </c>
      <c r="AF263" s="48" t="s">
        <v>112</v>
      </c>
    </row>
    <row r="264" spans="30:32" x14ac:dyDescent="0.25">
      <c r="AD264" s="48">
        <v>45279</v>
      </c>
      <c r="AE264" s="49" t="s">
        <v>89</v>
      </c>
      <c r="AF264" s="48" t="s">
        <v>113</v>
      </c>
    </row>
    <row r="265" spans="30:32" x14ac:dyDescent="0.25">
      <c r="AD265" s="48">
        <v>45280</v>
      </c>
      <c r="AE265" s="49" t="s">
        <v>89</v>
      </c>
      <c r="AF265" s="48" t="s">
        <v>114</v>
      </c>
    </row>
    <row r="266" spans="30:32" x14ac:dyDescent="0.25">
      <c r="AD266" s="48">
        <v>45281</v>
      </c>
      <c r="AE266" s="49" t="s">
        <v>89</v>
      </c>
      <c r="AF266" s="48" t="s">
        <v>115</v>
      </c>
    </row>
    <row r="267" spans="30:32" x14ac:dyDescent="0.25">
      <c r="AD267" s="48">
        <v>45282</v>
      </c>
      <c r="AE267" s="49" t="s">
        <v>89</v>
      </c>
      <c r="AF267" s="48" t="s">
        <v>116</v>
      </c>
    </row>
    <row r="268" spans="30:32" x14ac:dyDescent="0.25">
      <c r="AD268" s="48">
        <v>45283</v>
      </c>
      <c r="AE268" s="49" t="s">
        <v>89</v>
      </c>
      <c r="AF268" s="48" t="s">
        <v>117</v>
      </c>
    </row>
    <row r="269" spans="30:32" x14ac:dyDescent="0.25">
      <c r="AD269" s="48">
        <v>45284</v>
      </c>
      <c r="AE269" s="49" t="s">
        <v>89</v>
      </c>
      <c r="AF269" s="48" t="s">
        <v>118</v>
      </c>
    </row>
    <row r="270" spans="30:32" x14ac:dyDescent="0.25">
      <c r="AD270" s="48">
        <v>45285</v>
      </c>
      <c r="AE270" s="49" t="s">
        <v>89</v>
      </c>
      <c r="AF270" s="48" t="s">
        <v>112</v>
      </c>
    </row>
    <row r="271" spans="30:32" x14ac:dyDescent="0.25">
      <c r="AD271" s="48">
        <v>45286</v>
      </c>
      <c r="AE271" s="49" t="s">
        <v>89</v>
      </c>
      <c r="AF271" s="48" t="s">
        <v>113</v>
      </c>
    </row>
    <row r="272" spans="30:32" x14ac:dyDescent="0.25">
      <c r="AD272" s="48">
        <v>45287</v>
      </c>
      <c r="AE272" s="49" t="s">
        <v>89</v>
      </c>
      <c r="AF272" s="48" t="s">
        <v>114</v>
      </c>
    </row>
    <row r="273" spans="30:32" x14ac:dyDescent="0.25">
      <c r="AD273" s="48">
        <v>45288</v>
      </c>
      <c r="AE273" s="49" t="s">
        <v>89</v>
      </c>
      <c r="AF273" s="48" t="s">
        <v>115</v>
      </c>
    </row>
    <row r="274" spans="30:32" x14ac:dyDescent="0.25">
      <c r="AD274" s="48">
        <v>45289</v>
      </c>
      <c r="AE274" s="49" t="s">
        <v>89</v>
      </c>
      <c r="AF274" s="48" t="s">
        <v>116</v>
      </c>
    </row>
    <row r="275" spans="30:32" x14ac:dyDescent="0.25">
      <c r="AD275" s="48">
        <v>45290</v>
      </c>
      <c r="AE275" s="49" t="s">
        <v>89</v>
      </c>
      <c r="AF275" s="48" t="s">
        <v>117</v>
      </c>
    </row>
    <row r="276" spans="30:32" x14ac:dyDescent="0.25">
      <c r="AD276" s="48">
        <v>45291</v>
      </c>
      <c r="AE276" s="49" t="s">
        <v>89</v>
      </c>
      <c r="AF276" s="48" t="s">
        <v>118</v>
      </c>
    </row>
    <row r="277" spans="30:32" x14ac:dyDescent="0.25">
      <c r="AD277" s="48">
        <v>45292</v>
      </c>
      <c r="AE277" s="49" t="s">
        <v>89</v>
      </c>
      <c r="AF277" s="48" t="s">
        <v>112</v>
      </c>
    </row>
    <row r="278" spans="30:32" x14ac:dyDescent="0.25">
      <c r="AD278" s="48">
        <v>45293</v>
      </c>
      <c r="AE278" s="49" t="s">
        <v>89</v>
      </c>
      <c r="AF278" s="48" t="s">
        <v>113</v>
      </c>
    </row>
    <row r="279" spans="30:32" x14ac:dyDescent="0.25">
      <c r="AD279" s="48">
        <v>45294</v>
      </c>
      <c r="AE279" s="49" t="s">
        <v>89</v>
      </c>
      <c r="AF279" s="48" t="s">
        <v>114</v>
      </c>
    </row>
    <row r="280" spans="30:32" x14ac:dyDescent="0.25">
      <c r="AD280" s="48">
        <v>45295</v>
      </c>
      <c r="AE280" s="49" t="s">
        <v>89</v>
      </c>
      <c r="AF280" s="48" t="s">
        <v>115</v>
      </c>
    </row>
    <row r="281" spans="30:32" x14ac:dyDescent="0.25">
      <c r="AD281" s="48">
        <v>45296</v>
      </c>
      <c r="AE281" s="49" t="s">
        <v>89</v>
      </c>
      <c r="AF281" s="48" t="s">
        <v>116</v>
      </c>
    </row>
    <row r="282" spans="30:32" x14ac:dyDescent="0.25">
      <c r="AD282" s="48">
        <v>45297</v>
      </c>
      <c r="AE282" s="49" t="s">
        <v>89</v>
      </c>
      <c r="AF282" s="48" t="s">
        <v>117</v>
      </c>
    </row>
    <row r="283" spans="30:32" x14ac:dyDescent="0.25">
      <c r="AD283" s="48">
        <v>45298</v>
      </c>
      <c r="AE283" s="49" t="s">
        <v>89</v>
      </c>
      <c r="AF283" s="48" t="s">
        <v>118</v>
      </c>
    </row>
    <row r="284" spans="30:32" x14ac:dyDescent="0.25">
      <c r="AD284" s="48">
        <v>45299</v>
      </c>
      <c r="AE284" s="49" t="s">
        <v>89</v>
      </c>
      <c r="AF284" s="48" t="s">
        <v>112</v>
      </c>
    </row>
    <row r="285" spans="30:32" x14ac:dyDescent="0.25">
      <c r="AD285" s="48">
        <v>45300</v>
      </c>
      <c r="AE285" s="49" t="s">
        <v>89</v>
      </c>
      <c r="AF285" s="48" t="s">
        <v>113</v>
      </c>
    </row>
    <row r="286" spans="30:32" x14ac:dyDescent="0.25">
      <c r="AD286" s="48">
        <v>45301</v>
      </c>
      <c r="AE286" s="49" t="s">
        <v>89</v>
      </c>
      <c r="AF286" s="48" t="s">
        <v>114</v>
      </c>
    </row>
    <row r="287" spans="30:32" x14ac:dyDescent="0.25">
      <c r="AD287" s="48">
        <v>45302</v>
      </c>
      <c r="AE287" s="49" t="s">
        <v>89</v>
      </c>
      <c r="AF287" s="48" t="s">
        <v>115</v>
      </c>
    </row>
    <row r="288" spans="30:32" x14ac:dyDescent="0.25">
      <c r="AD288" s="48">
        <v>45303</v>
      </c>
      <c r="AE288" s="49" t="s">
        <v>89</v>
      </c>
      <c r="AF288" s="48" t="s">
        <v>116</v>
      </c>
    </row>
    <row r="289" spans="30:32" x14ac:dyDescent="0.25">
      <c r="AD289" s="48">
        <v>45304</v>
      </c>
      <c r="AE289" s="49" t="s">
        <v>89</v>
      </c>
      <c r="AF289" s="48" t="s">
        <v>117</v>
      </c>
    </row>
    <row r="290" spans="30:32" x14ac:dyDescent="0.25">
      <c r="AD290" s="48">
        <v>45305</v>
      </c>
      <c r="AE290" s="49" t="s">
        <v>89</v>
      </c>
      <c r="AF290" s="48" t="s">
        <v>118</v>
      </c>
    </row>
    <row r="291" spans="30:32" x14ac:dyDescent="0.25">
      <c r="AD291" s="48">
        <v>45306</v>
      </c>
      <c r="AE291" s="49" t="s">
        <v>89</v>
      </c>
      <c r="AF291" s="48" t="s">
        <v>112</v>
      </c>
    </row>
    <row r="292" spans="30:32" x14ac:dyDescent="0.25">
      <c r="AD292" s="48">
        <v>45307</v>
      </c>
      <c r="AE292" s="49" t="s">
        <v>89</v>
      </c>
      <c r="AF292" s="48" t="s">
        <v>113</v>
      </c>
    </row>
    <row r="293" spans="30:32" x14ac:dyDescent="0.25">
      <c r="AD293" s="48">
        <v>45308</v>
      </c>
      <c r="AE293" s="49" t="s">
        <v>89</v>
      </c>
      <c r="AF293" s="48" t="s">
        <v>114</v>
      </c>
    </row>
    <row r="294" spans="30:32" x14ac:dyDescent="0.25">
      <c r="AD294" s="48">
        <v>45309</v>
      </c>
      <c r="AE294" s="49" t="s">
        <v>89</v>
      </c>
      <c r="AF294" s="48" t="s">
        <v>115</v>
      </c>
    </row>
    <row r="295" spans="30:32" x14ac:dyDescent="0.25">
      <c r="AD295" s="48">
        <v>45310</v>
      </c>
      <c r="AE295" s="49" t="s">
        <v>89</v>
      </c>
      <c r="AF295" s="48" t="s">
        <v>116</v>
      </c>
    </row>
    <row r="296" spans="30:32" x14ac:dyDescent="0.25">
      <c r="AD296" s="48">
        <v>45311</v>
      </c>
      <c r="AE296" s="49" t="s">
        <v>89</v>
      </c>
      <c r="AF296" s="48" t="s">
        <v>117</v>
      </c>
    </row>
    <row r="297" spans="30:32" x14ac:dyDescent="0.25">
      <c r="AD297" s="48">
        <v>45312</v>
      </c>
      <c r="AE297" s="49" t="s">
        <v>89</v>
      </c>
      <c r="AF297" s="48" t="s">
        <v>118</v>
      </c>
    </row>
    <row r="298" spans="30:32" x14ac:dyDescent="0.25">
      <c r="AD298" s="48">
        <v>45313</v>
      </c>
      <c r="AE298" s="49" t="s">
        <v>89</v>
      </c>
      <c r="AF298" s="48" t="s">
        <v>112</v>
      </c>
    </row>
    <row r="299" spans="30:32" x14ac:dyDescent="0.25">
      <c r="AD299" s="48">
        <v>45314</v>
      </c>
      <c r="AE299" s="49" t="s">
        <v>89</v>
      </c>
      <c r="AF299" s="48" t="s">
        <v>113</v>
      </c>
    </row>
    <row r="300" spans="30:32" x14ac:dyDescent="0.25">
      <c r="AD300" s="48">
        <v>45315</v>
      </c>
      <c r="AE300" s="49" t="s">
        <v>89</v>
      </c>
      <c r="AF300" s="48" t="s">
        <v>114</v>
      </c>
    </row>
    <row r="301" spans="30:32" x14ac:dyDescent="0.25">
      <c r="AD301" s="48">
        <v>45316</v>
      </c>
      <c r="AE301" s="49" t="s">
        <v>89</v>
      </c>
      <c r="AF301" s="48" t="s">
        <v>115</v>
      </c>
    </row>
    <row r="302" spans="30:32" x14ac:dyDescent="0.25">
      <c r="AD302" s="48">
        <v>45317</v>
      </c>
      <c r="AE302" s="49" t="s">
        <v>89</v>
      </c>
      <c r="AF302" s="48" t="s">
        <v>116</v>
      </c>
    </row>
    <row r="303" spans="30:32" x14ac:dyDescent="0.25">
      <c r="AD303" s="48">
        <v>45318</v>
      </c>
      <c r="AE303" s="49" t="s">
        <v>89</v>
      </c>
      <c r="AF303" s="48" t="s">
        <v>117</v>
      </c>
    </row>
    <row r="304" spans="30:32" x14ac:dyDescent="0.25">
      <c r="AD304" s="48">
        <v>45319</v>
      </c>
      <c r="AE304" s="49" t="s">
        <v>89</v>
      </c>
      <c r="AF304" s="48" t="s">
        <v>118</v>
      </c>
    </row>
    <row r="305" spans="30:32" x14ac:dyDescent="0.25">
      <c r="AD305" s="48">
        <v>45320</v>
      </c>
      <c r="AE305" s="49" t="s">
        <v>89</v>
      </c>
      <c r="AF305" s="48" t="s">
        <v>112</v>
      </c>
    </row>
    <row r="306" spans="30:32" x14ac:dyDescent="0.25">
      <c r="AD306" s="48">
        <v>45321</v>
      </c>
      <c r="AE306" s="49" t="s">
        <v>89</v>
      </c>
      <c r="AF306" s="48" t="s">
        <v>113</v>
      </c>
    </row>
    <row r="307" spans="30:32" x14ac:dyDescent="0.25">
      <c r="AD307" s="48">
        <v>45322</v>
      </c>
      <c r="AE307" s="49" t="s">
        <v>89</v>
      </c>
      <c r="AF307" s="48" t="s">
        <v>114</v>
      </c>
    </row>
    <row r="308" spans="30:32" x14ac:dyDescent="0.25">
      <c r="AD308" s="48">
        <v>45323</v>
      </c>
      <c r="AE308" s="49" t="s">
        <v>89</v>
      </c>
      <c r="AF308" s="48" t="s">
        <v>115</v>
      </c>
    </row>
    <row r="309" spans="30:32" x14ac:dyDescent="0.25">
      <c r="AD309" s="48">
        <v>45324</v>
      </c>
      <c r="AE309" s="49" t="s">
        <v>89</v>
      </c>
      <c r="AF309" s="48" t="s">
        <v>116</v>
      </c>
    </row>
    <row r="310" spans="30:32" x14ac:dyDescent="0.25">
      <c r="AD310" s="48">
        <v>45325</v>
      </c>
      <c r="AE310" s="49" t="s">
        <v>89</v>
      </c>
      <c r="AF310" s="48" t="s">
        <v>117</v>
      </c>
    </row>
    <row r="311" spans="30:32" x14ac:dyDescent="0.25">
      <c r="AD311" s="48">
        <v>45326</v>
      </c>
      <c r="AE311" s="49" t="s">
        <v>89</v>
      </c>
      <c r="AF311" s="48" t="s">
        <v>118</v>
      </c>
    </row>
    <row r="312" spans="30:32" x14ac:dyDescent="0.25">
      <c r="AD312" s="48">
        <v>45327</v>
      </c>
      <c r="AE312" s="49" t="s">
        <v>89</v>
      </c>
      <c r="AF312" s="48" t="s">
        <v>112</v>
      </c>
    </row>
    <row r="313" spans="30:32" x14ac:dyDescent="0.25">
      <c r="AD313" s="48">
        <v>45328</v>
      </c>
      <c r="AE313" s="49" t="s">
        <v>89</v>
      </c>
      <c r="AF313" s="48" t="s">
        <v>113</v>
      </c>
    </row>
    <row r="314" spans="30:32" x14ac:dyDescent="0.25">
      <c r="AD314" s="48">
        <v>45329</v>
      </c>
      <c r="AE314" s="49" t="s">
        <v>89</v>
      </c>
      <c r="AF314" s="48" t="s">
        <v>114</v>
      </c>
    </row>
    <row r="315" spans="30:32" x14ac:dyDescent="0.25">
      <c r="AD315" s="48">
        <v>45330</v>
      </c>
      <c r="AE315" s="49" t="s">
        <v>89</v>
      </c>
      <c r="AF315" s="48" t="s">
        <v>115</v>
      </c>
    </row>
    <row r="316" spans="30:32" x14ac:dyDescent="0.25">
      <c r="AD316" s="48">
        <v>45331</v>
      </c>
      <c r="AE316" s="49" t="s">
        <v>89</v>
      </c>
      <c r="AF316" s="48" t="s">
        <v>116</v>
      </c>
    </row>
    <row r="317" spans="30:32" x14ac:dyDescent="0.25">
      <c r="AD317" s="48">
        <v>45332</v>
      </c>
      <c r="AE317" s="49" t="s">
        <v>89</v>
      </c>
      <c r="AF317" s="48" t="s">
        <v>117</v>
      </c>
    </row>
    <row r="318" spans="30:32" x14ac:dyDescent="0.25">
      <c r="AD318" s="48">
        <v>45333</v>
      </c>
      <c r="AE318" s="49" t="s">
        <v>89</v>
      </c>
      <c r="AF318" s="48" t="s">
        <v>118</v>
      </c>
    </row>
    <row r="319" spans="30:32" x14ac:dyDescent="0.25">
      <c r="AD319" s="48">
        <v>45334</v>
      </c>
      <c r="AE319" s="49" t="s">
        <v>89</v>
      </c>
      <c r="AF319" s="48" t="s">
        <v>112</v>
      </c>
    </row>
    <row r="320" spans="30:32" x14ac:dyDescent="0.25">
      <c r="AD320" s="48">
        <v>45335</v>
      </c>
      <c r="AE320" s="49" t="s">
        <v>89</v>
      </c>
      <c r="AF320" s="48" t="s">
        <v>113</v>
      </c>
    </row>
    <row r="321" spans="30:32" x14ac:dyDescent="0.25">
      <c r="AD321" s="48">
        <v>45336</v>
      </c>
      <c r="AE321" s="49" t="s">
        <v>89</v>
      </c>
      <c r="AF321" s="48" t="s">
        <v>114</v>
      </c>
    </row>
    <row r="322" spans="30:32" x14ac:dyDescent="0.25">
      <c r="AD322" s="48">
        <v>45337</v>
      </c>
      <c r="AE322" s="49" t="s">
        <v>89</v>
      </c>
      <c r="AF322" s="48" t="s">
        <v>115</v>
      </c>
    </row>
    <row r="323" spans="30:32" x14ac:dyDescent="0.25">
      <c r="AD323" s="48">
        <v>45338</v>
      </c>
      <c r="AE323" s="49" t="s">
        <v>89</v>
      </c>
      <c r="AF323" s="48" t="s">
        <v>116</v>
      </c>
    </row>
    <row r="324" spans="30:32" x14ac:dyDescent="0.25">
      <c r="AD324" s="48">
        <v>45339</v>
      </c>
      <c r="AE324" s="49" t="s">
        <v>89</v>
      </c>
      <c r="AF324" s="48" t="s">
        <v>117</v>
      </c>
    </row>
    <row r="325" spans="30:32" x14ac:dyDescent="0.25">
      <c r="AD325" s="48">
        <v>45340</v>
      </c>
      <c r="AE325" s="49" t="s">
        <v>89</v>
      </c>
      <c r="AF325" s="48" t="s">
        <v>118</v>
      </c>
    </row>
    <row r="326" spans="30:32" x14ac:dyDescent="0.25">
      <c r="AD326" s="48">
        <v>45341</v>
      </c>
      <c r="AE326" s="49" t="s">
        <v>89</v>
      </c>
      <c r="AF326" s="48" t="s">
        <v>112</v>
      </c>
    </row>
    <row r="327" spans="30:32" x14ac:dyDescent="0.25">
      <c r="AD327" s="48">
        <v>45342</v>
      </c>
      <c r="AE327" s="49" t="s">
        <v>89</v>
      </c>
      <c r="AF327" s="48" t="s">
        <v>113</v>
      </c>
    </row>
    <row r="328" spans="30:32" x14ac:dyDescent="0.25">
      <c r="AD328" s="48">
        <v>45343</v>
      </c>
      <c r="AE328" s="49" t="s">
        <v>89</v>
      </c>
      <c r="AF328" s="48" t="s">
        <v>114</v>
      </c>
    </row>
    <row r="329" spans="30:32" x14ac:dyDescent="0.25">
      <c r="AD329" s="48">
        <v>45344</v>
      </c>
      <c r="AE329" s="49" t="s">
        <v>89</v>
      </c>
      <c r="AF329" s="48" t="s">
        <v>115</v>
      </c>
    </row>
    <row r="330" spans="30:32" x14ac:dyDescent="0.25">
      <c r="AD330" s="48">
        <v>45345</v>
      </c>
      <c r="AE330" s="49" t="s">
        <v>89</v>
      </c>
      <c r="AF330" s="48" t="s">
        <v>116</v>
      </c>
    </row>
    <row r="331" spans="30:32" x14ac:dyDescent="0.25">
      <c r="AD331" s="48">
        <v>45346</v>
      </c>
      <c r="AE331" s="49" t="s">
        <v>89</v>
      </c>
      <c r="AF331" s="48" t="s">
        <v>117</v>
      </c>
    </row>
    <row r="332" spans="30:32" x14ac:dyDescent="0.25">
      <c r="AD332" s="48">
        <v>45347</v>
      </c>
      <c r="AE332" s="49" t="s">
        <v>89</v>
      </c>
      <c r="AF332" s="48" t="s">
        <v>118</v>
      </c>
    </row>
    <row r="333" spans="30:32" x14ac:dyDescent="0.25">
      <c r="AD333" s="48">
        <v>45348</v>
      </c>
      <c r="AE333" s="49" t="s">
        <v>89</v>
      </c>
      <c r="AF333" s="48" t="s">
        <v>112</v>
      </c>
    </row>
    <row r="334" spans="30:32" x14ac:dyDescent="0.25">
      <c r="AD334" s="48">
        <v>45349</v>
      </c>
      <c r="AE334" s="49" t="s">
        <v>89</v>
      </c>
      <c r="AF334" s="48" t="s">
        <v>113</v>
      </c>
    </row>
    <row r="335" spans="30:32" x14ac:dyDescent="0.25">
      <c r="AD335" s="48">
        <v>45350</v>
      </c>
      <c r="AE335" s="49" t="s">
        <v>89</v>
      </c>
      <c r="AF335" s="48" t="s">
        <v>114</v>
      </c>
    </row>
    <row r="336" spans="30:32" x14ac:dyDescent="0.25">
      <c r="AD336" s="48">
        <v>45351</v>
      </c>
      <c r="AE336" s="49" t="s">
        <v>89</v>
      </c>
      <c r="AF336" s="48" t="s">
        <v>115</v>
      </c>
    </row>
    <row r="337" spans="30:32" x14ac:dyDescent="0.25">
      <c r="AD337" s="48">
        <v>45352</v>
      </c>
      <c r="AE337" s="49" t="s">
        <v>89</v>
      </c>
      <c r="AF337" s="48" t="s">
        <v>116</v>
      </c>
    </row>
    <row r="338" spans="30:32" x14ac:dyDescent="0.25">
      <c r="AD338" s="48">
        <v>45353</v>
      </c>
      <c r="AE338" s="49" t="s">
        <v>89</v>
      </c>
      <c r="AF338" s="48" t="s">
        <v>117</v>
      </c>
    </row>
    <row r="339" spans="30:32" x14ac:dyDescent="0.25">
      <c r="AD339" s="48">
        <v>45354</v>
      </c>
      <c r="AE339" s="49" t="s">
        <v>89</v>
      </c>
      <c r="AF339" s="48" t="s">
        <v>118</v>
      </c>
    </row>
    <row r="340" spans="30:32" x14ac:dyDescent="0.25">
      <c r="AD340" s="48">
        <v>45355</v>
      </c>
      <c r="AE340" s="49" t="s">
        <v>89</v>
      </c>
      <c r="AF340" s="48" t="s">
        <v>112</v>
      </c>
    </row>
    <row r="341" spans="30:32" x14ac:dyDescent="0.25">
      <c r="AD341" s="48">
        <v>45356</v>
      </c>
      <c r="AE341" s="49" t="s">
        <v>89</v>
      </c>
      <c r="AF341" s="48" t="s">
        <v>113</v>
      </c>
    </row>
    <row r="342" spans="30:32" x14ac:dyDescent="0.25">
      <c r="AD342" s="48">
        <v>45357</v>
      </c>
      <c r="AE342" s="49" t="s">
        <v>89</v>
      </c>
      <c r="AF342" s="48" t="s">
        <v>114</v>
      </c>
    </row>
    <row r="343" spans="30:32" x14ac:dyDescent="0.25">
      <c r="AD343" s="48">
        <v>45358</v>
      </c>
      <c r="AE343" s="49" t="s">
        <v>89</v>
      </c>
      <c r="AF343" s="48" t="s">
        <v>115</v>
      </c>
    </row>
    <row r="344" spans="30:32" x14ac:dyDescent="0.25">
      <c r="AD344" s="48">
        <v>45359</v>
      </c>
      <c r="AE344" s="49" t="s">
        <v>89</v>
      </c>
      <c r="AF344" s="48" t="s">
        <v>116</v>
      </c>
    </row>
    <row r="345" spans="30:32" x14ac:dyDescent="0.25">
      <c r="AD345" s="48">
        <v>45360</v>
      </c>
      <c r="AE345" s="49" t="s">
        <v>89</v>
      </c>
      <c r="AF345" s="48" t="s">
        <v>117</v>
      </c>
    </row>
    <row r="346" spans="30:32" x14ac:dyDescent="0.25">
      <c r="AD346" s="48">
        <v>45361</v>
      </c>
      <c r="AE346" s="49" t="s">
        <v>89</v>
      </c>
      <c r="AF346" s="48" t="s">
        <v>118</v>
      </c>
    </row>
    <row r="347" spans="30:32" x14ac:dyDescent="0.25">
      <c r="AD347" s="48">
        <v>45362</v>
      </c>
      <c r="AE347" s="49" t="s">
        <v>89</v>
      </c>
      <c r="AF347" s="48" t="s">
        <v>112</v>
      </c>
    </row>
    <row r="348" spans="30:32" x14ac:dyDescent="0.25">
      <c r="AD348" s="48">
        <v>45363</v>
      </c>
      <c r="AE348" s="49" t="s">
        <v>89</v>
      </c>
      <c r="AF348" s="48" t="s">
        <v>113</v>
      </c>
    </row>
    <row r="349" spans="30:32" x14ac:dyDescent="0.25">
      <c r="AD349" s="48">
        <v>45364</v>
      </c>
      <c r="AE349" s="49" t="s">
        <v>89</v>
      </c>
      <c r="AF349" s="48" t="s">
        <v>114</v>
      </c>
    </row>
    <row r="350" spans="30:32" x14ac:dyDescent="0.25">
      <c r="AD350" s="48">
        <v>45365</v>
      </c>
      <c r="AE350" s="49" t="s">
        <v>89</v>
      </c>
      <c r="AF350" s="48" t="s">
        <v>115</v>
      </c>
    </row>
    <row r="351" spans="30:32" x14ac:dyDescent="0.25">
      <c r="AD351" s="48">
        <v>45366</v>
      </c>
      <c r="AE351" s="49" t="s">
        <v>89</v>
      </c>
      <c r="AF351" s="48" t="s">
        <v>116</v>
      </c>
    </row>
    <row r="352" spans="30:32" x14ac:dyDescent="0.25">
      <c r="AD352" s="48">
        <v>45367</v>
      </c>
      <c r="AE352" s="49" t="s">
        <v>89</v>
      </c>
      <c r="AF352" s="48" t="s">
        <v>117</v>
      </c>
    </row>
    <row r="353" spans="30:32" x14ac:dyDescent="0.25">
      <c r="AD353" s="48">
        <v>45368</v>
      </c>
      <c r="AE353" s="49" t="s">
        <v>89</v>
      </c>
      <c r="AF353" s="48" t="s">
        <v>118</v>
      </c>
    </row>
    <row r="354" spans="30:32" x14ac:dyDescent="0.25">
      <c r="AD354" s="48">
        <v>45369</v>
      </c>
      <c r="AE354" s="49" t="s">
        <v>89</v>
      </c>
      <c r="AF354" s="48" t="s">
        <v>112</v>
      </c>
    </row>
    <row r="355" spans="30:32" x14ac:dyDescent="0.25">
      <c r="AD355" s="48">
        <v>45370</v>
      </c>
      <c r="AE355" s="49" t="s">
        <v>89</v>
      </c>
      <c r="AF355" s="48" t="s">
        <v>113</v>
      </c>
    </row>
    <row r="356" spans="30:32" x14ac:dyDescent="0.25">
      <c r="AD356" s="48">
        <v>45371</v>
      </c>
      <c r="AE356" s="49" t="s">
        <v>89</v>
      </c>
      <c r="AF356" s="48" t="s">
        <v>114</v>
      </c>
    </row>
    <row r="357" spans="30:32" x14ac:dyDescent="0.25">
      <c r="AD357" s="48">
        <v>45372</v>
      </c>
      <c r="AE357" s="49" t="s">
        <v>89</v>
      </c>
      <c r="AF357" s="48" t="s">
        <v>115</v>
      </c>
    </row>
    <row r="358" spans="30:32" x14ac:dyDescent="0.25">
      <c r="AD358" s="48">
        <v>45373</v>
      </c>
      <c r="AE358" s="49" t="s">
        <v>89</v>
      </c>
      <c r="AF358" s="48" t="s">
        <v>116</v>
      </c>
    </row>
    <row r="359" spans="30:32" x14ac:dyDescent="0.25">
      <c r="AD359" s="48">
        <v>45374</v>
      </c>
      <c r="AE359" s="49" t="s">
        <v>89</v>
      </c>
      <c r="AF359" s="48" t="s">
        <v>117</v>
      </c>
    </row>
    <row r="360" spans="30:32" x14ac:dyDescent="0.25">
      <c r="AD360" s="48">
        <v>45375</v>
      </c>
      <c r="AE360" s="49" t="s">
        <v>89</v>
      </c>
      <c r="AF360" s="48" t="s">
        <v>118</v>
      </c>
    </row>
    <row r="361" spans="30:32" x14ac:dyDescent="0.25">
      <c r="AD361" s="48">
        <v>45376</v>
      </c>
      <c r="AE361" s="49" t="s">
        <v>89</v>
      </c>
      <c r="AF361" s="48" t="s">
        <v>112</v>
      </c>
    </row>
    <row r="362" spans="30:32" x14ac:dyDescent="0.25">
      <c r="AD362" s="48">
        <v>45377</v>
      </c>
      <c r="AE362" s="49" t="s">
        <v>89</v>
      </c>
      <c r="AF362" s="48" t="s">
        <v>113</v>
      </c>
    </row>
    <row r="363" spans="30:32" x14ac:dyDescent="0.25">
      <c r="AD363" s="48">
        <v>45378</v>
      </c>
      <c r="AE363" s="49" t="s">
        <v>89</v>
      </c>
      <c r="AF363" s="48" t="s">
        <v>114</v>
      </c>
    </row>
    <row r="364" spans="30:32" x14ac:dyDescent="0.25">
      <c r="AD364" s="48">
        <v>45379</v>
      </c>
      <c r="AE364" s="49" t="s">
        <v>89</v>
      </c>
      <c r="AF364" s="48" t="s">
        <v>115</v>
      </c>
    </row>
    <row r="365" spans="30:32" x14ac:dyDescent="0.25">
      <c r="AD365" s="48">
        <v>45380</v>
      </c>
      <c r="AE365" s="49" t="s">
        <v>89</v>
      </c>
      <c r="AF365" s="48" t="s">
        <v>116</v>
      </c>
    </row>
    <row r="366" spans="30:32" x14ac:dyDescent="0.25">
      <c r="AD366" s="48">
        <v>45381</v>
      </c>
      <c r="AE366" s="49" t="s">
        <v>89</v>
      </c>
      <c r="AF366" s="48" t="s">
        <v>117</v>
      </c>
    </row>
    <row r="367" spans="30:32" x14ac:dyDescent="0.25">
      <c r="AD367" s="48">
        <v>45382</v>
      </c>
      <c r="AE367" s="49" t="s">
        <v>89</v>
      </c>
      <c r="AF367" s="48" t="s">
        <v>118</v>
      </c>
    </row>
    <row r="368" spans="30:32" x14ac:dyDescent="0.25">
      <c r="AD368" s="48">
        <v>45383</v>
      </c>
      <c r="AE368" s="49" t="s">
        <v>90</v>
      </c>
      <c r="AF368" s="48" t="s">
        <v>112</v>
      </c>
    </row>
    <row r="369" spans="30:32" x14ac:dyDescent="0.25">
      <c r="AD369" s="48">
        <v>45384</v>
      </c>
      <c r="AE369" s="49" t="s">
        <v>90</v>
      </c>
      <c r="AF369" s="48" t="s">
        <v>113</v>
      </c>
    </row>
    <row r="370" spans="30:32" x14ac:dyDescent="0.25">
      <c r="AD370" s="48">
        <v>45385</v>
      </c>
      <c r="AE370" s="49" t="s">
        <v>90</v>
      </c>
      <c r="AF370" s="48" t="s">
        <v>114</v>
      </c>
    </row>
    <row r="371" spans="30:32" x14ac:dyDescent="0.25">
      <c r="AD371" s="48">
        <v>45386</v>
      </c>
      <c r="AE371" s="49" t="s">
        <v>90</v>
      </c>
      <c r="AF371" s="48" t="s">
        <v>115</v>
      </c>
    </row>
    <row r="372" spans="30:32" x14ac:dyDescent="0.25">
      <c r="AD372" s="48">
        <v>45387</v>
      </c>
      <c r="AE372" s="49" t="s">
        <v>90</v>
      </c>
      <c r="AF372" s="48" t="s">
        <v>116</v>
      </c>
    </row>
    <row r="373" spans="30:32" x14ac:dyDescent="0.25">
      <c r="AD373" s="48">
        <v>45388</v>
      </c>
      <c r="AE373" s="49" t="s">
        <v>90</v>
      </c>
      <c r="AF373" s="48" t="s">
        <v>117</v>
      </c>
    </row>
    <row r="374" spans="30:32" x14ac:dyDescent="0.25">
      <c r="AD374" s="48">
        <v>45389</v>
      </c>
      <c r="AE374" s="49" t="s">
        <v>90</v>
      </c>
      <c r="AF374" s="48" t="s">
        <v>118</v>
      </c>
    </row>
    <row r="375" spans="30:32" x14ac:dyDescent="0.25">
      <c r="AD375" s="48">
        <v>45390</v>
      </c>
      <c r="AE375" s="49" t="s">
        <v>90</v>
      </c>
      <c r="AF375" s="48" t="s">
        <v>112</v>
      </c>
    </row>
    <row r="376" spans="30:32" x14ac:dyDescent="0.25">
      <c r="AD376" s="48">
        <v>45391</v>
      </c>
      <c r="AE376" s="49" t="s">
        <v>90</v>
      </c>
      <c r="AF376" s="48" t="s">
        <v>113</v>
      </c>
    </row>
    <row r="377" spans="30:32" x14ac:dyDescent="0.25">
      <c r="AD377" s="48">
        <v>45392</v>
      </c>
      <c r="AE377" s="49" t="s">
        <v>90</v>
      </c>
      <c r="AF377" s="48" t="s">
        <v>114</v>
      </c>
    </row>
    <row r="378" spans="30:32" x14ac:dyDescent="0.25">
      <c r="AD378" s="48">
        <v>45393</v>
      </c>
      <c r="AE378" s="49" t="s">
        <v>90</v>
      </c>
      <c r="AF378" s="48" t="s">
        <v>115</v>
      </c>
    </row>
    <row r="379" spans="30:32" x14ac:dyDescent="0.25">
      <c r="AD379" s="48">
        <v>45394</v>
      </c>
      <c r="AE379" s="49" t="s">
        <v>90</v>
      </c>
      <c r="AF379" s="48" t="s">
        <v>116</v>
      </c>
    </row>
    <row r="380" spans="30:32" x14ac:dyDescent="0.25">
      <c r="AD380" s="48">
        <v>45395</v>
      </c>
      <c r="AE380" s="49" t="s">
        <v>90</v>
      </c>
      <c r="AF380" s="48" t="s">
        <v>117</v>
      </c>
    </row>
    <row r="381" spans="30:32" x14ac:dyDescent="0.25">
      <c r="AD381" s="48">
        <v>45396</v>
      </c>
      <c r="AE381" s="49" t="s">
        <v>90</v>
      </c>
      <c r="AF381" s="48" t="s">
        <v>118</v>
      </c>
    </row>
    <row r="382" spans="30:32" x14ac:dyDescent="0.25">
      <c r="AD382" s="48">
        <v>45397</v>
      </c>
      <c r="AE382" s="49" t="s">
        <v>90</v>
      </c>
      <c r="AF382" s="48" t="s">
        <v>112</v>
      </c>
    </row>
    <row r="383" spans="30:32" x14ac:dyDescent="0.25">
      <c r="AD383" s="48">
        <v>45398</v>
      </c>
      <c r="AE383" s="49" t="s">
        <v>90</v>
      </c>
      <c r="AF383" s="48" t="s">
        <v>113</v>
      </c>
    </row>
    <row r="384" spans="30:32" x14ac:dyDescent="0.25">
      <c r="AD384" s="48">
        <v>45399</v>
      </c>
      <c r="AE384" s="49" t="s">
        <v>90</v>
      </c>
      <c r="AF384" s="48" t="s">
        <v>114</v>
      </c>
    </row>
    <row r="385" spans="30:32" x14ac:dyDescent="0.25">
      <c r="AD385" s="48">
        <v>45400</v>
      </c>
      <c r="AE385" s="49" t="s">
        <v>90</v>
      </c>
      <c r="AF385" s="48" t="s">
        <v>115</v>
      </c>
    </row>
    <row r="386" spans="30:32" x14ac:dyDescent="0.25">
      <c r="AD386" s="48">
        <v>45401</v>
      </c>
      <c r="AE386" s="49" t="s">
        <v>90</v>
      </c>
      <c r="AF386" s="48" t="s">
        <v>116</v>
      </c>
    </row>
    <row r="387" spans="30:32" x14ac:dyDescent="0.25">
      <c r="AD387" s="48">
        <v>45402</v>
      </c>
      <c r="AE387" s="49" t="s">
        <v>90</v>
      </c>
      <c r="AF387" s="48" t="s">
        <v>117</v>
      </c>
    </row>
    <row r="388" spans="30:32" x14ac:dyDescent="0.25">
      <c r="AD388" s="48">
        <v>45403</v>
      </c>
      <c r="AE388" s="49" t="s">
        <v>90</v>
      </c>
      <c r="AF388" s="48" t="s">
        <v>118</v>
      </c>
    </row>
    <row r="389" spans="30:32" x14ac:dyDescent="0.25">
      <c r="AD389" s="48">
        <v>45404</v>
      </c>
      <c r="AE389" s="49" t="s">
        <v>90</v>
      </c>
      <c r="AF389" s="48" t="s">
        <v>112</v>
      </c>
    </row>
    <row r="390" spans="30:32" x14ac:dyDescent="0.25">
      <c r="AD390" s="48">
        <v>45405</v>
      </c>
      <c r="AE390" s="49" t="s">
        <v>90</v>
      </c>
      <c r="AF390" s="48" t="s">
        <v>113</v>
      </c>
    </row>
    <row r="391" spans="30:32" x14ac:dyDescent="0.25">
      <c r="AD391" s="48">
        <v>45406</v>
      </c>
      <c r="AE391" s="49" t="s">
        <v>90</v>
      </c>
      <c r="AF391" s="48" t="s">
        <v>114</v>
      </c>
    </row>
    <row r="392" spans="30:32" x14ac:dyDescent="0.25">
      <c r="AD392" s="48">
        <v>45407</v>
      </c>
      <c r="AE392" s="49" t="s">
        <v>90</v>
      </c>
      <c r="AF392" s="48" t="s">
        <v>115</v>
      </c>
    </row>
    <row r="393" spans="30:32" x14ac:dyDescent="0.25">
      <c r="AD393" s="48">
        <v>45408</v>
      </c>
      <c r="AE393" s="49" t="s">
        <v>90</v>
      </c>
      <c r="AF393" s="48" t="s">
        <v>116</v>
      </c>
    </row>
    <row r="394" spans="30:32" x14ac:dyDescent="0.25">
      <c r="AD394" s="48">
        <v>45409</v>
      </c>
      <c r="AE394" s="49" t="s">
        <v>90</v>
      </c>
      <c r="AF394" s="48" t="s">
        <v>117</v>
      </c>
    </row>
    <row r="395" spans="30:32" x14ac:dyDescent="0.25">
      <c r="AD395" s="48">
        <v>45410</v>
      </c>
      <c r="AE395" s="49" t="s">
        <v>90</v>
      </c>
      <c r="AF395" s="48" t="s">
        <v>118</v>
      </c>
    </row>
    <row r="396" spans="30:32" x14ac:dyDescent="0.25">
      <c r="AD396" s="48">
        <v>45411</v>
      </c>
      <c r="AE396" s="49" t="s">
        <v>90</v>
      </c>
      <c r="AF396" s="48" t="s">
        <v>112</v>
      </c>
    </row>
    <row r="397" spans="30:32" x14ac:dyDescent="0.25">
      <c r="AD397" s="48">
        <v>45412</v>
      </c>
      <c r="AE397" s="49" t="s">
        <v>90</v>
      </c>
      <c r="AF397" s="48" t="s">
        <v>113</v>
      </c>
    </row>
    <row r="398" spans="30:32" x14ac:dyDescent="0.25">
      <c r="AD398" s="48">
        <v>45413</v>
      </c>
      <c r="AE398" s="49" t="s">
        <v>90</v>
      </c>
      <c r="AF398" s="48" t="s">
        <v>114</v>
      </c>
    </row>
    <row r="399" spans="30:32" x14ac:dyDescent="0.25">
      <c r="AD399" s="48">
        <v>45414</v>
      </c>
      <c r="AE399" s="49" t="s">
        <v>90</v>
      </c>
      <c r="AF399" s="48" t="s">
        <v>115</v>
      </c>
    </row>
    <row r="400" spans="30:32" x14ac:dyDescent="0.25">
      <c r="AD400" s="48">
        <v>45415</v>
      </c>
      <c r="AE400" s="49" t="s">
        <v>90</v>
      </c>
      <c r="AF400" s="48" t="s">
        <v>116</v>
      </c>
    </row>
    <row r="401" spans="30:32" x14ac:dyDescent="0.25">
      <c r="AD401" s="48">
        <v>45416</v>
      </c>
      <c r="AE401" s="49" t="s">
        <v>90</v>
      </c>
      <c r="AF401" s="48" t="s">
        <v>117</v>
      </c>
    </row>
    <row r="402" spans="30:32" x14ac:dyDescent="0.25">
      <c r="AD402" s="48">
        <v>45417</v>
      </c>
      <c r="AE402" s="49" t="s">
        <v>90</v>
      </c>
      <c r="AF402" s="48" t="s">
        <v>118</v>
      </c>
    </row>
    <row r="403" spans="30:32" x14ac:dyDescent="0.25">
      <c r="AD403" s="48">
        <v>45418</v>
      </c>
      <c r="AE403" s="49" t="s">
        <v>90</v>
      </c>
      <c r="AF403" s="48" t="s">
        <v>112</v>
      </c>
    </row>
    <row r="404" spans="30:32" x14ac:dyDescent="0.25">
      <c r="AD404" s="48">
        <v>45419</v>
      </c>
      <c r="AE404" s="49" t="s">
        <v>90</v>
      </c>
      <c r="AF404" s="48" t="s">
        <v>113</v>
      </c>
    </row>
    <row r="405" spans="30:32" x14ac:dyDescent="0.25">
      <c r="AD405" s="48">
        <v>45420</v>
      </c>
      <c r="AE405" s="49" t="s">
        <v>90</v>
      </c>
      <c r="AF405" s="48" t="s">
        <v>114</v>
      </c>
    </row>
    <row r="406" spans="30:32" x14ac:dyDescent="0.25">
      <c r="AD406" s="48">
        <v>45421</v>
      </c>
      <c r="AE406" s="49" t="s">
        <v>90</v>
      </c>
      <c r="AF406" s="48" t="s">
        <v>115</v>
      </c>
    </row>
    <row r="407" spans="30:32" x14ac:dyDescent="0.25">
      <c r="AD407" s="48">
        <v>45422</v>
      </c>
      <c r="AE407" s="49" t="s">
        <v>90</v>
      </c>
      <c r="AF407" s="48" t="s">
        <v>116</v>
      </c>
    </row>
    <row r="408" spans="30:32" x14ac:dyDescent="0.25">
      <c r="AD408" s="48">
        <v>45423</v>
      </c>
      <c r="AE408" s="49" t="s">
        <v>90</v>
      </c>
      <c r="AF408" s="48" t="s">
        <v>117</v>
      </c>
    </row>
    <row r="409" spans="30:32" x14ac:dyDescent="0.25">
      <c r="AD409" s="48">
        <v>45424</v>
      </c>
      <c r="AE409" s="49" t="s">
        <v>90</v>
      </c>
      <c r="AF409" s="48" t="s">
        <v>118</v>
      </c>
    </row>
    <row r="410" spans="30:32" x14ac:dyDescent="0.25">
      <c r="AD410" s="48">
        <v>45425</v>
      </c>
      <c r="AE410" s="49" t="s">
        <v>90</v>
      </c>
      <c r="AF410" s="48" t="s">
        <v>112</v>
      </c>
    </row>
    <row r="411" spans="30:32" x14ac:dyDescent="0.25">
      <c r="AD411" s="48">
        <v>45426</v>
      </c>
      <c r="AE411" s="49" t="s">
        <v>90</v>
      </c>
      <c r="AF411" s="48" t="s">
        <v>113</v>
      </c>
    </row>
    <row r="412" spans="30:32" x14ac:dyDescent="0.25">
      <c r="AD412" s="48">
        <v>45427</v>
      </c>
      <c r="AE412" s="49" t="s">
        <v>90</v>
      </c>
      <c r="AF412" s="48" t="s">
        <v>114</v>
      </c>
    </row>
    <row r="413" spans="30:32" x14ac:dyDescent="0.25">
      <c r="AD413" s="48">
        <v>45428</v>
      </c>
      <c r="AE413" s="49" t="s">
        <v>90</v>
      </c>
      <c r="AF413" s="48" t="s">
        <v>115</v>
      </c>
    </row>
    <row r="414" spans="30:32" x14ac:dyDescent="0.25">
      <c r="AD414" s="48">
        <v>45429</v>
      </c>
      <c r="AE414" s="49" t="s">
        <v>90</v>
      </c>
      <c r="AF414" s="48" t="s">
        <v>116</v>
      </c>
    </row>
    <row r="415" spans="30:32" x14ac:dyDescent="0.25">
      <c r="AD415" s="48">
        <v>45430</v>
      </c>
      <c r="AE415" s="49" t="s">
        <v>90</v>
      </c>
      <c r="AF415" s="48" t="s">
        <v>117</v>
      </c>
    </row>
    <row r="416" spans="30:32" x14ac:dyDescent="0.25">
      <c r="AD416" s="48">
        <v>45431</v>
      </c>
      <c r="AE416" s="49" t="s">
        <v>90</v>
      </c>
      <c r="AF416" s="48" t="s">
        <v>118</v>
      </c>
    </row>
    <row r="417" spans="30:32" x14ac:dyDescent="0.25">
      <c r="AD417" s="48">
        <v>45432</v>
      </c>
      <c r="AE417" s="49" t="s">
        <v>90</v>
      </c>
      <c r="AF417" s="48" t="s">
        <v>112</v>
      </c>
    </row>
    <row r="418" spans="30:32" x14ac:dyDescent="0.25">
      <c r="AD418" s="48">
        <v>45433</v>
      </c>
      <c r="AE418" s="49" t="s">
        <v>90</v>
      </c>
      <c r="AF418" s="48" t="s">
        <v>113</v>
      </c>
    </row>
    <row r="419" spans="30:32" x14ac:dyDescent="0.25">
      <c r="AD419" s="48">
        <v>45434</v>
      </c>
      <c r="AE419" s="49" t="s">
        <v>90</v>
      </c>
      <c r="AF419" s="48" t="s">
        <v>114</v>
      </c>
    </row>
    <row r="420" spans="30:32" x14ac:dyDescent="0.25">
      <c r="AD420" s="48">
        <v>45435</v>
      </c>
      <c r="AE420" s="49" t="s">
        <v>90</v>
      </c>
      <c r="AF420" s="48" t="s">
        <v>115</v>
      </c>
    </row>
    <row r="421" spans="30:32" x14ac:dyDescent="0.25">
      <c r="AD421" s="48">
        <v>45436</v>
      </c>
      <c r="AE421" s="49" t="s">
        <v>90</v>
      </c>
      <c r="AF421" s="48" t="s">
        <v>116</v>
      </c>
    </row>
    <row r="422" spans="30:32" x14ac:dyDescent="0.25">
      <c r="AD422" s="48">
        <v>45437</v>
      </c>
      <c r="AE422" s="49" t="s">
        <v>90</v>
      </c>
      <c r="AF422" s="48" t="s">
        <v>117</v>
      </c>
    </row>
    <row r="423" spans="30:32" x14ac:dyDescent="0.25">
      <c r="AD423" s="48">
        <v>45438</v>
      </c>
      <c r="AE423" s="49" t="s">
        <v>90</v>
      </c>
      <c r="AF423" s="48" t="s">
        <v>118</v>
      </c>
    </row>
    <row r="424" spans="30:32" x14ac:dyDescent="0.25">
      <c r="AD424" s="48">
        <v>45439</v>
      </c>
      <c r="AE424" s="49" t="s">
        <v>90</v>
      </c>
      <c r="AF424" s="48" t="s">
        <v>112</v>
      </c>
    </row>
    <row r="425" spans="30:32" x14ac:dyDescent="0.25">
      <c r="AD425" s="48">
        <v>45440</v>
      </c>
      <c r="AE425" s="49" t="s">
        <v>90</v>
      </c>
      <c r="AF425" s="48" t="s">
        <v>113</v>
      </c>
    </row>
    <row r="426" spans="30:32" x14ac:dyDescent="0.25">
      <c r="AD426" s="48">
        <v>45441</v>
      </c>
      <c r="AE426" s="49" t="s">
        <v>90</v>
      </c>
      <c r="AF426" s="48" t="s">
        <v>114</v>
      </c>
    </row>
    <row r="427" spans="30:32" x14ac:dyDescent="0.25">
      <c r="AD427" s="48">
        <v>45442</v>
      </c>
      <c r="AE427" s="49" t="s">
        <v>90</v>
      </c>
      <c r="AF427" s="48" t="s">
        <v>115</v>
      </c>
    </row>
    <row r="428" spans="30:32" x14ac:dyDescent="0.25">
      <c r="AD428" s="48">
        <v>45443</v>
      </c>
      <c r="AE428" s="49" t="s">
        <v>90</v>
      </c>
      <c r="AF428" s="48" t="s">
        <v>116</v>
      </c>
    </row>
    <row r="429" spans="30:32" x14ac:dyDescent="0.25">
      <c r="AD429" s="48">
        <v>45444</v>
      </c>
      <c r="AE429" s="49" t="s">
        <v>90</v>
      </c>
      <c r="AF429" s="48" t="s">
        <v>117</v>
      </c>
    </row>
    <row r="430" spans="30:32" x14ac:dyDescent="0.25">
      <c r="AD430" s="48">
        <v>45445</v>
      </c>
      <c r="AE430" s="49" t="s">
        <v>90</v>
      </c>
      <c r="AF430" s="48" t="s">
        <v>118</v>
      </c>
    </row>
    <row r="431" spans="30:32" x14ac:dyDescent="0.25">
      <c r="AD431" s="48">
        <v>45446</v>
      </c>
      <c r="AE431" s="49" t="s">
        <v>90</v>
      </c>
      <c r="AF431" s="48" t="s">
        <v>112</v>
      </c>
    </row>
    <row r="432" spans="30:32" x14ac:dyDescent="0.25">
      <c r="AD432" s="48">
        <v>45447</v>
      </c>
      <c r="AE432" s="49" t="s">
        <v>90</v>
      </c>
      <c r="AF432" s="48" t="s">
        <v>113</v>
      </c>
    </row>
    <row r="433" spans="30:32" x14ac:dyDescent="0.25">
      <c r="AD433" s="48">
        <v>45448</v>
      </c>
      <c r="AE433" s="49" t="s">
        <v>90</v>
      </c>
      <c r="AF433" s="48" t="s">
        <v>114</v>
      </c>
    </row>
    <row r="434" spans="30:32" x14ac:dyDescent="0.25">
      <c r="AD434" s="48">
        <v>45449</v>
      </c>
      <c r="AE434" s="49" t="s">
        <v>90</v>
      </c>
      <c r="AF434" s="48" t="s">
        <v>115</v>
      </c>
    </row>
    <row r="435" spans="30:32" x14ac:dyDescent="0.25">
      <c r="AD435" s="48">
        <v>45450</v>
      </c>
      <c r="AE435" s="49" t="s">
        <v>90</v>
      </c>
      <c r="AF435" s="48" t="s">
        <v>116</v>
      </c>
    </row>
    <row r="436" spans="30:32" x14ac:dyDescent="0.25">
      <c r="AD436" s="48">
        <v>45451</v>
      </c>
      <c r="AE436" s="49" t="s">
        <v>90</v>
      </c>
      <c r="AF436" s="48" t="s">
        <v>117</v>
      </c>
    </row>
    <row r="437" spans="30:32" x14ac:dyDescent="0.25">
      <c r="AD437" s="48">
        <v>45452</v>
      </c>
      <c r="AE437" s="49" t="s">
        <v>90</v>
      </c>
      <c r="AF437" s="48" t="s">
        <v>118</v>
      </c>
    </row>
    <row r="438" spans="30:32" x14ac:dyDescent="0.25">
      <c r="AD438" s="48">
        <v>45453</v>
      </c>
      <c r="AE438" s="49" t="s">
        <v>90</v>
      </c>
      <c r="AF438" s="48" t="s">
        <v>112</v>
      </c>
    </row>
    <row r="439" spans="30:32" x14ac:dyDescent="0.25">
      <c r="AD439" s="48">
        <v>45454</v>
      </c>
      <c r="AE439" s="49" t="s">
        <v>90</v>
      </c>
      <c r="AF439" s="48" t="s">
        <v>113</v>
      </c>
    </row>
    <row r="440" spans="30:32" x14ac:dyDescent="0.25">
      <c r="AD440" s="48">
        <v>45455</v>
      </c>
      <c r="AE440" s="49" t="s">
        <v>90</v>
      </c>
      <c r="AF440" s="48" t="s">
        <v>114</v>
      </c>
    </row>
    <row r="441" spans="30:32" x14ac:dyDescent="0.25">
      <c r="AD441" s="48">
        <v>45456</v>
      </c>
      <c r="AE441" s="49" t="s">
        <v>90</v>
      </c>
      <c r="AF441" s="48" t="s">
        <v>115</v>
      </c>
    </row>
    <row r="442" spans="30:32" x14ac:dyDescent="0.25">
      <c r="AD442" s="48">
        <v>45457</v>
      </c>
      <c r="AE442" s="49" t="s">
        <v>90</v>
      </c>
      <c r="AF442" s="48" t="s">
        <v>116</v>
      </c>
    </row>
    <row r="443" spans="30:32" x14ac:dyDescent="0.25">
      <c r="AD443" s="48">
        <v>45458</v>
      </c>
      <c r="AE443" s="49" t="s">
        <v>90</v>
      </c>
      <c r="AF443" s="48" t="s">
        <v>117</v>
      </c>
    </row>
    <row r="444" spans="30:32" x14ac:dyDescent="0.25">
      <c r="AD444" s="48">
        <v>45459</v>
      </c>
      <c r="AE444" s="49" t="s">
        <v>90</v>
      </c>
      <c r="AF444" s="48" t="s">
        <v>118</v>
      </c>
    </row>
    <row r="445" spans="30:32" x14ac:dyDescent="0.25">
      <c r="AD445" s="48">
        <v>45460</v>
      </c>
      <c r="AE445" s="49" t="s">
        <v>90</v>
      </c>
      <c r="AF445" s="48" t="s">
        <v>112</v>
      </c>
    </row>
    <row r="446" spans="30:32" x14ac:dyDescent="0.25">
      <c r="AD446" s="48">
        <v>45461</v>
      </c>
      <c r="AE446" s="49" t="s">
        <v>90</v>
      </c>
      <c r="AF446" s="48" t="s">
        <v>113</v>
      </c>
    </row>
    <row r="447" spans="30:32" x14ac:dyDescent="0.25">
      <c r="AD447" s="48">
        <v>45462</v>
      </c>
      <c r="AE447" s="49" t="s">
        <v>90</v>
      </c>
      <c r="AF447" s="48" t="s">
        <v>114</v>
      </c>
    </row>
    <row r="448" spans="30:32" x14ac:dyDescent="0.25">
      <c r="AD448" s="48">
        <v>45463</v>
      </c>
      <c r="AE448" s="49" t="s">
        <v>90</v>
      </c>
      <c r="AF448" s="48" t="s">
        <v>115</v>
      </c>
    </row>
    <row r="449" spans="30:32" x14ac:dyDescent="0.25">
      <c r="AD449" s="48">
        <v>45464</v>
      </c>
      <c r="AE449" s="49" t="s">
        <v>90</v>
      </c>
      <c r="AF449" s="48" t="s">
        <v>116</v>
      </c>
    </row>
    <row r="450" spans="30:32" x14ac:dyDescent="0.25">
      <c r="AD450" s="48">
        <v>45465</v>
      </c>
      <c r="AE450" s="49" t="s">
        <v>90</v>
      </c>
      <c r="AF450" s="48" t="s">
        <v>117</v>
      </c>
    </row>
    <row r="451" spans="30:32" x14ac:dyDescent="0.25">
      <c r="AD451" s="48">
        <v>45466</v>
      </c>
      <c r="AE451" s="49" t="s">
        <v>90</v>
      </c>
      <c r="AF451" s="48" t="s">
        <v>118</v>
      </c>
    </row>
    <row r="452" spans="30:32" x14ac:dyDescent="0.25">
      <c r="AD452" s="48">
        <v>45467</v>
      </c>
      <c r="AE452" s="49" t="s">
        <v>90</v>
      </c>
      <c r="AF452" s="48" t="s">
        <v>112</v>
      </c>
    </row>
    <row r="453" spans="30:32" x14ac:dyDescent="0.25">
      <c r="AD453" s="48">
        <v>45468</v>
      </c>
      <c r="AE453" s="49" t="s">
        <v>90</v>
      </c>
      <c r="AF453" s="48" t="s">
        <v>113</v>
      </c>
    </row>
    <row r="454" spans="30:32" x14ac:dyDescent="0.25">
      <c r="AD454" s="48">
        <v>45469</v>
      </c>
      <c r="AE454" s="49" t="s">
        <v>90</v>
      </c>
      <c r="AF454" s="48" t="s">
        <v>114</v>
      </c>
    </row>
    <row r="455" spans="30:32" x14ac:dyDescent="0.25">
      <c r="AD455" s="48">
        <v>45470</v>
      </c>
      <c r="AE455" s="49" t="s">
        <v>90</v>
      </c>
      <c r="AF455" s="48" t="s">
        <v>115</v>
      </c>
    </row>
    <row r="456" spans="30:32" x14ac:dyDescent="0.25">
      <c r="AD456" s="48">
        <v>45471</v>
      </c>
      <c r="AE456" s="49" t="s">
        <v>90</v>
      </c>
      <c r="AF456" s="48" t="s">
        <v>116</v>
      </c>
    </row>
    <row r="457" spans="30:32" x14ac:dyDescent="0.25">
      <c r="AD457" s="48">
        <v>45472</v>
      </c>
      <c r="AE457" s="49" t="s">
        <v>90</v>
      </c>
      <c r="AF457" s="48" t="s">
        <v>117</v>
      </c>
    </row>
    <row r="458" spans="30:32" x14ac:dyDescent="0.25">
      <c r="AD458" s="48">
        <v>45473</v>
      </c>
      <c r="AE458" s="49" t="s">
        <v>90</v>
      </c>
      <c r="AF458" s="48" t="s">
        <v>118</v>
      </c>
    </row>
    <row r="459" spans="30:32" x14ac:dyDescent="0.25">
      <c r="AD459" s="48">
        <v>45474</v>
      </c>
      <c r="AE459" s="49" t="s">
        <v>90</v>
      </c>
      <c r="AF459" s="48" t="s">
        <v>112</v>
      </c>
    </row>
    <row r="460" spans="30:32" x14ac:dyDescent="0.25">
      <c r="AD460" s="48">
        <v>45475</v>
      </c>
      <c r="AE460" s="49" t="s">
        <v>90</v>
      </c>
      <c r="AF460" s="48" t="s">
        <v>113</v>
      </c>
    </row>
    <row r="461" spans="30:32" x14ac:dyDescent="0.25">
      <c r="AD461" s="48">
        <v>45476</v>
      </c>
      <c r="AE461" s="49" t="s">
        <v>90</v>
      </c>
      <c r="AF461" s="48" t="s">
        <v>114</v>
      </c>
    </row>
    <row r="462" spans="30:32" x14ac:dyDescent="0.25">
      <c r="AD462" s="48">
        <v>45477</v>
      </c>
      <c r="AE462" s="49" t="s">
        <v>90</v>
      </c>
      <c r="AF462" s="48" t="s">
        <v>115</v>
      </c>
    </row>
    <row r="463" spans="30:32" x14ac:dyDescent="0.25">
      <c r="AD463" s="48">
        <v>45478</v>
      </c>
      <c r="AE463" s="49" t="s">
        <v>90</v>
      </c>
      <c r="AF463" s="48" t="s">
        <v>116</v>
      </c>
    </row>
    <row r="464" spans="30:32" x14ac:dyDescent="0.25">
      <c r="AD464" s="48">
        <v>45479</v>
      </c>
      <c r="AE464" s="49" t="s">
        <v>90</v>
      </c>
      <c r="AF464" s="48" t="s">
        <v>117</v>
      </c>
    </row>
    <row r="465" spans="30:32" x14ac:dyDescent="0.25">
      <c r="AD465" s="48">
        <v>45480</v>
      </c>
      <c r="AE465" s="49" t="s">
        <v>90</v>
      </c>
      <c r="AF465" s="48" t="s">
        <v>118</v>
      </c>
    </row>
    <row r="466" spans="30:32" x14ac:dyDescent="0.25">
      <c r="AD466" s="48">
        <v>45481</v>
      </c>
      <c r="AE466" s="49" t="s">
        <v>90</v>
      </c>
      <c r="AF466" s="48" t="s">
        <v>112</v>
      </c>
    </row>
    <row r="467" spans="30:32" x14ac:dyDescent="0.25">
      <c r="AD467" s="48">
        <v>45482</v>
      </c>
      <c r="AE467" s="49" t="s">
        <v>90</v>
      </c>
      <c r="AF467" s="48" t="s">
        <v>113</v>
      </c>
    </row>
    <row r="468" spans="30:32" x14ac:dyDescent="0.25">
      <c r="AD468" s="48">
        <v>45483</v>
      </c>
      <c r="AE468" s="49" t="s">
        <v>90</v>
      </c>
      <c r="AF468" s="48" t="s">
        <v>114</v>
      </c>
    </row>
    <row r="469" spans="30:32" x14ac:dyDescent="0.25">
      <c r="AD469" s="48">
        <v>45484</v>
      </c>
      <c r="AE469" s="49" t="s">
        <v>90</v>
      </c>
      <c r="AF469" s="48" t="s">
        <v>115</v>
      </c>
    </row>
    <row r="470" spans="30:32" x14ac:dyDescent="0.25">
      <c r="AD470" s="48">
        <v>45485</v>
      </c>
      <c r="AE470" s="49" t="s">
        <v>90</v>
      </c>
      <c r="AF470" s="48" t="s">
        <v>116</v>
      </c>
    </row>
    <row r="471" spans="30:32" x14ac:dyDescent="0.25">
      <c r="AD471" s="48">
        <v>45486</v>
      </c>
      <c r="AE471" s="49" t="s">
        <v>90</v>
      </c>
      <c r="AF471" s="48" t="s">
        <v>117</v>
      </c>
    </row>
    <row r="472" spans="30:32" x14ac:dyDescent="0.25">
      <c r="AD472" s="48">
        <v>45487</v>
      </c>
      <c r="AE472" s="49" t="s">
        <v>90</v>
      </c>
      <c r="AF472" s="48" t="s">
        <v>118</v>
      </c>
    </row>
    <row r="473" spans="30:32" x14ac:dyDescent="0.25">
      <c r="AD473" s="48">
        <v>45488</v>
      </c>
      <c r="AE473" s="49" t="s">
        <v>90</v>
      </c>
      <c r="AF473" s="48" t="s">
        <v>112</v>
      </c>
    </row>
    <row r="474" spans="30:32" x14ac:dyDescent="0.25">
      <c r="AD474" s="48">
        <v>45489</v>
      </c>
      <c r="AE474" s="49" t="s">
        <v>90</v>
      </c>
      <c r="AF474" s="48" t="s">
        <v>113</v>
      </c>
    </row>
    <row r="475" spans="30:32" x14ac:dyDescent="0.25">
      <c r="AD475" s="48">
        <v>45490</v>
      </c>
      <c r="AE475" s="49" t="s">
        <v>90</v>
      </c>
      <c r="AF475" s="48" t="s">
        <v>114</v>
      </c>
    </row>
    <row r="476" spans="30:32" x14ac:dyDescent="0.25">
      <c r="AD476" s="48">
        <v>45491</v>
      </c>
      <c r="AE476" s="49" t="s">
        <v>90</v>
      </c>
      <c r="AF476" s="48" t="s">
        <v>115</v>
      </c>
    </row>
    <row r="477" spans="30:32" x14ac:dyDescent="0.25">
      <c r="AD477" s="48">
        <v>45492</v>
      </c>
      <c r="AE477" s="49" t="s">
        <v>90</v>
      </c>
      <c r="AF477" s="48" t="s">
        <v>116</v>
      </c>
    </row>
    <row r="478" spans="30:32" x14ac:dyDescent="0.25">
      <c r="AD478" s="48">
        <v>45493</v>
      </c>
      <c r="AE478" s="49" t="s">
        <v>90</v>
      </c>
      <c r="AF478" s="48" t="s">
        <v>117</v>
      </c>
    </row>
    <row r="479" spans="30:32" x14ac:dyDescent="0.25">
      <c r="AD479" s="48">
        <v>45494</v>
      </c>
      <c r="AE479" s="49" t="s">
        <v>90</v>
      </c>
      <c r="AF479" s="48" t="s">
        <v>118</v>
      </c>
    </row>
    <row r="480" spans="30:32" x14ac:dyDescent="0.25">
      <c r="AD480" s="48">
        <v>45495</v>
      </c>
      <c r="AE480" s="49" t="s">
        <v>90</v>
      </c>
      <c r="AF480" s="48" t="s">
        <v>112</v>
      </c>
    </row>
    <row r="481" spans="30:32" x14ac:dyDescent="0.25">
      <c r="AD481" s="48">
        <v>45496</v>
      </c>
      <c r="AE481" s="49" t="s">
        <v>90</v>
      </c>
      <c r="AF481" s="48" t="s">
        <v>113</v>
      </c>
    </row>
    <row r="482" spans="30:32" x14ac:dyDescent="0.25">
      <c r="AD482" s="48">
        <v>45497</v>
      </c>
      <c r="AE482" s="49" t="s">
        <v>90</v>
      </c>
      <c r="AF482" s="48" t="s">
        <v>114</v>
      </c>
    </row>
    <row r="483" spans="30:32" x14ac:dyDescent="0.25">
      <c r="AD483" s="48">
        <v>45498</v>
      </c>
      <c r="AE483" s="49" t="s">
        <v>90</v>
      </c>
      <c r="AF483" s="48" t="s">
        <v>115</v>
      </c>
    </row>
    <row r="484" spans="30:32" x14ac:dyDescent="0.25">
      <c r="AD484" s="48">
        <v>45499</v>
      </c>
      <c r="AE484" s="49" t="s">
        <v>90</v>
      </c>
      <c r="AF484" s="48" t="s">
        <v>116</v>
      </c>
    </row>
    <row r="485" spans="30:32" x14ac:dyDescent="0.25">
      <c r="AD485" s="48">
        <v>45500</v>
      </c>
      <c r="AE485" s="49" t="s">
        <v>90</v>
      </c>
      <c r="AF485" s="48" t="s">
        <v>117</v>
      </c>
    </row>
    <row r="486" spans="30:32" x14ac:dyDescent="0.25">
      <c r="AD486" s="48">
        <v>45501</v>
      </c>
      <c r="AE486" s="49" t="s">
        <v>90</v>
      </c>
      <c r="AF486" s="48" t="s">
        <v>118</v>
      </c>
    </row>
    <row r="487" spans="30:32" x14ac:dyDescent="0.25">
      <c r="AD487" s="48">
        <v>45502</v>
      </c>
      <c r="AE487" s="49" t="s">
        <v>90</v>
      </c>
      <c r="AF487" s="48" t="s">
        <v>112</v>
      </c>
    </row>
    <row r="488" spans="30:32" x14ac:dyDescent="0.25">
      <c r="AD488" s="48">
        <v>45503</v>
      </c>
      <c r="AE488" s="49" t="s">
        <v>90</v>
      </c>
      <c r="AF488" s="48" t="s">
        <v>113</v>
      </c>
    </row>
    <row r="489" spans="30:32" x14ac:dyDescent="0.25">
      <c r="AD489" s="48">
        <v>45504</v>
      </c>
      <c r="AE489" s="49" t="s">
        <v>90</v>
      </c>
      <c r="AF489" s="48" t="s">
        <v>114</v>
      </c>
    </row>
    <row r="490" spans="30:32" x14ac:dyDescent="0.25">
      <c r="AD490" s="48">
        <v>45505</v>
      </c>
      <c r="AE490" s="49" t="s">
        <v>90</v>
      </c>
      <c r="AF490" s="48" t="s">
        <v>115</v>
      </c>
    </row>
    <row r="491" spans="30:32" x14ac:dyDescent="0.25">
      <c r="AD491" s="48">
        <v>45506</v>
      </c>
      <c r="AE491" s="49" t="s">
        <v>90</v>
      </c>
      <c r="AF491" s="48" t="s">
        <v>116</v>
      </c>
    </row>
    <row r="492" spans="30:32" x14ac:dyDescent="0.25">
      <c r="AD492" s="48">
        <v>45507</v>
      </c>
      <c r="AE492" s="49" t="s">
        <v>90</v>
      </c>
      <c r="AF492" s="48" t="s">
        <v>117</v>
      </c>
    </row>
    <row r="493" spans="30:32" x14ac:dyDescent="0.25">
      <c r="AD493" s="48">
        <v>45508</v>
      </c>
      <c r="AE493" s="49" t="s">
        <v>90</v>
      </c>
      <c r="AF493" s="48" t="s">
        <v>118</v>
      </c>
    </row>
    <row r="494" spans="30:32" x14ac:dyDescent="0.25">
      <c r="AD494" s="48">
        <v>45509</v>
      </c>
      <c r="AE494" s="49" t="s">
        <v>90</v>
      </c>
      <c r="AF494" s="48" t="s">
        <v>112</v>
      </c>
    </row>
    <row r="495" spans="30:32" x14ac:dyDescent="0.25">
      <c r="AD495" s="48">
        <v>45510</v>
      </c>
      <c r="AE495" s="49" t="s">
        <v>90</v>
      </c>
      <c r="AF495" s="48" t="s">
        <v>113</v>
      </c>
    </row>
    <row r="496" spans="30:32" x14ac:dyDescent="0.25">
      <c r="AD496" s="48">
        <v>45511</v>
      </c>
      <c r="AE496" s="49" t="s">
        <v>90</v>
      </c>
      <c r="AF496" s="48" t="s">
        <v>114</v>
      </c>
    </row>
    <row r="497" spans="30:32" x14ac:dyDescent="0.25">
      <c r="AD497" s="48">
        <v>45512</v>
      </c>
      <c r="AE497" s="49" t="s">
        <v>90</v>
      </c>
      <c r="AF497" s="48" t="s">
        <v>115</v>
      </c>
    </row>
    <row r="498" spans="30:32" x14ac:dyDescent="0.25">
      <c r="AD498" s="48">
        <v>45513</v>
      </c>
      <c r="AE498" s="49" t="s">
        <v>90</v>
      </c>
      <c r="AF498" s="48" t="s">
        <v>116</v>
      </c>
    </row>
    <row r="499" spans="30:32" x14ac:dyDescent="0.25">
      <c r="AD499" s="48">
        <v>45514</v>
      </c>
      <c r="AE499" s="49" t="s">
        <v>90</v>
      </c>
      <c r="AF499" s="48" t="s">
        <v>117</v>
      </c>
    </row>
    <row r="500" spans="30:32" x14ac:dyDescent="0.25">
      <c r="AD500" s="48">
        <v>45515</v>
      </c>
      <c r="AE500" s="49" t="s">
        <v>90</v>
      </c>
      <c r="AF500" s="48" t="s">
        <v>118</v>
      </c>
    </row>
    <row r="501" spans="30:32" x14ac:dyDescent="0.25">
      <c r="AD501" s="48">
        <v>45516</v>
      </c>
      <c r="AE501" s="49" t="s">
        <v>90</v>
      </c>
      <c r="AF501" s="48" t="s">
        <v>112</v>
      </c>
    </row>
    <row r="502" spans="30:32" x14ac:dyDescent="0.25">
      <c r="AD502" s="48">
        <v>45517</v>
      </c>
      <c r="AE502" s="49" t="s">
        <v>90</v>
      </c>
      <c r="AF502" s="48" t="s">
        <v>113</v>
      </c>
    </row>
    <row r="503" spans="30:32" x14ac:dyDescent="0.25">
      <c r="AD503" s="48">
        <v>45518</v>
      </c>
      <c r="AE503" s="49" t="s">
        <v>90</v>
      </c>
      <c r="AF503" s="48" t="s">
        <v>114</v>
      </c>
    </row>
    <row r="504" spans="30:32" x14ac:dyDescent="0.25">
      <c r="AD504" s="48">
        <v>45519</v>
      </c>
      <c r="AE504" s="49" t="s">
        <v>90</v>
      </c>
      <c r="AF504" s="48" t="s">
        <v>115</v>
      </c>
    </row>
    <row r="505" spans="30:32" x14ac:dyDescent="0.25">
      <c r="AD505" s="48">
        <v>45520</v>
      </c>
      <c r="AE505" s="49" t="s">
        <v>90</v>
      </c>
      <c r="AF505" s="48" t="s">
        <v>116</v>
      </c>
    </row>
    <row r="506" spans="30:32" x14ac:dyDescent="0.25">
      <c r="AD506" s="48">
        <v>45521</v>
      </c>
      <c r="AE506" s="49" t="s">
        <v>90</v>
      </c>
      <c r="AF506" s="48" t="s">
        <v>117</v>
      </c>
    </row>
    <row r="507" spans="30:32" x14ac:dyDescent="0.25">
      <c r="AD507" s="48">
        <v>45522</v>
      </c>
      <c r="AE507" s="49" t="s">
        <v>90</v>
      </c>
      <c r="AF507" s="48" t="s">
        <v>118</v>
      </c>
    </row>
    <row r="508" spans="30:32" x14ac:dyDescent="0.25">
      <c r="AD508" s="48">
        <v>45523</v>
      </c>
      <c r="AE508" s="49" t="s">
        <v>90</v>
      </c>
      <c r="AF508" s="48" t="s">
        <v>112</v>
      </c>
    </row>
    <row r="509" spans="30:32" x14ac:dyDescent="0.25">
      <c r="AD509" s="48">
        <v>45524</v>
      </c>
      <c r="AE509" s="49" t="s">
        <v>90</v>
      </c>
      <c r="AF509" s="48" t="s">
        <v>113</v>
      </c>
    </row>
    <row r="510" spans="30:32" x14ac:dyDescent="0.25">
      <c r="AD510" s="48">
        <v>45525</v>
      </c>
      <c r="AE510" s="49" t="s">
        <v>90</v>
      </c>
      <c r="AF510" s="48" t="s">
        <v>114</v>
      </c>
    </row>
    <row r="511" spans="30:32" x14ac:dyDescent="0.25">
      <c r="AD511" s="48">
        <v>45526</v>
      </c>
      <c r="AE511" s="49" t="s">
        <v>90</v>
      </c>
      <c r="AF511" s="48" t="s">
        <v>115</v>
      </c>
    </row>
    <row r="512" spans="30:32" x14ac:dyDescent="0.25">
      <c r="AD512" s="48">
        <v>45527</v>
      </c>
      <c r="AE512" s="49" t="s">
        <v>90</v>
      </c>
      <c r="AF512" s="48" t="s">
        <v>116</v>
      </c>
    </row>
    <row r="513" spans="30:32" x14ac:dyDescent="0.25">
      <c r="AD513" s="48">
        <v>45528</v>
      </c>
      <c r="AE513" s="49" t="s">
        <v>90</v>
      </c>
      <c r="AF513" s="48" t="s">
        <v>117</v>
      </c>
    </row>
    <row r="514" spans="30:32" x14ac:dyDescent="0.25">
      <c r="AD514" s="48">
        <v>45529</v>
      </c>
      <c r="AE514" s="49" t="s">
        <v>90</v>
      </c>
      <c r="AF514" s="48" t="s">
        <v>118</v>
      </c>
    </row>
    <row r="515" spans="30:32" x14ac:dyDescent="0.25">
      <c r="AD515" s="48">
        <v>45530</v>
      </c>
      <c r="AE515" s="49" t="s">
        <v>90</v>
      </c>
      <c r="AF515" s="48" t="s">
        <v>112</v>
      </c>
    </row>
    <row r="516" spans="30:32" x14ac:dyDescent="0.25">
      <c r="AD516" s="48">
        <v>45531</v>
      </c>
      <c r="AE516" s="49" t="s">
        <v>90</v>
      </c>
      <c r="AF516" s="48" t="s">
        <v>113</v>
      </c>
    </row>
    <row r="517" spans="30:32" x14ac:dyDescent="0.25">
      <c r="AD517" s="48">
        <v>45532</v>
      </c>
      <c r="AE517" s="49" t="s">
        <v>90</v>
      </c>
      <c r="AF517" s="48" t="s">
        <v>114</v>
      </c>
    </row>
    <row r="518" spans="30:32" x14ac:dyDescent="0.25">
      <c r="AD518" s="48">
        <v>45533</v>
      </c>
      <c r="AE518" s="49" t="s">
        <v>90</v>
      </c>
      <c r="AF518" s="48" t="s">
        <v>115</v>
      </c>
    </row>
    <row r="519" spans="30:32" x14ac:dyDescent="0.25">
      <c r="AD519" s="48">
        <v>45534</v>
      </c>
      <c r="AE519" s="49" t="s">
        <v>90</v>
      </c>
      <c r="AF519" s="48" t="s">
        <v>116</v>
      </c>
    </row>
    <row r="520" spans="30:32" x14ac:dyDescent="0.25">
      <c r="AD520" s="48">
        <v>45535</v>
      </c>
      <c r="AE520" s="49" t="s">
        <v>90</v>
      </c>
      <c r="AF520" s="48" t="s">
        <v>117</v>
      </c>
    </row>
    <row r="521" spans="30:32" x14ac:dyDescent="0.25">
      <c r="AD521" s="48">
        <v>45536</v>
      </c>
      <c r="AE521" s="49" t="s">
        <v>90</v>
      </c>
      <c r="AF521" s="48" t="s">
        <v>118</v>
      </c>
    </row>
    <row r="522" spans="30:32" x14ac:dyDescent="0.25">
      <c r="AD522" s="48">
        <v>45537</v>
      </c>
      <c r="AE522" s="49" t="s">
        <v>90</v>
      </c>
      <c r="AF522" s="48" t="s">
        <v>112</v>
      </c>
    </row>
    <row r="523" spans="30:32" x14ac:dyDescent="0.25">
      <c r="AD523" s="48">
        <v>45538</v>
      </c>
      <c r="AE523" s="49" t="s">
        <v>90</v>
      </c>
      <c r="AF523" s="48" t="s">
        <v>113</v>
      </c>
    </row>
    <row r="524" spans="30:32" x14ac:dyDescent="0.25">
      <c r="AD524" s="48">
        <v>45539</v>
      </c>
      <c r="AE524" s="49" t="s">
        <v>90</v>
      </c>
      <c r="AF524" s="48" t="s">
        <v>114</v>
      </c>
    </row>
    <row r="525" spans="30:32" x14ac:dyDescent="0.25">
      <c r="AD525" s="48">
        <v>45540</v>
      </c>
      <c r="AE525" s="49" t="s">
        <v>90</v>
      </c>
      <c r="AF525" s="48" t="s">
        <v>115</v>
      </c>
    </row>
    <row r="526" spans="30:32" x14ac:dyDescent="0.25">
      <c r="AD526" s="48">
        <v>45541</v>
      </c>
      <c r="AE526" s="49" t="s">
        <v>90</v>
      </c>
      <c r="AF526" s="48" t="s">
        <v>116</v>
      </c>
    </row>
    <row r="527" spans="30:32" x14ac:dyDescent="0.25">
      <c r="AD527" s="48">
        <v>45542</v>
      </c>
      <c r="AE527" s="49" t="s">
        <v>90</v>
      </c>
      <c r="AF527" s="48" t="s">
        <v>117</v>
      </c>
    </row>
    <row r="528" spans="30:32" x14ac:dyDescent="0.25">
      <c r="AD528" s="48">
        <v>45543</v>
      </c>
      <c r="AE528" s="49" t="s">
        <v>90</v>
      </c>
      <c r="AF528" s="48" t="s">
        <v>118</v>
      </c>
    </row>
    <row r="529" spans="30:32" x14ac:dyDescent="0.25">
      <c r="AD529" s="48">
        <v>45544</v>
      </c>
      <c r="AE529" s="49" t="s">
        <v>90</v>
      </c>
      <c r="AF529" s="48" t="s">
        <v>112</v>
      </c>
    </row>
    <row r="530" spans="30:32" x14ac:dyDescent="0.25">
      <c r="AD530" s="48">
        <v>45545</v>
      </c>
      <c r="AE530" s="49" t="s">
        <v>90</v>
      </c>
      <c r="AF530" s="48" t="s">
        <v>113</v>
      </c>
    </row>
    <row r="531" spans="30:32" x14ac:dyDescent="0.25">
      <c r="AD531" s="48">
        <v>45546</v>
      </c>
      <c r="AE531" s="49" t="s">
        <v>90</v>
      </c>
      <c r="AF531" s="48" t="s">
        <v>114</v>
      </c>
    </row>
    <row r="532" spans="30:32" x14ac:dyDescent="0.25">
      <c r="AD532" s="48">
        <v>45547</v>
      </c>
      <c r="AE532" s="49" t="s">
        <v>90</v>
      </c>
      <c r="AF532" s="48" t="s">
        <v>115</v>
      </c>
    </row>
    <row r="533" spans="30:32" x14ac:dyDescent="0.25">
      <c r="AD533" s="48">
        <v>45548</v>
      </c>
      <c r="AE533" s="49" t="s">
        <v>90</v>
      </c>
      <c r="AF533" s="48" t="s">
        <v>116</v>
      </c>
    </row>
    <row r="534" spans="30:32" x14ac:dyDescent="0.25">
      <c r="AD534" s="48">
        <v>45549</v>
      </c>
      <c r="AE534" s="49" t="s">
        <v>90</v>
      </c>
      <c r="AF534" s="48" t="s">
        <v>117</v>
      </c>
    </row>
    <row r="535" spans="30:32" x14ac:dyDescent="0.25">
      <c r="AD535" s="48">
        <v>45550</v>
      </c>
      <c r="AE535" s="49" t="s">
        <v>90</v>
      </c>
      <c r="AF535" s="48" t="s">
        <v>118</v>
      </c>
    </row>
    <row r="536" spans="30:32" x14ac:dyDescent="0.25">
      <c r="AD536" s="48">
        <v>45551</v>
      </c>
      <c r="AE536" s="49" t="s">
        <v>90</v>
      </c>
      <c r="AF536" s="48" t="s">
        <v>112</v>
      </c>
    </row>
    <row r="537" spans="30:32" x14ac:dyDescent="0.25">
      <c r="AD537" s="48">
        <v>45552</v>
      </c>
      <c r="AE537" s="49" t="s">
        <v>90</v>
      </c>
      <c r="AF537" s="48" t="s">
        <v>113</v>
      </c>
    </row>
    <row r="538" spans="30:32" x14ac:dyDescent="0.25">
      <c r="AD538" s="48">
        <v>45553</v>
      </c>
      <c r="AE538" s="49" t="s">
        <v>90</v>
      </c>
      <c r="AF538" s="48" t="s">
        <v>114</v>
      </c>
    </row>
    <row r="539" spans="30:32" x14ac:dyDescent="0.25">
      <c r="AD539" s="48">
        <v>45554</v>
      </c>
      <c r="AE539" s="49" t="s">
        <v>90</v>
      </c>
      <c r="AF539" s="48" t="s">
        <v>115</v>
      </c>
    </row>
    <row r="540" spans="30:32" x14ac:dyDescent="0.25">
      <c r="AD540" s="48">
        <v>45555</v>
      </c>
      <c r="AE540" s="49" t="s">
        <v>90</v>
      </c>
      <c r="AF540" s="48" t="s">
        <v>116</v>
      </c>
    </row>
    <row r="541" spans="30:32" x14ac:dyDescent="0.25">
      <c r="AD541" s="48">
        <v>45556</v>
      </c>
      <c r="AE541" s="49" t="s">
        <v>90</v>
      </c>
      <c r="AF541" s="48" t="s">
        <v>117</v>
      </c>
    </row>
    <row r="542" spans="30:32" x14ac:dyDescent="0.25">
      <c r="AD542" s="48">
        <v>45557</v>
      </c>
      <c r="AE542" s="49" t="s">
        <v>90</v>
      </c>
      <c r="AF542" s="48" t="s">
        <v>118</v>
      </c>
    </row>
    <row r="543" spans="30:32" x14ac:dyDescent="0.25">
      <c r="AD543" s="48">
        <v>45558</v>
      </c>
      <c r="AE543" s="49" t="s">
        <v>90</v>
      </c>
      <c r="AF543" s="48" t="s">
        <v>112</v>
      </c>
    </row>
    <row r="544" spans="30:32" x14ac:dyDescent="0.25">
      <c r="AD544" s="48">
        <v>45559</v>
      </c>
      <c r="AE544" s="49" t="s">
        <v>90</v>
      </c>
      <c r="AF544" s="48" t="s">
        <v>113</v>
      </c>
    </row>
    <row r="545" spans="30:32" x14ac:dyDescent="0.25">
      <c r="AD545" s="48">
        <v>45560</v>
      </c>
      <c r="AE545" s="49" t="s">
        <v>90</v>
      </c>
      <c r="AF545" s="48" t="s">
        <v>114</v>
      </c>
    </row>
    <row r="546" spans="30:32" x14ac:dyDescent="0.25">
      <c r="AD546" s="48">
        <v>45561</v>
      </c>
      <c r="AE546" s="49" t="s">
        <v>90</v>
      </c>
      <c r="AF546" s="48" t="s">
        <v>115</v>
      </c>
    </row>
    <row r="547" spans="30:32" x14ac:dyDescent="0.25">
      <c r="AD547" s="48">
        <v>45562</v>
      </c>
      <c r="AE547" s="49" t="s">
        <v>90</v>
      </c>
      <c r="AF547" s="48" t="s">
        <v>116</v>
      </c>
    </row>
    <row r="548" spans="30:32" x14ac:dyDescent="0.25">
      <c r="AD548" s="48">
        <v>45563</v>
      </c>
      <c r="AE548" s="49" t="s">
        <v>90</v>
      </c>
      <c r="AF548" s="48" t="s">
        <v>117</v>
      </c>
    </row>
    <row r="549" spans="30:32" x14ac:dyDescent="0.25">
      <c r="AD549" s="48">
        <v>45564</v>
      </c>
      <c r="AE549" s="49" t="s">
        <v>90</v>
      </c>
      <c r="AF549" s="48" t="s">
        <v>118</v>
      </c>
    </row>
    <row r="550" spans="30:32" x14ac:dyDescent="0.25">
      <c r="AD550" s="48">
        <v>45565</v>
      </c>
      <c r="AE550" s="49" t="s">
        <v>90</v>
      </c>
      <c r="AF550" s="48" t="s">
        <v>112</v>
      </c>
    </row>
    <row r="551" spans="30:32" x14ac:dyDescent="0.25">
      <c r="AD551" s="48">
        <v>45566</v>
      </c>
      <c r="AE551" s="49" t="s">
        <v>90</v>
      </c>
      <c r="AF551" s="48" t="s">
        <v>113</v>
      </c>
    </row>
    <row r="552" spans="30:32" x14ac:dyDescent="0.25">
      <c r="AD552" s="48">
        <v>45567</v>
      </c>
      <c r="AE552" s="49" t="s">
        <v>90</v>
      </c>
      <c r="AF552" s="48" t="s">
        <v>114</v>
      </c>
    </row>
    <row r="553" spans="30:32" x14ac:dyDescent="0.25">
      <c r="AD553" s="48">
        <v>45568</v>
      </c>
      <c r="AE553" s="49" t="s">
        <v>90</v>
      </c>
      <c r="AF553" s="48" t="s">
        <v>115</v>
      </c>
    </row>
    <row r="554" spans="30:32" x14ac:dyDescent="0.25">
      <c r="AD554" s="48">
        <v>45569</v>
      </c>
      <c r="AE554" s="49" t="s">
        <v>90</v>
      </c>
      <c r="AF554" s="48" t="s">
        <v>116</v>
      </c>
    </row>
    <row r="555" spans="30:32" x14ac:dyDescent="0.25">
      <c r="AD555" s="48">
        <v>45570</v>
      </c>
      <c r="AE555" s="49" t="s">
        <v>90</v>
      </c>
      <c r="AF555" s="48" t="s">
        <v>117</v>
      </c>
    </row>
    <row r="556" spans="30:32" x14ac:dyDescent="0.25">
      <c r="AD556" s="48">
        <v>45571</v>
      </c>
      <c r="AE556" s="49" t="s">
        <v>90</v>
      </c>
      <c r="AF556" s="48" t="s">
        <v>118</v>
      </c>
    </row>
    <row r="557" spans="30:32" x14ac:dyDescent="0.25">
      <c r="AD557" s="48">
        <v>45572</v>
      </c>
      <c r="AE557" s="49" t="s">
        <v>90</v>
      </c>
      <c r="AF557" s="48" t="s">
        <v>112</v>
      </c>
    </row>
    <row r="558" spans="30:32" x14ac:dyDescent="0.25">
      <c r="AD558" s="48">
        <v>45573</v>
      </c>
      <c r="AE558" s="49" t="s">
        <v>90</v>
      </c>
      <c r="AF558" s="48" t="s">
        <v>113</v>
      </c>
    </row>
    <row r="559" spans="30:32" x14ac:dyDescent="0.25">
      <c r="AD559" s="48">
        <v>45574</v>
      </c>
      <c r="AE559" s="49" t="s">
        <v>90</v>
      </c>
      <c r="AF559" s="48" t="s">
        <v>114</v>
      </c>
    </row>
    <row r="560" spans="30:32" x14ac:dyDescent="0.25">
      <c r="AD560" s="48">
        <v>45575</v>
      </c>
      <c r="AE560" s="49" t="s">
        <v>90</v>
      </c>
      <c r="AF560" s="48" t="s">
        <v>115</v>
      </c>
    </row>
    <row r="561" spans="30:32" x14ac:dyDescent="0.25">
      <c r="AD561" s="48">
        <v>45576</v>
      </c>
      <c r="AE561" s="49" t="s">
        <v>90</v>
      </c>
      <c r="AF561" s="48" t="s">
        <v>116</v>
      </c>
    </row>
    <row r="562" spans="30:32" x14ac:dyDescent="0.25">
      <c r="AD562" s="48">
        <v>45577</v>
      </c>
      <c r="AE562" s="49" t="s">
        <v>90</v>
      </c>
      <c r="AF562" s="48" t="s">
        <v>117</v>
      </c>
    </row>
    <row r="563" spans="30:32" x14ac:dyDescent="0.25">
      <c r="AD563" s="48">
        <v>45578</v>
      </c>
      <c r="AE563" s="49" t="s">
        <v>90</v>
      </c>
      <c r="AF563" s="48" t="s">
        <v>118</v>
      </c>
    </row>
    <row r="564" spans="30:32" x14ac:dyDescent="0.25">
      <c r="AD564" s="48">
        <v>45579</v>
      </c>
      <c r="AE564" s="49" t="s">
        <v>90</v>
      </c>
      <c r="AF564" s="48" t="s">
        <v>112</v>
      </c>
    </row>
    <row r="565" spans="30:32" x14ac:dyDescent="0.25">
      <c r="AD565" s="48">
        <v>45580</v>
      </c>
      <c r="AE565" s="49" t="s">
        <v>90</v>
      </c>
      <c r="AF565" s="48" t="s">
        <v>113</v>
      </c>
    </row>
    <row r="566" spans="30:32" x14ac:dyDescent="0.25">
      <c r="AD566" s="48">
        <v>45581</v>
      </c>
      <c r="AE566" s="49" t="s">
        <v>90</v>
      </c>
      <c r="AF566" s="48" t="s">
        <v>114</v>
      </c>
    </row>
    <row r="567" spans="30:32" x14ac:dyDescent="0.25">
      <c r="AD567" s="48">
        <v>45582</v>
      </c>
      <c r="AE567" s="49" t="s">
        <v>90</v>
      </c>
      <c r="AF567" s="48" t="s">
        <v>115</v>
      </c>
    </row>
    <row r="568" spans="30:32" x14ac:dyDescent="0.25">
      <c r="AD568" s="48">
        <v>45583</v>
      </c>
      <c r="AE568" s="49" t="s">
        <v>90</v>
      </c>
      <c r="AF568" s="48" t="s">
        <v>116</v>
      </c>
    </row>
    <row r="569" spans="30:32" x14ac:dyDescent="0.25">
      <c r="AD569" s="48">
        <v>45584</v>
      </c>
      <c r="AE569" s="49" t="s">
        <v>90</v>
      </c>
      <c r="AF569" s="48" t="s">
        <v>117</v>
      </c>
    </row>
    <row r="570" spans="30:32" x14ac:dyDescent="0.25">
      <c r="AD570" s="48">
        <v>45585</v>
      </c>
      <c r="AE570" s="49" t="s">
        <v>90</v>
      </c>
      <c r="AF570" s="48" t="s">
        <v>118</v>
      </c>
    </row>
    <row r="571" spans="30:32" x14ac:dyDescent="0.25">
      <c r="AD571" s="48">
        <v>45586</v>
      </c>
      <c r="AE571" s="49" t="s">
        <v>90</v>
      </c>
      <c r="AF571" s="48" t="s">
        <v>112</v>
      </c>
    </row>
    <row r="572" spans="30:32" x14ac:dyDescent="0.25">
      <c r="AD572" s="48">
        <v>45587</v>
      </c>
      <c r="AE572" s="49" t="s">
        <v>90</v>
      </c>
      <c r="AF572" s="48" t="s">
        <v>113</v>
      </c>
    </row>
    <row r="573" spans="30:32" x14ac:dyDescent="0.25">
      <c r="AD573" s="48">
        <v>45588</v>
      </c>
      <c r="AE573" s="49" t="s">
        <v>90</v>
      </c>
      <c r="AF573" s="48" t="s">
        <v>114</v>
      </c>
    </row>
    <row r="574" spans="30:32" x14ac:dyDescent="0.25">
      <c r="AD574" s="48">
        <v>45589</v>
      </c>
      <c r="AE574" s="49" t="s">
        <v>90</v>
      </c>
      <c r="AF574" s="48" t="s">
        <v>115</v>
      </c>
    </row>
    <row r="575" spans="30:32" x14ac:dyDescent="0.25">
      <c r="AD575" s="48">
        <v>45590</v>
      </c>
      <c r="AE575" s="49" t="s">
        <v>90</v>
      </c>
      <c r="AF575" s="48" t="s">
        <v>116</v>
      </c>
    </row>
    <row r="576" spans="30:32" x14ac:dyDescent="0.25">
      <c r="AD576" s="48">
        <v>45591</v>
      </c>
      <c r="AE576" s="49" t="s">
        <v>90</v>
      </c>
      <c r="AF576" s="48" t="s">
        <v>117</v>
      </c>
    </row>
    <row r="577" spans="30:32" x14ac:dyDescent="0.25">
      <c r="AD577" s="48">
        <v>45592</v>
      </c>
      <c r="AE577" s="49" t="s">
        <v>90</v>
      </c>
      <c r="AF577" s="48" t="s">
        <v>118</v>
      </c>
    </row>
    <row r="578" spans="30:32" x14ac:dyDescent="0.25">
      <c r="AD578" s="48">
        <v>45593</v>
      </c>
      <c r="AE578" s="49" t="s">
        <v>90</v>
      </c>
      <c r="AF578" s="48" t="s">
        <v>112</v>
      </c>
    </row>
    <row r="579" spans="30:32" x14ac:dyDescent="0.25">
      <c r="AD579" s="48">
        <v>45594</v>
      </c>
      <c r="AE579" s="49" t="s">
        <v>90</v>
      </c>
      <c r="AF579" s="48" t="s">
        <v>113</v>
      </c>
    </row>
    <row r="580" spans="30:32" x14ac:dyDescent="0.25">
      <c r="AD580" s="48">
        <v>45595</v>
      </c>
      <c r="AE580" s="49" t="s">
        <v>90</v>
      </c>
      <c r="AF580" s="48" t="s">
        <v>114</v>
      </c>
    </row>
    <row r="581" spans="30:32" x14ac:dyDescent="0.25">
      <c r="AD581" s="48">
        <v>45596</v>
      </c>
      <c r="AE581" s="49" t="s">
        <v>90</v>
      </c>
      <c r="AF581" s="48" t="s">
        <v>115</v>
      </c>
    </row>
    <row r="582" spans="30:32" x14ac:dyDescent="0.25">
      <c r="AD582" s="48">
        <v>45597</v>
      </c>
      <c r="AE582" s="49" t="s">
        <v>90</v>
      </c>
      <c r="AF582" s="48" t="s">
        <v>116</v>
      </c>
    </row>
    <row r="583" spans="30:32" x14ac:dyDescent="0.25">
      <c r="AD583" s="48">
        <v>45598</v>
      </c>
      <c r="AE583" s="49" t="s">
        <v>90</v>
      </c>
      <c r="AF583" s="48" t="s">
        <v>117</v>
      </c>
    </row>
    <row r="584" spans="30:32" x14ac:dyDescent="0.25">
      <c r="AD584" s="48">
        <v>45599</v>
      </c>
      <c r="AE584" s="49" t="s">
        <v>90</v>
      </c>
      <c r="AF584" s="48" t="s">
        <v>118</v>
      </c>
    </row>
    <row r="585" spans="30:32" x14ac:dyDescent="0.25">
      <c r="AD585" s="48">
        <v>45600</v>
      </c>
      <c r="AE585" s="49" t="s">
        <v>90</v>
      </c>
      <c r="AF585" s="48" t="s">
        <v>112</v>
      </c>
    </row>
    <row r="586" spans="30:32" x14ac:dyDescent="0.25">
      <c r="AD586" s="48">
        <v>45601</v>
      </c>
      <c r="AE586" s="49" t="s">
        <v>90</v>
      </c>
      <c r="AF586" s="48" t="s">
        <v>113</v>
      </c>
    </row>
    <row r="587" spans="30:32" x14ac:dyDescent="0.25">
      <c r="AD587" s="48">
        <v>45602</v>
      </c>
      <c r="AE587" s="49" t="s">
        <v>90</v>
      </c>
      <c r="AF587" s="48" t="s">
        <v>114</v>
      </c>
    </row>
    <row r="588" spans="30:32" x14ac:dyDescent="0.25">
      <c r="AD588" s="48">
        <v>45603</v>
      </c>
      <c r="AE588" s="49" t="s">
        <v>90</v>
      </c>
      <c r="AF588" s="48" t="s">
        <v>115</v>
      </c>
    </row>
    <row r="589" spans="30:32" x14ac:dyDescent="0.25">
      <c r="AD589" s="48">
        <v>45604</v>
      </c>
      <c r="AE589" s="49" t="s">
        <v>90</v>
      </c>
      <c r="AF589" s="48" t="s">
        <v>116</v>
      </c>
    </row>
    <row r="590" spans="30:32" x14ac:dyDescent="0.25">
      <c r="AD590" s="48">
        <v>45605</v>
      </c>
      <c r="AE590" s="49" t="s">
        <v>90</v>
      </c>
      <c r="AF590" s="48" t="s">
        <v>117</v>
      </c>
    </row>
    <row r="591" spans="30:32" x14ac:dyDescent="0.25">
      <c r="AD591" s="48">
        <v>45606</v>
      </c>
      <c r="AE591" s="49" t="s">
        <v>90</v>
      </c>
      <c r="AF591" s="48" t="s">
        <v>118</v>
      </c>
    </row>
    <row r="592" spans="30:32" x14ac:dyDescent="0.25">
      <c r="AD592" s="48">
        <v>45607</v>
      </c>
      <c r="AE592" s="49" t="s">
        <v>90</v>
      </c>
      <c r="AF592" s="48" t="s">
        <v>112</v>
      </c>
    </row>
    <row r="593" spans="30:32" x14ac:dyDescent="0.25">
      <c r="AD593" s="48">
        <v>45608</v>
      </c>
      <c r="AE593" s="49" t="s">
        <v>90</v>
      </c>
      <c r="AF593" s="48" t="s">
        <v>113</v>
      </c>
    </row>
    <row r="594" spans="30:32" x14ac:dyDescent="0.25">
      <c r="AD594" s="48">
        <v>45609</v>
      </c>
      <c r="AE594" s="49" t="s">
        <v>90</v>
      </c>
      <c r="AF594" s="48" t="s">
        <v>114</v>
      </c>
    </row>
    <row r="595" spans="30:32" x14ac:dyDescent="0.25">
      <c r="AD595" s="48">
        <v>45610</v>
      </c>
      <c r="AE595" s="49" t="s">
        <v>90</v>
      </c>
      <c r="AF595" s="48" t="s">
        <v>115</v>
      </c>
    </row>
    <row r="596" spans="30:32" x14ac:dyDescent="0.25">
      <c r="AD596" s="48">
        <v>45611</v>
      </c>
      <c r="AE596" s="49" t="s">
        <v>90</v>
      </c>
      <c r="AF596" s="48" t="s">
        <v>116</v>
      </c>
    </row>
    <row r="597" spans="30:32" x14ac:dyDescent="0.25">
      <c r="AD597" s="48">
        <v>45612</v>
      </c>
      <c r="AE597" s="49" t="s">
        <v>90</v>
      </c>
      <c r="AF597" s="48" t="s">
        <v>117</v>
      </c>
    </row>
    <row r="598" spans="30:32" x14ac:dyDescent="0.25">
      <c r="AD598" s="48">
        <v>45613</v>
      </c>
      <c r="AE598" s="49" t="s">
        <v>90</v>
      </c>
      <c r="AF598" s="48" t="s">
        <v>118</v>
      </c>
    </row>
    <row r="599" spans="30:32" x14ac:dyDescent="0.25">
      <c r="AD599" s="48">
        <v>45614</v>
      </c>
      <c r="AE599" s="49" t="s">
        <v>90</v>
      </c>
      <c r="AF599" s="48" t="s">
        <v>112</v>
      </c>
    </row>
    <row r="600" spans="30:32" x14ac:dyDescent="0.25">
      <c r="AD600" s="48">
        <v>45615</v>
      </c>
      <c r="AE600" s="49" t="s">
        <v>90</v>
      </c>
      <c r="AF600" s="48" t="s">
        <v>113</v>
      </c>
    </row>
    <row r="601" spans="30:32" x14ac:dyDescent="0.25">
      <c r="AD601" s="48">
        <v>45616</v>
      </c>
      <c r="AE601" s="49" t="s">
        <v>90</v>
      </c>
      <c r="AF601" s="48" t="s">
        <v>114</v>
      </c>
    </row>
    <row r="602" spans="30:32" x14ac:dyDescent="0.25">
      <c r="AD602" s="48">
        <v>45617</v>
      </c>
      <c r="AE602" s="49" t="s">
        <v>90</v>
      </c>
      <c r="AF602" s="48" t="s">
        <v>115</v>
      </c>
    </row>
    <row r="603" spans="30:32" x14ac:dyDescent="0.25">
      <c r="AD603" s="48">
        <v>45618</v>
      </c>
      <c r="AE603" s="49" t="s">
        <v>90</v>
      </c>
      <c r="AF603" s="48" t="s">
        <v>116</v>
      </c>
    </row>
    <row r="604" spans="30:32" x14ac:dyDescent="0.25">
      <c r="AD604" s="48">
        <v>45619</v>
      </c>
      <c r="AE604" s="49" t="s">
        <v>90</v>
      </c>
      <c r="AF604" s="48" t="s">
        <v>117</v>
      </c>
    </row>
    <row r="605" spans="30:32" x14ac:dyDescent="0.25">
      <c r="AD605" s="48">
        <v>45620</v>
      </c>
      <c r="AE605" s="49" t="s">
        <v>90</v>
      </c>
      <c r="AF605" s="48" t="s">
        <v>118</v>
      </c>
    </row>
    <row r="606" spans="30:32" x14ac:dyDescent="0.25">
      <c r="AD606" s="48">
        <v>45621</v>
      </c>
      <c r="AE606" s="49" t="s">
        <v>90</v>
      </c>
      <c r="AF606" s="48" t="s">
        <v>112</v>
      </c>
    </row>
    <row r="607" spans="30:32" x14ac:dyDescent="0.25">
      <c r="AD607" s="48">
        <v>45622</v>
      </c>
      <c r="AE607" s="49" t="s">
        <v>90</v>
      </c>
      <c r="AF607" s="48" t="s">
        <v>113</v>
      </c>
    </row>
    <row r="608" spans="30:32" x14ac:dyDescent="0.25">
      <c r="AD608" s="48">
        <v>45623</v>
      </c>
      <c r="AE608" s="49" t="s">
        <v>90</v>
      </c>
      <c r="AF608" s="48" t="s">
        <v>114</v>
      </c>
    </row>
    <row r="609" spans="30:32" x14ac:dyDescent="0.25">
      <c r="AD609" s="48">
        <v>45624</v>
      </c>
      <c r="AE609" s="49" t="s">
        <v>90</v>
      </c>
      <c r="AF609" s="48" t="s">
        <v>115</v>
      </c>
    </row>
    <row r="610" spans="30:32" x14ac:dyDescent="0.25">
      <c r="AD610" s="48">
        <v>45625</v>
      </c>
      <c r="AE610" s="49" t="s">
        <v>90</v>
      </c>
      <c r="AF610" s="48" t="s">
        <v>116</v>
      </c>
    </row>
    <row r="611" spans="30:32" x14ac:dyDescent="0.25">
      <c r="AD611" s="48">
        <v>45626</v>
      </c>
      <c r="AE611" s="49" t="s">
        <v>90</v>
      </c>
      <c r="AF611" s="48" t="s">
        <v>117</v>
      </c>
    </row>
    <row r="612" spans="30:32" x14ac:dyDescent="0.25">
      <c r="AD612" s="48">
        <v>45627</v>
      </c>
      <c r="AE612" s="49" t="s">
        <v>90</v>
      </c>
      <c r="AF612" s="48" t="s">
        <v>118</v>
      </c>
    </row>
    <row r="613" spans="30:32" x14ac:dyDescent="0.25">
      <c r="AD613" s="48">
        <v>45628</v>
      </c>
      <c r="AE613" s="49" t="s">
        <v>90</v>
      </c>
      <c r="AF613" s="48" t="s">
        <v>112</v>
      </c>
    </row>
    <row r="614" spans="30:32" x14ac:dyDescent="0.25">
      <c r="AD614" s="48">
        <v>45629</v>
      </c>
      <c r="AE614" s="49" t="s">
        <v>90</v>
      </c>
      <c r="AF614" s="48" t="s">
        <v>113</v>
      </c>
    </row>
    <row r="615" spans="30:32" x14ac:dyDescent="0.25">
      <c r="AD615" s="48">
        <v>45630</v>
      </c>
      <c r="AE615" s="49" t="s">
        <v>90</v>
      </c>
      <c r="AF615" s="48" t="s">
        <v>114</v>
      </c>
    </row>
    <row r="616" spans="30:32" x14ac:dyDescent="0.25">
      <c r="AD616" s="48">
        <v>45631</v>
      </c>
      <c r="AE616" s="49" t="s">
        <v>90</v>
      </c>
      <c r="AF616" s="48" t="s">
        <v>115</v>
      </c>
    </row>
    <row r="617" spans="30:32" x14ac:dyDescent="0.25">
      <c r="AD617" s="48">
        <v>45632</v>
      </c>
      <c r="AE617" s="49" t="s">
        <v>90</v>
      </c>
      <c r="AF617" s="48" t="s">
        <v>116</v>
      </c>
    </row>
    <row r="618" spans="30:32" x14ac:dyDescent="0.25">
      <c r="AD618" s="48">
        <v>45633</v>
      </c>
      <c r="AE618" s="49" t="s">
        <v>90</v>
      </c>
      <c r="AF618" s="48" t="s">
        <v>117</v>
      </c>
    </row>
    <row r="619" spans="30:32" x14ac:dyDescent="0.25">
      <c r="AD619" s="48">
        <v>45634</v>
      </c>
      <c r="AE619" s="49" t="s">
        <v>90</v>
      </c>
      <c r="AF619" s="48" t="s">
        <v>118</v>
      </c>
    </row>
    <row r="620" spans="30:32" x14ac:dyDescent="0.25">
      <c r="AD620" s="48">
        <v>45635</v>
      </c>
      <c r="AE620" s="49" t="s">
        <v>90</v>
      </c>
      <c r="AF620" s="48" t="s">
        <v>112</v>
      </c>
    </row>
    <row r="621" spans="30:32" x14ac:dyDescent="0.25">
      <c r="AD621" s="48">
        <v>45636</v>
      </c>
      <c r="AE621" s="49" t="s">
        <v>90</v>
      </c>
      <c r="AF621" s="48" t="s">
        <v>113</v>
      </c>
    </row>
    <row r="622" spans="30:32" x14ac:dyDescent="0.25">
      <c r="AD622" s="48">
        <v>45637</v>
      </c>
      <c r="AE622" s="49" t="s">
        <v>90</v>
      </c>
      <c r="AF622" s="48" t="s">
        <v>114</v>
      </c>
    </row>
    <row r="623" spans="30:32" x14ac:dyDescent="0.25">
      <c r="AD623" s="48">
        <v>45638</v>
      </c>
      <c r="AE623" s="49" t="s">
        <v>90</v>
      </c>
      <c r="AF623" s="48" t="s">
        <v>115</v>
      </c>
    </row>
    <row r="624" spans="30:32" x14ac:dyDescent="0.25">
      <c r="AD624" s="48">
        <v>45639</v>
      </c>
      <c r="AE624" s="49" t="s">
        <v>90</v>
      </c>
      <c r="AF624" s="48" t="s">
        <v>116</v>
      </c>
    </row>
    <row r="625" spans="30:32" x14ac:dyDescent="0.25">
      <c r="AD625" s="48">
        <v>45640</v>
      </c>
      <c r="AE625" s="49" t="s">
        <v>90</v>
      </c>
      <c r="AF625" s="48" t="s">
        <v>117</v>
      </c>
    </row>
    <row r="626" spans="30:32" x14ac:dyDescent="0.25">
      <c r="AD626" s="48">
        <v>45641</v>
      </c>
      <c r="AE626" s="49" t="s">
        <v>90</v>
      </c>
      <c r="AF626" s="48" t="s">
        <v>118</v>
      </c>
    </row>
    <row r="627" spans="30:32" x14ac:dyDescent="0.25">
      <c r="AD627" s="48">
        <v>45642</v>
      </c>
      <c r="AE627" s="49" t="s">
        <v>90</v>
      </c>
      <c r="AF627" s="48" t="s">
        <v>112</v>
      </c>
    </row>
    <row r="628" spans="30:32" x14ac:dyDescent="0.25">
      <c r="AD628" s="48">
        <v>45643</v>
      </c>
      <c r="AE628" s="49" t="s">
        <v>90</v>
      </c>
      <c r="AF628" s="48" t="s">
        <v>113</v>
      </c>
    </row>
    <row r="629" spans="30:32" x14ac:dyDescent="0.25">
      <c r="AD629" s="48">
        <v>45644</v>
      </c>
      <c r="AE629" s="49" t="s">
        <v>90</v>
      </c>
      <c r="AF629" s="48" t="s">
        <v>114</v>
      </c>
    </row>
    <row r="630" spans="30:32" x14ac:dyDescent="0.25">
      <c r="AD630" s="48">
        <v>45645</v>
      </c>
      <c r="AE630" s="49" t="s">
        <v>90</v>
      </c>
      <c r="AF630" s="48" t="s">
        <v>115</v>
      </c>
    </row>
    <row r="631" spans="30:32" x14ac:dyDescent="0.25">
      <c r="AD631" s="48">
        <v>45646</v>
      </c>
      <c r="AE631" s="49" t="s">
        <v>90</v>
      </c>
      <c r="AF631" s="48" t="s">
        <v>116</v>
      </c>
    </row>
    <row r="632" spans="30:32" x14ac:dyDescent="0.25">
      <c r="AD632" s="48">
        <v>45647</v>
      </c>
      <c r="AE632" s="49" t="s">
        <v>90</v>
      </c>
      <c r="AF632" s="48" t="s">
        <v>117</v>
      </c>
    </row>
    <row r="633" spans="30:32" x14ac:dyDescent="0.25">
      <c r="AD633" s="48">
        <v>45648</v>
      </c>
      <c r="AE633" s="49" t="s">
        <v>90</v>
      </c>
      <c r="AF633" s="48" t="s">
        <v>118</v>
      </c>
    </row>
    <row r="634" spans="30:32" x14ac:dyDescent="0.25">
      <c r="AD634" s="48">
        <v>45649</v>
      </c>
      <c r="AE634" s="49" t="s">
        <v>90</v>
      </c>
      <c r="AF634" s="48" t="s">
        <v>112</v>
      </c>
    </row>
    <row r="635" spans="30:32" x14ac:dyDescent="0.25">
      <c r="AD635" s="48">
        <v>45650</v>
      </c>
      <c r="AE635" s="49" t="s">
        <v>90</v>
      </c>
      <c r="AF635" s="48" t="s">
        <v>113</v>
      </c>
    </row>
    <row r="636" spans="30:32" x14ac:dyDescent="0.25">
      <c r="AD636" s="48">
        <v>45651</v>
      </c>
      <c r="AE636" s="49" t="s">
        <v>90</v>
      </c>
      <c r="AF636" s="48" t="s">
        <v>114</v>
      </c>
    </row>
    <row r="637" spans="30:32" x14ac:dyDescent="0.25">
      <c r="AD637" s="48">
        <v>45652</v>
      </c>
      <c r="AE637" s="49" t="s">
        <v>90</v>
      </c>
      <c r="AF637" s="48" t="s">
        <v>115</v>
      </c>
    </row>
    <row r="638" spans="30:32" x14ac:dyDescent="0.25">
      <c r="AD638" s="48">
        <v>45653</v>
      </c>
      <c r="AE638" s="49" t="s">
        <v>90</v>
      </c>
      <c r="AF638" s="48" t="s">
        <v>116</v>
      </c>
    </row>
    <row r="639" spans="30:32" x14ac:dyDescent="0.25">
      <c r="AD639" s="48">
        <v>45654</v>
      </c>
      <c r="AE639" s="49" t="s">
        <v>90</v>
      </c>
      <c r="AF639" s="48" t="s">
        <v>117</v>
      </c>
    </row>
    <row r="640" spans="30:32" x14ac:dyDescent="0.25">
      <c r="AD640" s="48">
        <v>45655</v>
      </c>
      <c r="AE640" s="49" t="s">
        <v>90</v>
      </c>
      <c r="AF640" s="48" t="s">
        <v>118</v>
      </c>
    </row>
    <row r="641" spans="30:32" x14ac:dyDescent="0.25">
      <c r="AD641" s="48">
        <v>45656</v>
      </c>
      <c r="AE641" s="49" t="s">
        <v>90</v>
      </c>
      <c r="AF641" s="48" t="s">
        <v>112</v>
      </c>
    </row>
    <row r="642" spans="30:32" x14ac:dyDescent="0.25">
      <c r="AD642" s="48">
        <v>45657</v>
      </c>
      <c r="AE642" s="49" t="s">
        <v>90</v>
      </c>
      <c r="AF642" s="48" t="s">
        <v>113</v>
      </c>
    </row>
    <row r="643" spans="30:32" x14ac:dyDescent="0.25">
      <c r="AD643" s="48">
        <v>45658</v>
      </c>
      <c r="AE643" s="49" t="s">
        <v>90</v>
      </c>
      <c r="AF643" s="48" t="s">
        <v>114</v>
      </c>
    </row>
    <row r="644" spans="30:32" x14ac:dyDescent="0.25">
      <c r="AD644" s="48">
        <v>45659</v>
      </c>
      <c r="AE644" s="49" t="s">
        <v>90</v>
      </c>
      <c r="AF644" s="48" t="s">
        <v>115</v>
      </c>
    </row>
    <row r="645" spans="30:32" x14ac:dyDescent="0.25">
      <c r="AD645" s="48">
        <v>45660</v>
      </c>
      <c r="AE645" s="49" t="s">
        <v>90</v>
      </c>
      <c r="AF645" s="48" t="s">
        <v>116</v>
      </c>
    </row>
    <row r="646" spans="30:32" x14ac:dyDescent="0.25">
      <c r="AD646" s="48">
        <v>45661</v>
      </c>
      <c r="AE646" s="49" t="s">
        <v>90</v>
      </c>
      <c r="AF646" s="48" t="s">
        <v>117</v>
      </c>
    </row>
    <row r="647" spans="30:32" x14ac:dyDescent="0.25">
      <c r="AD647" s="48">
        <v>45662</v>
      </c>
      <c r="AE647" s="49" t="s">
        <v>90</v>
      </c>
      <c r="AF647" s="48" t="s">
        <v>118</v>
      </c>
    </row>
    <row r="648" spans="30:32" x14ac:dyDescent="0.25">
      <c r="AD648" s="48">
        <v>45663</v>
      </c>
      <c r="AE648" s="49" t="s">
        <v>90</v>
      </c>
      <c r="AF648" s="48" t="s">
        <v>112</v>
      </c>
    </row>
    <row r="649" spans="30:32" x14ac:dyDescent="0.25">
      <c r="AD649" s="48">
        <v>45664</v>
      </c>
      <c r="AE649" s="49" t="s">
        <v>90</v>
      </c>
      <c r="AF649" s="48" t="s">
        <v>113</v>
      </c>
    </row>
    <row r="650" spans="30:32" x14ac:dyDescent="0.25">
      <c r="AD650" s="48">
        <v>45665</v>
      </c>
      <c r="AE650" s="49" t="s">
        <v>90</v>
      </c>
      <c r="AF650" s="48" t="s">
        <v>114</v>
      </c>
    </row>
    <row r="651" spans="30:32" x14ac:dyDescent="0.25">
      <c r="AD651" s="48">
        <v>45666</v>
      </c>
      <c r="AE651" s="49" t="s">
        <v>90</v>
      </c>
      <c r="AF651" s="48" t="s">
        <v>115</v>
      </c>
    </row>
    <row r="652" spans="30:32" x14ac:dyDescent="0.25">
      <c r="AD652" s="48">
        <v>45667</v>
      </c>
      <c r="AE652" s="49" t="s">
        <v>90</v>
      </c>
      <c r="AF652" s="48" t="s">
        <v>116</v>
      </c>
    </row>
    <row r="653" spans="30:32" x14ac:dyDescent="0.25">
      <c r="AD653" s="48">
        <v>45668</v>
      </c>
      <c r="AE653" s="49" t="s">
        <v>90</v>
      </c>
      <c r="AF653" s="48" t="s">
        <v>117</v>
      </c>
    </row>
    <row r="654" spans="30:32" x14ac:dyDescent="0.25">
      <c r="AD654" s="48">
        <v>45669</v>
      </c>
      <c r="AE654" s="49" t="s">
        <v>90</v>
      </c>
      <c r="AF654" s="48" t="s">
        <v>118</v>
      </c>
    </row>
    <row r="655" spans="30:32" x14ac:dyDescent="0.25">
      <c r="AD655" s="48">
        <v>45670</v>
      </c>
      <c r="AE655" s="49" t="s">
        <v>90</v>
      </c>
      <c r="AF655" s="48" t="s">
        <v>112</v>
      </c>
    </row>
    <row r="656" spans="30:32" x14ac:dyDescent="0.25">
      <c r="AD656" s="48">
        <v>45671</v>
      </c>
      <c r="AE656" s="49" t="s">
        <v>90</v>
      </c>
      <c r="AF656" s="48" t="s">
        <v>113</v>
      </c>
    </row>
    <row r="657" spans="30:32" x14ac:dyDescent="0.25">
      <c r="AD657" s="48">
        <v>45672</v>
      </c>
      <c r="AE657" s="49" t="s">
        <v>90</v>
      </c>
      <c r="AF657" s="48" t="s">
        <v>114</v>
      </c>
    </row>
    <row r="658" spans="30:32" x14ac:dyDescent="0.25">
      <c r="AD658" s="48">
        <v>45673</v>
      </c>
      <c r="AE658" s="49" t="s">
        <v>90</v>
      </c>
      <c r="AF658" s="48" t="s">
        <v>115</v>
      </c>
    </row>
    <row r="659" spans="30:32" x14ac:dyDescent="0.25">
      <c r="AD659" s="48">
        <v>45674</v>
      </c>
      <c r="AE659" s="49" t="s">
        <v>90</v>
      </c>
      <c r="AF659" s="48" t="s">
        <v>116</v>
      </c>
    </row>
    <row r="660" spans="30:32" x14ac:dyDescent="0.25">
      <c r="AD660" s="48">
        <v>45675</v>
      </c>
      <c r="AE660" s="49" t="s">
        <v>90</v>
      </c>
      <c r="AF660" s="48" t="s">
        <v>117</v>
      </c>
    </row>
    <row r="661" spans="30:32" x14ac:dyDescent="0.25">
      <c r="AD661" s="48">
        <v>45676</v>
      </c>
      <c r="AE661" s="49" t="s">
        <v>90</v>
      </c>
      <c r="AF661" s="48" t="s">
        <v>118</v>
      </c>
    </row>
    <row r="662" spans="30:32" x14ac:dyDescent="0.25">
      <c r="AD662" s="48">
        <v>45677</v>
      </c>
      <c r="AE662" s="49" t="s">
        <v>90</v>
      </c>
      <c r="AF662" s="48" t="s">
        <v>112</v>
      </c>
    </row>
    <row r="663" spans="30:32" x14ac:dyDescent="0.25">
      <c r="AD663" s="48">
        <v>45678</v>
      </c>
      <c r="AE663" s="49" t="s">
        <v>90</v>
      </c>
      <c r="AF663" s="48" t="s">
        <v>113</v>
      </c>
    </row>
    <row r="664" spans="30:32" x14ac:dyDescent="0.25">
      <c r="AD664" s="48">
        <v>45679</v>
      </c>
      <c r="AE664" s="49" t="s">
        <v>90</v>
      </c>
      <c r="AF664" s="48" t="s">
        <v>114</v>
      </c>
    </row>
    <row r="665" spans="30:32" x14ac:dyDescent="0.25">
      <c r="AD665" s="48">
        <v>45680</v>
      </c>
      <c r="AE665" s="49" t="s">
        <v>90</v>
      </c>
      <c r="AF665" s="48" t="s">
        <v>115</v>
      </c>
    </row>
    <row r="666" spans="30:32" x14ac:dyDescent="0.25">
      <c r="AD666" s="48">
        <v>45681</v>
      </c>
      <c r="AE666" s="49" t="s">
        <v>90</v>
      </c>
      <c r="AF666" s="48" t="s">
        <v>116</v>
      </c>
    </row>
    <row r="667" spans="30:32" x14ac:dyDescent="0.25">
      <c r="AD667" s="48">
        <v>45682</v>
      </c>
      <c r="AE667" s="49" t="s">
        <v>90</v>
      </c>
      <c r="AF667" s="48" t="s">
        <v>117</v>
      </c>
    </row>
    <row r="668" spans="30:32" x14ac:dyDescent="0.25">
      <c r="AD668" s="48">
        <v>45683</v>
      </c>
      <c r="AE668" s="49" t="s">
        <v>90</v>
      </c>
      <c r="AF668" s="48" t="s">
        <v>118</v>
      </c>
    </row>
    <row r="669" spans="30:32" x14ac:dyDescent="0.25">
      <c r="AD669" s="48">
        <v>45684</v>
      </c>
      <c r="AE669" s="49" t="s">
        <v>90</v>
      </c>
      <c r="AF669" s="48" t="s">
        <v>112</v>
      </c>
    </row>
    <row r="670" spans="30:32" x14ac:dyDescent="0.25">
      <c r="AD670" s="48">
        <v>45685</v>
      </c>
      <c r="AE670" s="49" t="s">
        <v>90</v>
      </c>
      <c r="AF670" s="48" t="s">
        <v>113</v>
      </c>
    </row>
    <row r="671" spans="30:32" x14ac:dyDescent="0.25">
      <c r="AD671" s="48">
        <v>45686</v>
      </c>
      <c r="AE671" s="49" t="s">
        <v>90</v>
      </c>
      <c r="AF671" s="48" t="s">
        <v>114</v>
      </c>
    </row>
    <row r="672" spans="30:32" x14ac:dyDescent="0.25">
      <c r="AD672" s="48">
        <v>45687</v>
      </c>
      <c r="AE672" s="49" t="s">
        <v>90</v>
      </c>
      <c r="AF672" s="48" t="s">
        <v>115</v>
      </c>
    </row>
    <row r="673" spans="30:32" x14ac:dyDescent="0.25">
      <c r="AD673" s="48">
        <v>45688</v>
      </c>
      <c r="AE673" s="49" t="s">
        <v>90</v>
      </c>
      <c r="AF673" s="48" t="s">
        <v>116</v>
      </c>
    </row>
    <row r="674" spans="30:32" x14ac:dyDescent="0.25">
      <c r="AD674" s="48">
        <v>45689</v>
      </c>
      <c r="AE674" s="49" t="s">
        <v>90</v>
      </c>
      <c r="AF674" s="48" t="s">
        <v>117</v>
      </c>
    </row>
    <row r="675" spans="30:32" x14ac:dyDescent="0.25">
      <c r="AD675" s="48">
        <v>45690</v>
      </c>
      <c r="AE675" s="49" t="s">
        <v>90</v>
      </c>
      <c r="AF675" s="48" t="s">
        <v>118</v>
      </c>
    </row>
    <row r="676" spans="30:32" x14ac:dyDescent="0.25">
      <c r="AD676" s="48">
        <v>45691</v>
      </c>
      <c r="AE676" s="49" t="s">
        <v>90</v>
      </c>
      <c r="AF676" s="48" t="s">
        <v>112</v>
      </c>
    </row>
    <row r="677" spans="30:32" x14ac:dyDescent="0.25">
      <c r="AD677" s="48">
        <v>45692</v>
      </c>
      <c r="AE677" s="49" t="s">
        <v>90</v>
      </c>
      <c r="AF677" s="48" t="s">
        <v>113</v>
      </c>
    </row>
    <row r="678" spans="30:32" x14ac:dyDescent="0.25">
      <c r="AD678" s="48">
        <v>45693</v>
      </c>
      <c r="AE678" s="49" t="s">
        <v>90</v>
      </c>
      <c r="AF678" s="48" t="s">
        <v>114</v>
      </c>
    </row>
    <row r="679" spans="30:32" x14ac:dyDescent="0.25">
      <c r="AD679" s="48">
        <v>45694</v>
      </c>
      <c r="AE679" s="49" t="s">
        <v>90</v>
      </c>
      <c r="AF679" s="48" t="s">
        <v>115</v>
      </c>
    </row>
    <row r="680" spans="30:32" x14ac:dyDescent="0.25">
      <c r="AD680" s="48">
        <v>45695</v>
      </c>
      <c r="AE680" s="49" t="s">
        <v>90</v>
      </c>
      <c r="AF680" s="48" t="s">
        <v>116</v>
      </c>
    </row>
    <row r="681" spans="30:32" x14ac:dyDescent="0.25">
      <c r="AD681" s="48">
        <v>45696</v>
      </c>
      <c r="AE681" s="49" t="s">
        <v>90</v>
      </c>
      <c r="AF681" s="48" t="s">
        <v>117</v>
      </c>
    </row>
    <row r="682" spans="30:32" x14ac:dyDescent="0.25">
      <c r="AD682" s="48">
        <v>45697</v>
      </c>
      <c r="AE682" s="49" t="s">
        <v>90</v>
      </c>
      <c r="AF682" s="48" t="s">
        <v>118</v>
      </c>
    </row>
    <row r="683" spans="30:32" x14ac:dyDescent="0.25">
      <c r="AD683" s="48">
        <v>45698</v>
      </c>
      <c r="AE683" s="49" t="s">
        <v>90</v>
      </c>
      <c r="AF683" s="48" t="s">
        <v>112</v>
      </c>
    </row>
    <row r="684" spans="30:32" x14ac:dyDescent="0.25">
      <c r="AD684" s="48">
        <v>45699</v>
      </c>
      <c r="AE684" s="49" t="s">
        <v>90</v>
      </c>
      <c r="AF684" s="48" t="s">
        <v>113</v>
      </c>
    </row>
    <row r="685" spans="30:32" x14ac:dyDescent="0.25">
      <c r="AD685" s="48">
        <v>45700</v>
      </c>
      <c r="AE685" s="49" t="s">
        <v>90</v>
      </c>
      <c r="AF685" s="48" t="s">
        <v>114</v>
      </c>
    </row>
    <row r="686" spans="30:32" x14ac:dyDescent="0.25">
      <c r="AD686" s="48">
        <v>45701</v>
      </c>
      <c r="AE686" s="49" t="s">
        <v>90</v>
      </c>
      <c r="AF686" s="48" t="s">
        <v>115</v>
      </c>
    </row>
    <row r="687" spans="30:32" x14ac:dyDescent="0.25">
      <c r="AD687" s="48">
        <v>45702</v>
      </c>
      <c r="AE687" s="49" t="s">
        <v>90</v>
      </c>
      <c r="AF687" s="48" t="s">
        <v>116</v>
      </c>
    </row>
    <row r="688" spans="30:32" x14ac:dyDescent="0.25">
      <c r="AD688" s="48">
        <v>45703</v>
      </c>
      <c r="AE688" s="49" t="s">
        <v>90</v>
      </c>
      <c r="AF688" s="48" t="s">
        <v>117</v>
      </c>
    </row>
    <row r="689" spans="30:32" x14ac:dyDescent="0.25">
      <c r="AD689" s="48">
        <v>45704</v>
      </c>
      <c r="AE689" s="49" t="s">
        <v>90</v>
      </c>
      <c r="AF689" s="48" t="s">
        <v>118</v>
      </c>
    </row>
    <row r="690" spans="30:32" x14ac:dyDescent="0.25">
      <c r="AD690" s="48">
        <v>45705</v>
      </c>
      <c r="AE690" s="49" t="s">
        <v>90</v>
      </c>
      <c r="AF690" s="48" t="s">
        <v>112</v>
      </c>
    </row>
    <row r="691" spans="30:32" x14ac:dyDescent="0.25">
      <c r="AD691" s="48">
        <v>45706</v>
      </c>
      <c r="AE691" s="49" t="s">
        <v>90</v>
      </c>
      <c r="AF691" s="48" t="s">
        <v>113</v>
      </c>
    </row>
    <row r="692" spans="30:32" x14ac:dyDescent="0.25">
      <c r="AD692" s="48">
        <v>45707</v>
      </c>
      <c r="AE692" s="49" t="s">
        <v>90</v>
      </c>
      <c r="AF692" s="48" t="s">
        <v>114</v>
      </c>
    </row>
    <row r="693" spans="30:32" x14ac:dyDescent="0.25">
      <c r="AD693" s="48">
        <v>45708</v>
      </c>
      <c r="AE693" s="49" t="s">
        <v>90</v>
      </c>
      <c r="AF693" s="48" t="s">
        <v>115</v>
      </c>
    </row>
    <row r="694" spans="30:32" x14ac:dyDescent="0.25">
      <c r="AD694" s="48">
        <v>45709</v>
      </c>
      <c r="AE694" s="49" t="s">
        <v>90</v>
      </c>
      <c r="AF694" s="48" t="s">
        <v>116</v>
      </c>
    </row>
    <row r="695" spans="30:32" x14ac:dyDescent="0.25">
      <c r="AD695" s="48">
        <v>45710</v>
      </c>
      <c r="AE695" s="49" t="s">
        <v>90</v>
      </c>
      <c r="AF695" s="48" t="s">
        <v>117</v>
      </c>
    </row>
    <row r="696" spans="30:32" x14ac:dyDescent="0.25">
      <c r="AD696" s="48">
        <v>45711</v>
      </c>
      <c r="AE696" s="49" t="s">
        <v>90</v>
      </c>
      <c r="AF696" s="48" t="s">
        <v>118</v>
      </c>
    </row>
    <row r="697" spans="30:32" x14ac:dyDescent="0.25">
      <c r="AD697" s="48">
        <v>45712</v>
      </c>
      <c r="AE697" s="49" t="s">
        <v>90</v>
      </c>
      <c r="AF697" s="48" t="s">
        <v>112</v>
      </c>
    </row>
    <row r="698" spans="30:32" x14ac:dyDescent="0.25">
      <c r="AD698" s="48">
        <v>45713</v>
      </c>
      <c r="AE698" s="49" t="s">
        <v>90</v>
      </c>
      <c r="AF698" s="48" t="s">
        <v>113</v>
      </c>
    </row>
    <row r="699" spans="30:32" x14ac:dyDescent="0.25">
      <c r="AD699" s="48">
        <v>45714</v>
      </c>
      <c r="AE699" s="49" t="s">
        <v>90</v>
      </c>
      <c r="AF699" s="48" t="s">
        <v>114</v>
      </c>
    </row>
    <row r="700" spans="30:32" x14ac:dyDescent="0.25">
      <c r="AD700" s="48">
        <v>45715</v>
      </c>
      <c r="AE700" s="49" t="s">
        <v>90</v>
      </c>
      <c r="AF700" s="48" t="s">
        <v>115</v>
      </c>
    </row>
    <row r="701" spans="30:32" x14ac:dyDescent="0.25">
      <c r="AD701" s="48">
        <v>45716</v>
      </c>
      <c r="AE701" s="49" t="s">
        <v>90</v>
      </c>
      <c r="AF701" s="48" t="s">
        <v>116</v>
      </c>
    </row>
    <row r="702" spans="30:32" x14ac:dyDescent="0.25">
      <c r="AD702" s="48">
        <v>45717</v>
      </c>
      <c r="AE702" s="49" t="s">
        <v>90</v>
      </c>
      <c r="AF702" s="48" t="s">
        <v>117</v>
      </c>
    </row>
    <row r="703" spans="30:32" x14ac:dyDescent="0.25">
      <c r="AD703" s="48">
        <v>45718</v>
      </c>
      <c r="AE703" s="49" t="s">
        <v>90</v>
      </c>
      <c r="AF703" s="48" t="s">
        <v>118</v>
      </c>
    </row>
    <row r="704" spans="30:32" x14ac:dyDescent="0.25">
      <c r="AD704" s="48">
        <v>45719</v>
      </c>
      <c r="AE704" s="49" t="s">
        <v>90</v>
      </c>
      <c r="AF704" s="48" t="s">
        <v>112</v>
      </c>
    </row>
    <row r="705" spans="30:32" x14ac:dyDescent="0.25">
      <c r="AD705" s="48">
        <v>45720</v>
      </c>
      <c r="AE705" s="49" t="s">
        <v>90</v>
      </c>
      <c r="AF705" s="48" t="s">
        <v>113</v>
      </c>
    </row>
    <row r="706" spans="30:32" x14ac:dyDescent="0.25">
      <c r="AD706" s="48">
        <v>45721</v>
      </c>
      <c r="AE706" s="49" t="s">
        <v>90</v>
      </c>
      <c r="AF706" s="48" t="s">
        <v>114</v>
      </c>
    </row>
    <row r="707" spans="30:32" x14ac:dyDescent="0.25">
      <c r="AD707" s="48">
        <v>45722</v>
      </c>
      <c r="AE707" s="49" t="s">
        <v>90</v>
      </c>
      <c r="AF707" s="48" t="s">
        <v>115</v>
      </c>
    </row>
    <row r="708" spans="30:32" x14ac:dyDescent="0.25">
      <c r="AD708" s="48">
        <v>45723</v>
      </c>
      <c r="AE708" s="49" t="s">
        <v>90</v>
      </c>
      <c r="AF708" s="48" t="s">
        <v>116</v>
      </c>
    </row>
    <row r="709" spans="30:32" x14ac:dyDescent="0.25">
      <c r="AD709" s="48">
        <v>45724</v>
      </c>
      <c r="AE709" s="49" t="s">
        <v>90</v>
      </c>
      <c r="AF709" s="48" t="s">
        <v>117</v>
      </c>
    </row>
    <row r="710" spans="30:32" x14ac:dyDescent="0.25">
      <c r="AD710" s="48">
        <v>45725</v>
      </c>
      <c r="AE710" s="49" t="s">
        <v>90</v>
      </c>
      <c r="AF710" s="48" t="s">
        <v>118</v>
      </c>
    </row>
    <row r="711" spans="30:32" x14ac:dyDescent="0.25">
      <c r="AD711" s="48">
        <v>45726</v>
      </c>
      <c r="AE711" s="49" t="s">
        <v>90</v>
      </c>
      <c r="AF711" s="48" t="s">
        <v>112</v>
      </c>
    </row>
    <row r="712" spans="30:32" x14ac:dyDescent="0.25">
      <c r="AD712" s="48">
        <v>45727</v>
      </c>
      <c r="AE712" s="49" t="s">
        <v>90</v>
      </c>
      <c r="AF712" s="48" t="s">
        <v>113</v>
      </c>
    </row>
    <row r="713" spans="30:32" x14ac:dyDescent="0.25">
      <c r="AD713" s="48">
        <v>45728</v>
      </c>
      <c r="AE713" s="49" t="s">
        <v>90</v>
      </c>
      <c r="AF713" s="48" t="s">
        <v>114</v>
      </c>
    </row>
    <row r="714" spans="30:32" x14ac:dyDescent="0.25">
      <c r="AD714" s="48">
        <v>45729</v>
      </c>
      <c r="AE714" s="49" t="s">
        <v>90</v>
      </c>
      <c r="AF714" s="48" t="s">
        <v>115</v>
      </c>
    </row>
    <row r="715" spans="30:32" x14ac:dyDescent="0.25">
      <c r="AD715" s="48">
        <v>45730</v>
      </c>
      <c r="AE715" s="49" t="s">
        <v>90</v>
      </c>
      <c r="AF715" s="48" t="s">
        <v>116</v>
      </c>
    </row>
    <row r="716" spans="30:32" x14ac:dyDescent="0.25">
      <c r="AD716" s="48">
        <v>45731</v>
      </c>
      <c r="AE716" s="49" t="s">
        <v>90</v>
      </c>
      <c r="AF716" s="48" t="s">
        <v>117</v>
      </c>
    </row>
    <row r="717" spans="30:32" x14ac:dyDescent="0.25">
      <c r="AD717" s="48">
        <v>45732</v>
      </c>
      <c r="AE717" s="49" t="s">
        <v>90</v>
      </c>
      <c r="AF717" s="48" t="s">
        <v>118</v>
      </c>
    </row>
    <row r="718" spans="30:32" x14ac:dyDescent="0.25">
      <c r="AD718" s="48">
        <v>45733</v>
      </c>
      <c r="AE718" s="49" t="s">
        <v>90</v>
      </c>
      <c r="AF718" s="48" t="s">
        <v>112</v>
      </c>
    </row>
    <row r="719" spans="30:32" x14ac:dyDescent="0.25">
      <c r="AD719" s="48">
        <v>45734</v>
      </c>
      <c r="AE719" s="49" t="s">
        <v>90</v>
      </c>
      <c r="AF719" s="48" t="s">
        <v>113</v>
      </c>
    </row>
    <row r="720" spans="30:32" x14ac:dyDescent="0.25">
      <c r="AD720" s="48">
        <v>45735</v>
      </c>
      <c r="AE720" s="49" t="s">
        <v>90</v>
      </c>
      <c r="AF720" s="48" t="s">
        <v>114</v>
      </c>
    </row>
    <row r="721" spans="30:32" x14ac:dyDescent="0.25">
      <c r="AD721" s="48">
        <v>45736</v>
      </c>
      <c r="AE721" s="49" t="s">
        <v>90</v>
      </c>
      <c r="AF721" s="48" t="s">
        <v>115</v>
      </c>
    </row>
    <row r="722" spans="30:32" x14ac:dyDescent="0.25">
      <c r="AD722" s="48">
        <v>45737</v>
      </c>
      <c r="AE722" s="49" t="s">
        <v>90</v>
      </c>
      <c r="AF722" s="48" t="s">
        <v>116</v>
      </c>
    </row>
    <row r="723" spans="30:32" x14ac:dyDescent="0.25">
      <c r="AD723" s="48">
        <v>45738</v>
      </c>
      <c r="AE723" s="49" t="s">
        <v>90</v>
      </c>
      <c r="AF723" s="48" t="s">
        <v>117</v>
      </c>
    </row>
    <row r="724" spans="30:32" x14ac:dyDescent="0.25">
      <c r="AD724" s="48">
        <v>45739</v>
      </c>
      <c r="AE724" s="49" t="s">
        <v>90</v>
      </c>
      <c r="AF724" s="48" t="s">
        <v>118</v>
      </c>
    </row>
    <row r="725" spans="30:32" x14ac:dyDescent="0.25">
      <c r="AD725" s="48">
        <v>45740</v>
      </c>
      <c r="AE725" s="49" t="s">
        <v>90</v>
      </c>
      <c r="AF725" s="48" t="s">
        <v>112</v>
      </c>
    </row>
    <row r="726" spans="30:32" x14ac:dyDescent="0.25">
      <c r="AD726" s="48">
        <v>45741</v>
      </c>
      <c r="AE726" s="49" t="s">
        <v>90</v>
      </c>
      <c r="AF726" s="48" t="s">
        <v>113</v>
      </c>
    </row>
    <row r="727" spans="30:32" x14ac:dyDescent="0.25">
      <c r="AD727" s="48">
        <v>45742</v>
      </c>
      <c r="AE727" s="49" t="s">
        <v>90</v>
      </c>
      <c r="AF727" s="48" t="s">
        <v>114</v>
      </c>
    </row>
    <row r="728" spans="30:32" x14ac:dyDescent="0.25">
      <c r="AD728" s="48">
        <v>45743</v>
      </c>
      <c r="AE728" s="49" t="s">
        <v>90</v>
      </c>
      <c r="AF728" s="48" t="s">
        <v>115</v>
      </c>
    </row>
    <row r="729" spans="30:32" x14ac:dyDescent="0.25">
      <c r="AD729" s="48">
        <v>45744</v>
      </c>
      <c r="AE729" s="49" t="s">
        <v>90</v>
      </c>
      <c r="AF729" s="48" t="s">
        <v>116</v>
      </c>
    </row>
    <row r="730" spans="30:32" x14ac:dyDescent="0.25">
      <c r="AD730" s="48">
        <v>45745</v>
      </c>
      <c r="AE730" s="49" t="s">
        <v>90</v>
      </c>
      <c r="AF730" s="48" t="s">
        <v>117</v>
      </c>
    </row>
    <row r="731" spans="30:32" x14ac:dyDescent="0.25">
      <c r="AD731" s="48">
        <v>45746</v>
      </c>
      <c r="AE731" s="49" t="s">
        <v>90</v>
      </c>
      <c r="AF731" s="48" t="s">
        <v>118</v>
      </c>
    </row>
    <row r="732" spans="30:32" x14ac:dyDescent="0.25">
      <c r="AD732" s="48">
        <v>45747</v>
      </c>
      <c r="AE732" s="49" t="s">
        <v>90</v>
      </c>
      <c r="AF732" s="48" t="s">
        <v>112</v>
      </c>
    </row>
    <row r="733" spans="30:32" x14ac:dyDescent="0.25">
      <c r="AD733" s="48">
        <v>45748</v>
      </c>
      <c r="AE733" s="49" t="s">
        <v>90</v>
      </c>
      <c r="AF733" s="48" t="s">
        <v>113</v>
      </c>
    </row>
    <row r="734" spans="30:32" x14ac:dyDescent="0.25">
      <c r="AD734" s="48">
        <v>45749</v>
      </c>
      <c r="AE734" s="49" t="s">
        <v>90</v>
      </c>
      <c r="AF734" s="48" t="s">
        <v>114</v>
      </c>
    </row>
    <row r="735" spans="30:32" x14ac:dyDescent="0.25">
      <c r="AD735" s="48">
        <v>45750</v>
      </c>
      <c r="AE735" s="49" t="s">
        <v>90</v>
      </c>
      <c r="AF735" s="48" t="s">
        <v>115</v>
      </c>
    </row>
    <row r="736" spans="30:32" x14ac:dyDescent="0.25">
      <c r="AD736" s="48">
        <v>45751</v>
      </c>
      <c r="AE736" s="49" t="s">
        <v>90</v>
      </c>
      <c r="AF736" s="48" t="s">
        <v>116</v>
      </c>
    </row>
    <row r="737" spans="30:32" x14ac:dyDescent="0.25">
      <c r="AD737" s="48">
        <v>45752</v>
      </c>
      <c r="AE737" s="49" t="s">
        <v>90</v>
      </c>
      <c r="AF737" s="48" t="s">
        <v>117</v>
      </c>
    </row>
    <row r="738" spans="30:32" x14ac:dyDescent="0.25">
      <c r="AD738" s="48">
        <v>45753</v>
      </c>
      <c r="AE738" s="49" t="s">
        <v>90</v>
      </c>
      <c r="AF738" s="48" t="s">
        <v>118</v>
      </c>
    </row>
    <row r="739" spans="30:32" x14ac:dyDescent="0.25">
      <c r="AD739" s="48">
        <v>45754</v>
      </c>
      <c r="AE739" s="49" t="s">
        <v>90</v>
      </c>
      <c r="AF739" s="48" t="s">
        <v>112</v>
      </c>
    </row>
    <row r="740" spans="30:32" x14ac:dyDescent="0.25">
      <c r="AD740" s="48">
        <v>45755</v>
      </c>
      <c r="AE740" s="49" t="s">
        <v>90</v>
      </c>
      <c r="AF740" s="48" t="s">
        <v>113</v>
      </c>
    </row>
    <row r="741" spans="30:32" x14ac:dyDescent="0.25">
      <c r="AD741" s="48">
        <v>45756</v>
      </c>
      <c r="AE741" s="49" t="s">
        <v>90</v>
      </c>
      <c r="AF741" s="48" t="s">
        <v>114</v>
      </c>
    </row>
    <row r="742" spans="30:32" x14ac:dyDescent="0.25">
      <c r="AD742" s="48">
        <v>45757</v>
      </c>
      <c r="AE742" s="49" t="s">
        <v>90</v>
      </c>
      <c r="AF742" s="48" t="s">
        <v>115</v>
      </c>
    </row>
    <row r="743" spans="30:32" x14ac:dyDescent="0.25">
      <c r="AD743" s="48">
        <v>45758</v>
      </c>
      <c r="AE743" s="49" t="s">
        <v>90</v>
      </c>
      <c r="AF743" s="48" t="s">
        <v>116</v>
      </c>
    </row>
    <row r="744" spans="30:32" x14ac:dyDescent="0.25">
      <c r="AD744" s="48">
        <v>45759</v>
      </c>
      <c r="AE744" s="49" t="s">
        <v>90</v>
      </c>
      <c r="AF744" s="48" t="s">
        <v>117</v>
      </c>
    </row>
    <row r="745" spans="30:32" x14ac:dyDescent="0.25">
      <c r="AD745" s="48">
        <v>45760</v>
      </c>
      <c r="AE745" s="49" t="s">
        <v>90</v>
      </c>
      <c r="AF745" s="48" t="s">
        <v>118</v>
      </c>
    </row>
    <row r="746" spans="30:32" x14ac:dyDescent="0.25">
      <c r="AD746" s="48">
        <v>45761</v>
      </c>
      <c r="AE746" s="49" t="s">
        <v>90</v>
      </c>
      <c r="AF746" s="48" t="s">
        <v>112</v>
      </c>
    </row>
    <row r="747" spans="30:32" x14ac:dyDescent="0.25">
      <c r="AD747" s="48">
        <v>45762</v>
      </c>
      <c r="AE747" s="49" t="s">
        <v>90</v>
      </c>
      <c r="AF747" s="48" t="s">
        <v>113</v>
      </c>
    </row>
    <row r="748" spans="30:32" x14ac:dyDescent="0.25">
      <c r="AD748" s="48">
        <v>45763</v>
      </c>
      <c r="AE748" s="49" t="s">
        <v>90</v>
      </c>
      <c r="AF748" s="48" t="s">
        <v>114</v>
      </c>
    </row>
    <row r="749" spans="30:32" x14ac:dyDescent="0.25">
      <c r="AD749" s="48">
        <v>45764</v>
      </c>
      <c r="AE749" s="49" t="s">
        <v>90</v>
      </c>
      <c r="AF749" s="48" t="s">
        <v>115</v>
      </c>
    </row>
    <row r="750" spans="30:32" x14ac:dyDescent="0.25">
      <c r="AD750" s="48">
        <v>45765</v>
      </c>
      <c r="AE750" s="49" t="s">
        <v>90</v>
      </c>
      <c r="AF750" s="48" t="s">
        <v>116</v>
      </c>
    </row>
    <row r="751" spans="30:32" x14ac:dyDescent="0.25">
      <c r="AD751" s="48">
        <v>45766</v>
      </c>
      <c r="AE751" s="49" t="s">
        <v>90</v>
      </c>
      <c r="AF751" s="48" t="s">
        <v>117</v>
      </c>
    </row>
    <row r="752" spans="30:32" x14ac:dyDescent="0.25">
      <c r="AD752" s="48">
        <v>45767</v>
      </c>
      <c r="AE752" s="49" t="s">
        <v>90</v>
      </c>
      <c r="AF752" s="48" t="s">
        <v>118</v>
      </c>
    </row>
    <row r="753" spans="30:32" x14ac:dyDescent="0.25">
      <c r="AD753" s="48">
        <v>45768</v>
      </c>
      <c r="AE753" s="49" t="s">
        <v>90</v>
      </c>
      <c r="AF753" s="48" t="s">
        <v>112</v>
      </c>
    </row>
    <row r="754" spans="30:32" x14ac:dyDescent="0.25">
      <c r="AD754" s="48">
        <v>45769</v>
      </c>
      <c r="AE754" s="49" t="s">
        <v>90</v>
      </c>
      <c r="AF754" s="48" t="s">
        <v>113</v>
      </c>
    </row>
    <row r="755" spans="30:32" x14ac:dyDescent="0.25">
      <c r="AD755" s="48">
        <v>45770</v>
      </c>
      <c r="AE755" s="49" t="s">
        <v>90</v>
      </c>
      <c r="AF755" s="48" t="s">
        <v>114</v>
      </c>
    </row>
    <row r="756" spans="30:32" x14ac:dyDescent="0.25">
      <c r="AD756" s="48">
        <v>45771</v>
      </c>
      <c r="AE756" s="49" t="s">
        <v>90</v>
      </c>
      <c r="AF756" s="48" t="s">
        <v>115</v>
      </c>
    </row>
    <row r="757" spans="30:32" x14ac:dyDescent="0.25">
      <c r="AD757" s="48">
        <v>45772</v>
      </c>
      <c r="AE757" s="49" t="s">
        <v>90</v>
      </c>
      <c r="AF757" s="48" t="s">
        <v>116</v>
      </c>
    </row>
    <row r="758" spans="30:32" x14ac:dyDescent="0.25">
      <c r="AD758" s="48">
        <v>45773</v>
      </c>
      <c r="AE758" s="49" t="s">
        <v>90</v>
      </c>
      <c r="AF758" s="48" t="s">
        <v>117</v>
      </c>
    </row>
    <row r="759" spans="30:32" x14ac:dyDescent="0.25">
      <c r="AD759" s="48">
        <v>45774</v>
      </c>
      <c r="AE759" s="49" t="s">
        <v>90</v>
      </c>
      <c r="AF759" s="48" t="s">
        <v>118</v>
      </c>
    </row>
    <row r="760" spans="30:32" x14ac:dyDescent="0.25">
      <c r="AD760" s="48">
        <v>45775</v>
      </c>
      <c r="AE760" s="49" t="s">
        <v>90</v>
      </c>
      <c r="AF760" s="48" t="s">
        <v>112</v>
      </c>
    </row>
    <row r="761" spans="30:32" x14ac:dyDescent="0.25">
      <c r="AD761" s="48">
        <v>45776</v>
      </c>
      <c r="AE761" s="49" t="s">
        <v>90</v>
      </c>
      <c r="AF761" s="48" t="s">
        <v>113</v>
      </c>
    </row>
    <row r="762" spans="30:32" x14ac:dyDescent="0.25">
      <c r="AD762" s="48">
        <v>45777</v>
      </c>
      <c r="AE762" s="49" t="s">
        <v>90</v>
      </c>
      <c r="AF762" s="48" t="s">
        <v>114</v>
      </c>
    </row>
    <row r="763" spans="30:32" x14ac:dyDescent="0.25">
      <c r="AD763" s="48">
        <v>45778</v>
      </c>
      <c r="AE763" s="49" t="s">
        <v>90</v>
      </c>
      <c r="AF763" s="48" t="s">
        <v>115</v>
      </c>
    </row>
    <row r="764" spans="30:32" x14ac:dyDescent="0.25">
      <c r="AD764" s="48">
        <v>45779</v>
      </c>
      <c r="AE764" s="49" t="s">
        <v>90</v>
      </c>
      <c r="AF764" s="48" t="s">
        <v>116</v>
      </c>
    </row>
    <row r="765" spans="30:32" x14ac:dyDescent="0.25">
      <c r="AD765" s="48">
        <v>45780</v>
      </c>
      <c r="AE765" s="49" t="s">
        <v>90</v>
      </c>
      <c r="AF765" s="48" t="s">
        <v>117</v>
      </c>
    </row>
    <row r="766" spans="30:32" x14ac:dyDescent="0.25">
      <c r="AD766" s="48">
        <v>45781</v>
      </c>
      <c r="AE766" s="49" t="s">
        <v>90</v>
      </c>
      <c r="AF766" s="48" t="s">
        <v>118</v>
      </c>
    </row>
    <row r="767" spans="30:32" x14ac:dyDescent="0.25">
      <c r="AD767" s="48">
        <v>45782</v>
      </c>
      <c r="AE767" s="49" t="s">
        <v>90</v>
      </c>
      <c r="AF767" s="48" t="s">
        <v>112</v>
      </c>
    </row>
    <row r="768" spans="30:32" x14ac:dyDescent="0.25">
      <c r="AD768" s="48">
        <v>45783</v>
      </c>
      <c r="AE768" s="49" t="s">
        <v>90</v>
      </c>
      <c r="AF768" s="48" t="s">
        <v>113</v>
      </c>
    </row>
    <row r="769" spans="30:32" x14ac:dyDescent="0.25">
      <c r="AD769" s="48">
        <v>45784</v>
      </c>
      <c r="AE769" s="49" t="s">
        <v>90</v>
      </c>
      <c r="AF769" s="48" t="s">
        <v>114</v>
      </c>
    </row>
    <row r="770" spans="30:32" x14ac:dyDescent="0.25">
      <c r="AD770" s="48">
        <v>45785</v>
      </c>
      <c r="AE770" s="49" t="s">
        <v>90</v>
      </c>
      <c r="AF770" s="48" t="s">
        <v>115</v>
      </c>
    </row>
    <row r="771" spans="30:32" x14ac:dyDescent="0.25">
      <c r="AD771" s="48">
        <v>45786</v>
      </c>
      <c r="AE771" s="49" t="s">
        <v>90</v>
      </c>
      <c r="AF771" s="48" t="s">
        <v>116</v>
      </c>
    </row>
    <row r="772" spans="30:32" x14ac:dyDescent="0.25">
      <c r="AD772" s="48">
        <v>45787</v>
      </c>
      <c r="AE772" s="49" t="s">
        <v>90</v>
      </c>
      <c r="AF772" s="48" t="s">
        <v>117</v>
      </c>
    </row>
    <row r="773" spans="30:32" x14ac:dyDescent="0.25">
      <c r="AD773" s="48">
        <v>45788</v>
      </c>
      <c r="AE773" s="49" t="s">
        <v>90</v>
      </c>
      <c r="AF773" s="48" t="s">
        <v>118</v>
      </c>
    </row>
    <row r="774" spans="30:32" x14ac:dyDescent="0.25">
      <c r="AD774" s="48">
        <v>45789</v>
      </c>
      <c r="AE774" s="49" t="s">
        <v>90</v>
      </c>
      <c r="AF774" s="48" t="s">
        <v>112</v>
      </c>
    </row>
    <row r="775" spans="30:32" x14ac:dyDescent="0.25">
      <c r="AD775" s="48">
        <v>45790</v>
      </c>
      <c r="AE775" s="49" t="s">
        <v>90</v>
      </c>
      <c r="AF775" s="48" t="s">
        <v>113</v>
      </c>
    </row>
    <row r="776" spans="30:32" x14ac:dyDescent="0.25">
      <c r="AD776" s="48">
        <v>45791</v>
      </c>
      <c r="AE776" s="49" t="s">
        <v>90</v>
      </c>
      <c r="AF776" s="48" t="s">
        <v>114</v>
      </c>
    </row>
    <row r="777" spans="30:32" x14ac:dyDescent="0.25">
      <c r="AD777" s="48">
        <v>45792</v>
      </c>
      <c r="AE777" s="49" t="s">
        <v>90</v>
      </c>
      <c r="AF777" s="48" t="s">
        <v>115</v>
      </c>
    </row>
    <row r="778" spans="30:32" x14ac:dyDescent="0.25">
      <c r="AD778" s="48">
        <v>45793</v>
      </c>
      <c r="AE778" s="49" t="s">
        <v>90</v>
      </c>
      <c r="AF778" s="48" t="s">
        <v>116</v>
      </c>
    </row>
    <row r="779" spans="30:32" x14ac:dyDescent="0.25">
      <c r="AD779" s="48">
        <v>45794</v>
      </c>
      <c r="AE779" s="49" t="s">
        <v>90</v>
      </c>
      <c r="AF779" s="48" t="s">
        <v>117</v>
      </c>
    </row>
    <row r="780" spans="30:32" x14ac:dyDescent="0.25">
      <c r="AD780" s="48">
        <v>45795</v>
      </c>
      <c r="AE780" s="49" t="s">
        <v>90</v>
      </c>
      <c r="AF780" s="48" t="s">
        <v>118</v>
      </c>
    </row>
    <row r="781" spans="30:32" x14ac:dyDescent="0.25">
      <c r="AD781" s="48">
        <v>45796</v>
      </c>
      <c r="AE781" s="49" t="s">
        <v>90</v>
      </c>
      <c r="AF781" s="48" t="s">
        <v>112</v>
      </c>
    </row>
    <row r="782" spans="30:32" x14ac:dyDescent="0.25">
      <c r="AD782" s="48">
        <v>45797</v>
      </c>
      <c r="AE782" s="49" t="s">
        <v>90</v>
      </c>
      <c r="AF782" s="48" t="s">
        <v>113</v>
      </c>
    </row>
    <row r="783" spans="30:32" x14ac:dyDescent="0.25">
      <c r="AD783" s="48">
        <v>45798</v>
      </c>
      <c r="AE783" s="49" t="s">
        <v>90</v>
      </c>
      <c r="AF783" s="48" t="s">
        <v>114</v>
      </c>
    </row>
    <row r="784" spans="30:32" x14ac:dyDescent="0.25">
      <c r="AD784" s="48">
        <v>45799</v>
      </c>
      <c r="AE784" s="49" t="s">
        <v>90</v>
      </c>
      <c r="AF784" s="48" t="s">
        <v>115</v>
      </c>
    </row>
    <row r="785" spans="30:32" x14ac:dyDescent="0.25">
      <c r="AD785" s="48">
        <v>45800</v>
      </c>
      <c r="AE785" s="49" t="s">
        <v>90</v>
      </c>
      <c r="AF785" s="48" t="s">
        <v>116</v>
      </c>
    </row>
    <row r="786" spans="30:32" x14ac:dyDescent="0.25">
      <c r="AD786" s="48">
        <v>45801</v>
      </c>
      <c r="AE786" s="49" t="s">
        <v>90</v>
      </c>
      <c r="AF786" s="48" t="s">
        <v>117</v>
      </c>
    </row>
    <row r="787" spans="30:32" x14ac:dyDescent="0.25">
      <c r="AD787" s="48">
        <v>45802</v>
      </c>
      <c r="AE787" s="49" t="s">
        <v>90</v>
      </c>
      <c r="AF787" s="48" t="s">
        <v>118</v>
      </c>
    </row>
    <row r="788" spans="30:32" x14ac:dyDescent="0.25">
      <c r="AD788" s="48">
        <v>45803</v>
      </c>
      <c r="AE788" s="49" t="s">
        <v>90</v>
      </c>
      <c r="AF788" s="48" t="s">
        <v>112</v>
      </c>
    </row>
    <row r="789" spans="30:32" x14ac:dyDescent="0.25">
      <c r="AD789" s="48">
        <v>45804</v>
      </c>
      <c r="AE789" s="49" t="s">
        <v>90</v>
      </c>
      <c r="AF789" s="48" t="s">
        <v>113</v>
      </c>
    </row>
    <row r="790" spans="30:32" x14ac:dyDescent="0.25">
      <c r="AD790" s="48">
        <v>45805</v>
      </c>
      <c r="AE790" s="49" t="s">
        <v>90</v>
      </c>
      <c r="AF790" s="48" t="s">
        <v>114</v>
      </c>
    </row>
    <row r="791" spans="30:32" x14ac:dyDescent="0.25">
      <c r="AD791" s="48">
        <v>45806</v>
      </c>
      <c r="AE791" s="49" t="s">
        <v>90</v>
      </c>
      <c r="AF791" s="48" t="s">
        <v>115</v>
      </c>
    </row>
    <row r="792" spans="30:32" x14ac:dyDescent="0.25">
      <c r="AD792" s="48">
        <v>45807</v>
      </c>
      <c r="AE792" s="49" t="s">
        <v>90</v>
      </c>
      <c r="AF792" s="48" t="s">
        <v>116</v>
      </c>
    </row>
    <row r="793" spans="30:32" x14ac:dyDescent="0.25">
      <c r="AD793" s="48">
        <v>45808</v>
      </c>
      <c r="AE793" s="49" t="s">
        <v>90</v>
      </c>
      <c r="AF793" s="48" t="s">
        <v>117</v>
      </c>
    </row>
    <row r="794" spans="30:32" x14ac:dyDescent="0.25">
      <c r="AD794" s="48">
        <v>45809</v>
      </c>
      <c r="AE794" s="49" t="s">
        <v>90</v>
      </c>
      <c r="AF794" s="48" t="s">
        <v>118</v>
      </c>
    </row>
    <row r="795" spans="30:32" x14ac:dyDescent="0.25">
      <c r="AD795" s="48">
        <v>45810</v>
      </c>
      <c r="AE795" s="49" t="s">
        <v>90</v>
      </c>
      <c r="AF795" s="48" t="s">
        <v>112</v>
      </c>
    </row>
    <row r="796" spans="30:32" x14ac:dyDescent="0.25">
      <c r="AD796" s="48">
        <v>45811</v>
      </c>
      <c r="AE796" s="49" t="s">
        <v>90</v>
      </c>
      <c r="AF796" s="48" t="s">
        <v>113</v>
      </c>
    </row>
    <row r="797" spans="30:32" x14ac:dyDescent="0.25">
      <c r="AD797" s="48">
        <v>45812</v>
      </c>
      <c r="AE797" s="49" t="s">
        <v>90</v>
      </c>
      <c r="AF797" s="48" t="s">
        <v>114</v>
      </c>
    </row>
    <row r="798" spans="30:32" x14ac:dyDescent="0.25">
      <c r="AD798" s="48">
        <v>45813</v>
      </c>
      <c r="AE798" s="49" t="s">
        <v>90</v>
      </c>
      <c r="AF798" s="48" t="s">
        <v>115</v>
      </c>
    </row>
    <row r="799" spans="30:32" x14ac:dyDescent="0.25">
      <c r="AD799" s="48">
        <v>45814</v>
      </c>
      <c r="AE799" s="49" t="s">
        <v>90</v>
      </c>
      <c r="AF799" s="48" t="s">
        <v>116</v>
      </c>
    </row>
    <row r="800" spans="30:32" x14ac:dyDescent="0.25">
      <c r="AD800" s="48">
        <v>45815</v>
      </c>
      <c r="AE800" s="49" t="s">
        <v>90</v>
      </c>
      <c r="AF800" s="48" t="s">
        <v>117</v>
      </c>
    </row>
    <row r="801" spans="30:32" x14ac:dyDescent="0.25">
      <c r="AD801" s="48">
        <v>45816</v>
      </c>
      <c r="AE801" s="49" t="s">
        <v>90</v>
      </c>
      <c r="AF801" s="48" t="s">
        <v>118</v>
      </c>
    </row>
    <row r="802" spans="30:32" x14ac:dyDescent="0.25">
      <c r="AD802" s="48">
        <v>45817</v>
      </c>
      <c r="AE802" s="49" t="s">
        <v>90</v>
      </c>
      <c r="AF802" s="48" t="s">
        <v>112</v>
      </c>
    </row>
    <row r="803" spans="30:32" x14ac:dyDescent="0.25">
      <c r="AD803" s="48">
        <v>45818</v>
      </c>
      <c r="AE803" s="49" t="s">
        <v>90</v>
      </c>
      <c r="AF803" s="48" t="s">
        <v>113</v>
      </c>
    </row>
    <row r="804" spans="30:32" x14ac:dyDescent="0.25">
      <c r="AD804" s="48">
        <v>45819</v>
      </c>
      <c r="AE804" s="49" t="s">
        <v>90</v>
      </c>
      <c r="AF804" s="48" t="s">
        <v>114</v>
      </c>
    </row>
    <row r="805" spans="30:32" x14ac:dyDescent="0.25">
      <c r="AD805" s="48">
        <v>45820</v>
      </c>
      <c r="AE805" s="49" t="s">
        <v>90</v>
      </c>
      <c r="AF805" s="48" t="s">
        <v>115</v>
      </c>
    </row>
    <row r="806" spans="30:32" x14ac:dyDescent="0.25">
      <c r="AD806" s="48">
        <v>45821</v>
      </c>
      <c r="AE806" s="49" t="s">
        <v>90</v>
      </c>
      <c r="AF806" s="48" t="s">
        <v>116</v>
      </c>
    </row>
    <row r="807" spans="30:32" x14ac:dyDescent="0.25">
      <c r="AD807" s="48">
        <v>45822</v>
      </c>
      <c r="AE807" s="49" t="s">
        <v>90</v>
      </c>
      <c r="AF807" s="48" t="s">
        <v>117</v>
      </c>
    </row>
    <row r="808" spans="30:32" x14ac:dyDescent="0.25">
      <c r="AD808" s="48">
        <v>45823</v>
      </c>
      <c r="AE808" s="49" t="s">
        <v>90</v>
      </c>
      <c r="AF808" s="48" t="s">
        <v>118</v>
      </c>
    </row>
    <row r="809" spans="30:32" x14ac:dyDescent="0.25">
      <c r="AD809" s="48">
        <v>45824</v>
      </c>
      <c r="AE809" s="49" t="s">
        <v>90</v>
      </c>
      <c r="AF809" s="48" t="s">
        <v>112</v>
      </c>
    </row>
    <row r="810" spans="30:32" x14ac:dyDescent="0.25">
      <c r="AD810" s="48">
        <v>45825</v>
      </c>
      <c r="AE810" s="49" t="s">
        <v>90</v>
      </c>
      <c r="AF810" s="48" t="s">
        <v>113</v>
      </c>
    </row>
    <row r="811" spans="30:32" x14ac:dyDescent="0.25">
      <c r="AD811" s="48">
        <v>45826</v>
      </c>
      <c r="AE811" s="49" t="s">
        <v>90</v>
      </c>
      <c r="AF811" s="48" t="s">
        <v>114</v>
      </c>
    </row>
    <row r="812" spans="30:32" x14ac:dyDescent="0.25">
      <c r="AD812" s="48">
        <v>45827</v>
      </c>
      <c r="AE812" s="49" t="s">
        <v>90</v>
      </c>
      <c r="AF812" s="48" t="s">
        <v>115</v>
      </c>
    </row>
    <row r="813" spans="30:32" x14ac:dyDescent="0.25">
      <c r="AD813" s="48">
        <v>45828</v>
      </c>
      <c r="AE813" s="49" t="s">
        <v>90</v>
      </c>
      <c r="AF813" s="48" t="s">
        <v>116</v>
      </c>
    </row>
    <row r="814" spans="30:32" x14ac:dyDescent="0.25">
      <c r="AD814" s="48">
        <v>45829</v>
      </c>
      <c r="AE814" s="49" t="s">
        <v>90</v>
      </c>
      <c r="AF814" s="48" t="s">
        <v>117</v>
      </c>
    </row>
    <row r="815" spans="30:32" x14ac:dyDescent="0.25">
      <c r="AD815" s="48">
        <v>45830</v>
      </c>
      <c r="AE815" s="49" t="s">
        <v>90</v>
      </c>
      <c r="AF815" s="48" t="s">
        <v>118</v>
      </c>
    </row>
    <row r="816" spans="30:32" x14ac:dyDescent="0.25">
      <c r="AD816" s="48">
        <v>45831</v>
      </c>
      <c r="AE816" s="49" t="s">
        <v>90</v>
      </c>
      <c r="AF816" s="48" t="s">
        <v>112</v>
      </c>
    </row>
    <row r="817" spans="30:32" x14ac:dyDescent="0.25">
      <c r="AD817" s="48">
        <v>45832</v>
      </c>
      <c r="AE817" s="49" t="s">
        <v>90</v>
      </c>
      <c r="AF817" s="48" t="s">
        <v>113</v>
      </c>
    </row>
    <row r="818" spans="30:32" x14ac:dyDescent="0.25">
      <c r="AD818" s="48">
        <v>45833</v>
      </c>
      <c r="AE818" s="49" t="s">
        <v>90</v>
      </c>
      <c r="AF818" s="48" t="s">
        <v>114</v>
      </c>
    </row>
    <row r="819" spans="30:32" x14ac:dyDescent="0.25">
      <c r="AD819" s="48">
        <v>45834</v>
      </c>
      <c r="AE819" s="49" t="s">
        <v>90</v>
      </c>
      <c r="AF819" s="48" t="s">
        <v>115</v>
      </c>
    </row>
    <row r="820" spans="30:32" x14ac:dyDescent="0.25">
      <c r="AD820" s="48">
        <v>45835</v>
      </c>
      <c r="AE820" s="49" t="s">
        <v>90</v>
      </c>
      <c r="AF820" s="48" t="s">
        <v>116</v>
      </c>
    </row>
    <row r="821" spans="30:32" x14ac:dyDescent="0.25">
      <c r="AD821" s="48">
        <v>45836</v>
      </c>
      <c r="AE821" s="49" t="s">
        <v>90</v>
      </c>
      <c r="AF821" s="48" t="s">
        <v>117</v>
      </c>
    </row>
    <row r="822" spans="30:32" x14ac:dyDescent="0.25">
      <c r="AD822" s="48">
        <v>45837</v>
      </c>
      <c r="AE822" s="49" t="s">
        <v>90</v>
      </c>
      <c r="AF822" s="48" t="s">
        <v>118</v>
      </c>
    </row>
    <row r="823" spans="30:32" x14ac:dyDescent="0.25">
      <c r="AD823" s="48">
        <v>45838</v>
      </c>
      <c r="AE823" s="49" t="s">
        <v>90</v>
      </c>
      <c r="AF823" s="48" t="s">
        <v>112</v>
      </c>
    </row>
    <row r="824" spans="30:32" x14ac:dyDescent="0.25">
      <c r="AD824" s="48">
        <v>45839</v>
      </c>
      <c r="AE824" s="49" t="s">
        <v>90</v>
      </c>
      <c r="AF824" s="48" t="s">
        <v>113</v>
      </c>
    </row>
    <row r="825" spans="30:32" x14ac:dyDescent="0.25">
      <c r="AD825" s="48">
        <v>45840</v>
      </c>
      <c r="AE825" s="49" t="s">
        <v>90</v>
      </c>
      <c r="AF825" s="48" t="s">
        <v>114</v>
      </c>
    </row>
    <row r="826" spans="30:32" x14ac:dyDescent="0.25">
      <c r="AD826" s="48">
        <v>45841</v>
      </c>
      <c r="AE826" s="49" t="s">
        <v>90</v>
      </c>
      <c r="AF826" s="48" t="s">
        <v>115</v>
      </c>
    </row>
    <row r="827" spans="30:32" x14ac:dyDescent="0.25">
      <c r="AD827" s="48">
        <v>45842</v>
      </c>
      <c r="AE827" s="49" t="s">
        <v>90</v>
      </c>
      <c r="AF827" s="48" t="s">
        <v>116</v>
      </c>
    </row>
    <row r="828" spans="30:32" x14ac:dyDescent="0.25">
      <c r="AD828" s="48">
        <v>45843</v>
      </c>
      <c r="AE828" s="49" t="s">
        <v>90</v>
      </c>
      <c r="AF828" s="48" t="s">
        <v>117</v>
      </c>
    </row>
    <row r="829" spans="30:32" x14ac:dyDescent="0.25">
      <c r="AD829" s="48">
        <v>45844</v>
      </c>
      <c r="AE829" s="49" t="s">
        <v>90</v>
      </c>
      <c r="AF829" s="48" t="s">
        <v>118</v>
      </c>
    </row>
    <row r="830" spans="30:32" x14ac:dyDescent="0.25">
      <c r="AD830" s="48">
        <v>45845</v>
      </c>
      <c r="AE830" s="49" t="s">
        <v>90</v>
      </c>
      <c r="AF830" s="48" t="s">
        <v>112</v>
      </c>
    </row>
    <row r="831" spans="30:32" x14ac:dyDescent="0.25">
      <c r="AD831" s="48">
        <v>45846</v>
      </c>
      <c r="AE831" s="49" t="s">
        <v>90</v>
      </c>
      <c r="AF831" s="48" t="s">
        <v>113</v>
      </c>
    </row>
    <row r="832" spans="30:32" x14ac:dyDescent="0.25">
      <c r="AD832" s="48">
        <v>45847</v>
      </c>
      <c r="AE832" s="49" t="s">
        <v>90</v>
      </c>
      <c r="AF832" s="48" t="s">
        <v>114</v>
      </c>
    </row>
    <row r="833" spans="30:32" x14ac:dyDescent="0.25">
      <c r="AD833" s="48">
        <v>45848</v>
      </c>
      <c r="AE833" s="49" t="s">
        <v>90</v>
      </c>
      <c r="AF833" s="48" t="s">
        <v>115</v>
      </c>
    </row>
    <row r="834" spans="30:32" x14ac:dyDescent="0.25">
      <c r="AD834" s="48">
        <v>45849</v>
      </c>
      <c r="AE834" s="49" t="s">
        <v>90</v>
      </c>
      <c r="AF834" s="48" t="s">
        <v>116</v>
      </c>
    </row>
    <row r="835" spans="30:32" x14ac:dyDescent="0.25">
      <c r="AD835" s="48">
        <v>45850</v>
      </c>
      <c r="AE835" s="49" t="s">
        <v>90</v>
      </c>
      <c r="AF835" s="48" t="s">
        <v>117</v>
      </c>
    </row>
    <row r="836" spans="30:32" x14ac:dyDescent="0.25">
      <c r="AD836" s="48">
        <v>45851</v>
      </c>
      <c r="AE836" s="49" t="s">
        <v>90</v>
      </c>
      <c r="AF836" s="48" t="s">
        <v>118</v>
      </c>
    </row>
    <row r="837" spans="30:32" x14ac:dyDescent="0.25">
      <c r="AD837" s="48">
        <v>45852</v>
      </c>
      <c r="AE837" s="49" t="s">
        <v>90</v>
      </c>
      <c r="AF837" s="48" t="s">
        <v>112</v>
      </c>
    </row>
    <row r="838" spans="30:32" x14ac:dyDescent="0.25">
      <c r="AD838" s="48">
        <v>45853</v>
      </c>
      <c r="AE838" s="49" t="s">
        <v>90</v>
      </c>
      <c r="AF838" s="48" t="s">
        <v>113</v>
      </c>
    </row>
    <row r="839" spans="30:32" x14ac:dyDescent="0.25">
      <c r="AD839" s="48">
        <v>45854</v>
      </c>
      <c r="AE839" s="49" t="s">
        <v>90</v>
      </c>
      <c r="AF839" s="48" t="s">
        <v>114</v>
      </c>
    </row>
    <row r="840" spans="30:32" x14ac:dyDescent="0.25">
      <c r="AD840" s="48">
        <v>45855</v>
      </c>
      <c r="AE840" s="49" t="s">
        <v>90</v>
      </c>
      <c r="AF840" s="48" t="s">
        <v>115</v>
      </c>
    </row>
    <row r="841" spans="30:32" x14ac:dyDescent="0.25">
      <c r="AD841" s="48">
        <v>45856</v>
      </c>
      <c r="AE841" s="49" t="s">
        <v>90</v>
      </c>
      <c r="AF841" s="48" t="s">
        <v>116</v>
      </c>
    </row>
    <row r="842" spans="30:32" x14ac:dyDescent="0.25">
      <c r="AD842" s="48">
        <v>45857</v>
      </c>
      <c r="AE842" s="49" t="s">
        <v>90</v>
      </c>
      <c r="AF842" s="48" t="s">
        <v>117</v>
      </c>
    </row>
    <row r="843" spans="30:32" x14ac:dyDescent="0.25">
      <c r="AD843" s="48">
        <v>45858</v>
      </c>
      <c r="AE843" s="49" t="s">
        <v>90</v>
      </c>
      <c r="AF843" s="48" t="s">
        <v>118</v>
      </c>
    </row>
    <row r="844" spans="30:32" x14ac:dyDescent="0.25">
      <c r="AD844" s="48">
        <v>45859</v>
      </c>
      <c r="AE844" s="49" t="s">
        <v>90</v>
      </c>
      <c r="AF844" s="48" t="s">
        <v>112</v>
      </c>
    </row>
    <row r="845" spans="30:32" x14ac:dyDescent="0.25">
      <c r="AD845" s="48">
        <v>45860</v>
      </c>
      <c r="AE845" s="49" t="s">
        <v>90</v>
      </c>
      <c r="AF845" s="48" t="s">
        <v>113</v>
      </c>
    </row>
    <row r="846" spans="30:32" x14ac:dyDescent="0.25">
      <c r="AD846" s="48">
        <v>45861</v>
      </c>
      <c r="AE846" s="49" t="s">
        <v>90</v>
      </c>
      <c r="AF846" s="48" t="s">
        <v>114</v>
      </c>
    </row>
    <row r="847" spans="30:32" x14ac:dyDescent="0.25">
      <c r="AD847" s="48">
        <v>45862</v>
      </c>
      <c r="AE847" s="49" t="s">
        <v>90</v>
      </c>
      <c r="AF847" s="48" t="s">
        <v>115</v>
      </c>
    </row>
    <row r="848" spans="30:32" x14ac:dyDescent="0.25">
      <c r="AD848" s="48">
        <v>45863</v>
      </c>
      <c r="AE848" s="49" t="s">
        <v>90</v>
      </c>
      <c r="AF848" s="48" t="s">
        <v>116</v>
      </c>
    </row>
    <row r="849" spans="30:32" x14ac:dyDescent="0.25">
      <c r="AD849" s="48">
        <v>45864</v>
      </c>
      <c r="AE849" s="49" t="s">
        <v>90</v>
      </c>
      <c r="AF849" s="48" t="s">
        <v>117</v>
      </c>
    </row>
    <row r="850" spans="30:32" x14ac:dyDescent="0.25">
      <c r="AD850" s="48">
        <v>45865</v>
      </c>
      <c r="AE850" s="49" t="s">
        <v>90</v>
      </c>
      <c r="AF850" s="48" t="s">
        <v>118</v>
      </c>
    </row>
    <row r="851" spans="30:32" x14ac:dyDescent="0.25">
      <c r="AD851" s="48">
        <v>45866</v>
      </c>
      <c r="AE851" s="49" t="s">
        <v>90</v>
      </c>
      <c r="AF851" s="48" t="s">
        <v>112</v>
      </c>
    </row>
    <row r="852" spans="30:32" x14ac:dyDescent="0.25">
      <c r="AD852" s="48">
        <v>45867</v>
      </c>
      <c r="AE852" s="49" t="s">
        <v>90</v>
      </c>
      <c r="AF852" s="48" t="s">
        <v>113</v>
      </c>
    </row>
    <row r="853" spans="30:32" x14ac:dyDescent="0.25">
      <c r="AD853" s="48">
        <v>45868</v>
      </c>
      <c r="AE853" s="49" t="s">
        <v>90</v>
      </c>
      <c r="AF853" s="48" t="s">
        <v>114</v>
      </c>
    </row>
    <row r="854" spans="30:32" x14ac:dyDescent="0.25">
      <c r="AD854" s="48">
        <v>45869</v>
      </c>
      <c r="AE854" s="49" t="s">
        <v>90</v>
      </c>
      <c r="AF854" s="48" t="s">
        <v>115</v>
      </c>
    </row>
    <row r="855" spans="30:32" x14ac:dyDescent="0.25">
      <c r="AD855" s="48">
        <v>45870</v>
      </c>
      <c r="AE855" s="49" t="s">
        <v>90</v>
      </c>
      <c r="AF855" s="48" t="s">
        <v>116</v>
      </c>
    </row>
    <row r="856" spans="30:32" x14ac:dyDescent="0.25">
      <c r="AD856" s="48">
        <v>45871</v>
      </c>
      <c r="AE856" s="49" t="s">
        <v>90</v>
      </c>
      <c r="AF856" s="48" t="s">
        <v>117</v>
      </c>
    </row>
    <row r="857" spans="30:32" x14ac:dyDescent="0.25">
      <c r="AD857" s="48">
        <v>45872</v>
      </c>
      <c r="AE857" s="49" t="s">
        <v>90</v>
      </c>
      <c r="AF857" s="48" t="s">
        <v>118</v>
      </c>
    </row>
    <row r="858" spans="30:32" x14ac:dyDescent="0.25">
      <c r="AD858" s="48">
        <v>45873</v>
      </c>
      <c r="AE858" s="49" t="s">
        <v>90</v>
      </c>
      <c r="AF858" s="48" t="s">
        <v>112</v>
      </c>
    </row>
    <row r="859" spans="30:32" x14ac:dyDescent="0.25">
      <c r="AD859" s="48">
        <v>45874</v>
      </c>
      <c r="AE859" s="49" t="s">
        <v>90</v>
      </c>
      <c r="AF859" s="48" t="s">
        <v>113</v>
      </c>
    </row>
    <row r="860" spans="30:32" x14ac:dyDescent="0.25">
      <c r="AD860" s="48">
        <v>45875</v>
      </c>
      <c r="AE860" s="49" t="s">
        <v>90</v>
      </c>
      <c r="AF860" s="48" t="s">
        <v>114</v>
      </c>
    </row>
    <row r="861" spans="30:32" x14ac:dyDescent="0.25">
      <c r="AD861" s="48">
        <v>45876</v>
      </c>
      <c r="AE861" s="49" t="s">
        <v>90</v>
      </c>
      <c r="AF861" s="48" t="s">
        <v>115</v>
      </c>
    </row>
    <row r="862" spans="30:32" x14ac:dyDescent="0.25">
      <c r="AD862" s="48">
        <v>45877</v>
      </c>
      <c r="AE862" s="49" t="s">
        <v>90</v>
      </c>
      <c r="AF862" s="48" t="s">
        <v>116</v>
      </c>
    </row>
    <row r="863" spans="30:32" x14ac:dyDescent="0.25">
      <c r="AD863" s="48">
        <v>45878</v>
      </c>
      <c r="AE863" s="49" t="s">
        <v>90</v>
      </c>
      <c r="AF863" s="48" t="s">
        <v>117</v>
      </c>
    </row>
    <row r="864" spans="30:32" x14ac:dyDescent="0.25">
      <c r="AD864" s="48">
        <v>45879</v>
      </c>
      <c r="AE864" s="49" t="s">
        <v>90</v>
      </c>
      <c r="AF864" s="48" t="s">
        <v>118</v>
      </c>
    </row>
    <row r="865" spans="30:32" x14ac:dyDescent="0.25">
      <c r="AD865" s="48">
        <v>45880</v>
      </c>
      <c r="AE865" s="49" t="s">
        <v>90</v>
      </c>
      <c r="AF865" s="48" t="s">
        <v>112</v>
      </c>
    </row>
    <row r="866" spans="30:32" x14ac:dyDescent="0.25">
      <c r="AD866" s="48">
        <v>45881</v>
      </c>
      <c r="AE866" s="49" t="s">
        <v>90</v>
      </c>
      <c r="AF866" s="48" t="s">
        <v>113</v>
      </c>
    </row>
    <row r="867" spans="30:32" x14ac:dyDescent="0.25">
      <c r="AD867" s="48">
        <v>45882</v>
      </c>
      <c r="AE867" s="49" t="s">
        <v>90</v>
      </c>
      <c r="AF867" s="48" t="s">
        <v>114</v>
      </c>
    </row>
    <row r="868" spans="30:32" x14ac:dyDescent="0.25">
      <c r="AD868" s="48">
        <v>45883</v>
      </c>
      <c r="AE868" s="49" t="s">
        <v>90</v>
      </c>
      <c r="AF868" s="48" t="s">
        <v>115</v>
      </c>
    </row>
    <row r="869" spans="30:32" x14ac:dyDescent="0.25">
      <c r="AD869" s="48">
        <v>45884</v>
      </c>
      <c r="AE869" s="49" t="s">
        <v>90</v>
      </c>
      <c r="AF869" s="48" t="s">
        <v>116</v>
      </c>
    </row>
    <row r="870" spans="30:32" x14ac:dyDescent="0.25">
      <c r="AD870" s="48">
        <v>45885</v>
      </c>
      <c r="AE870" s="49" t="s">
        <v>90</v>
      </c>
      <c r="AF870" s="48" t="s">
        <v>117</v>
      </c>
    </row>
    <row r="871" spans="30:32" x14ac:dyDescent="0.25">
      <c r="AD871" s="48">
        <v>45886</v>
      </c>
      <c r="AE871" s="49" t="s">
        <v>90</v>
      </c>
      <c r="AF871" s="48" t="s">
        <v>118</v>
      </c>
    </row>
    <row r="872" spans="30:32" x14ac:dyDescent="0.25">
      <c r="AD872" s="48">
        <v>45887</v>
      </c>
      <c r="AE872" s="49" t="s">
        <v>90</v>
      </c>
      <c r="AF872" s="48" t="s">
        <v>112</v>
      </c>
    </row>
    <row r="873" spans="30:32" x14ac:dyDescent="0.25">
      <c r="AD873" s="48">
        <v>45888</v>
      </c>
      <c r="AE873" s="49" t="s">
        <v>90</v>
      </c>
      <c r="AF873" s="48" t="s">
        <v>113</v>
      </c>
    </row>
    <row r="874" spans="30:32" x14ac:dyDescent="0.25">
      <c r="AD874" s="48">
        <v>45889</v>
      </c>
      <c r="AE874" s="49" t="s">
        <v>90</v>
      </c>
      <c r="AF874" s="48" t="s">
        <v>114</v>
      </c>
    </row>
    <row r="875" spans="30:32" x14ac:dyDescent="0.25">
      <c r="AD875" s="48">
        <v>45890</v>
      </c>
      <c r="AE875" s="49" t="s">
        <v>90</v>
      </c>
      <c r="AF875" s="48" t="s">
        <v>115</v>
      </c>
    </row>
    <row r="876" spans="30:32" x14ac:dyDescent="0.25">
      <c r="AD876" s="48">
        <v>45891</v>
      </c>
      <c r="AE876" s="49" t="s">
        <v>90</v>
      </c>
      <c r="AF876" s="48" t="s">
        <v>116</v>
      </c>
    </row>
    <row r="877" spans="30:32" x14ac:dyDescent="0.25">
      <c r="AD877" s="48">
        <v>45892</v>
      </c>
      <c r="AE877" s="49" t="s">
        <v>90</v>
      </c>
      <c r="AF877" s="48" t="s">
        <v>117</v>
      </c>
    </row>
    <row r="878" spans="30:32" x14ac:dyDescent="0.25">
      <c r="AD878" s="48">
        <v>45893</v>
      </c>
      <c r="AE878" s="49" t="s">
        <v>90</v>
      </c>
      <c r="AF878" s="48" t="s">
        <v>118</v>
      </c>
    </row>
    <row r="879" spans="30:32" x14ac:dyDescent="0.25">
      <c r="AD879" s="48">
        <v>45894</v>
      </c>
      <c r="AE879" s="49" t="s">
        <v>90</v>
      </c>
      <c r="AF879" s="48" t="s">
        <v>112</v>
      </c>
    </row>
    <row r="880" spans="30:32" x14ac:dyDescent="0.25">
      <c r="AD880" s="48">
        <v>45895</v>
      </c>
      <c r="AE880" s="49" t="s">
        <v>90</v>
      </c>
      <c r="AF880" s="48" t="s">
        <v>113</v>
      </c>
    </row>
    <row r="881" spans="30:32" x14ac:dyDescent="0.25">
      <c r="AD881" s="48">
        <v>45896</v>
      </c>
      <c r="AE881" s="49" t="s">
        <v>90</v>
      </c>
      <c r="AF881" s="48" t="s">
        <v>114</v>
      </c>
    </row>
    <row r="882" spans="30:32" x14ac:dyDescent="0.25">
      <c r="AD882" s="48">
        <v>45897</v>
      </c>
      <c r="AE882" s="49" t="s">
        <v>90</v>
      </c>
      <c r="AF882" s="48" t="s">
        <v>115</v>
      </c>
    </row>
    <row r="883" spans="30:32" x14ac:dyDescent="0.25">
      <c r="AD883" s="48">
        <v>45898</v>
      </c>
      <c r="AE883" s="49" t="s">
        <v>90</v>
      </c>
      <c r="AF883" s="48" t="s">
        <v>116</v>
      </c>
    </row>
    <row r="884" spans="30:32" x14ac:dyDescent="0.25">
      <c r="AD884" s="48">
        <v>45899</v>
      </c>
      <c r="AE884" s="49" t="s">
        <v>90</v>
      </c>
      <c r="AF884" s="48" t="s">
        <v>117</v>
      </c>
    </row>
    <row r="885" spans="30:32" x14ac:dyDescent="0.25">
      <c r="AD885" s="48">
        <v>45900</v>
      </c>
      <c r="AE885" s="49" t="s">
        <v>90</v>
      </c>
      <c r="AF885" s="48" t="s">
        <v>118</v>
      </c>
    </row>
    <row r="886" spans="30:32" x14ac:dyDescent="0.25">
      <c r="AD886" s="48">
        <v>45901</v>
      </c>
      <c r="AE886" s="49" t="s">
        <v>90</v>
      </c>
      <c r="AF886" s="48" t="s">
        <v>112</v>
      </c>
    </row>
    <row r="887" spans="30:32" x14ac:dyDescent="0.25">
      <c r="AD887" s="48">
        <v>45902</v>
      </c>
      <c r="AE887" s="49" t="s">
        <v>90</v>
      </c>
      <c r="AF887" s="48" t="s">
        <v>113</v>
      </c>
    </row>
    <row r="888" spans="30:32" x14ac:dyDescent="0.25">
      <c r="AD888" s="48">
        <v>45903</v>
      </c>
      <c r="AE888" s="49" t="s">
        <v>90</v>
      </c>
      <c r="AF888" s="48" t="s">
        <v>114</v>
      </c>
    </row>
    <row r="889" spans="30:32" x14ac:dyDescent="0.25">
      <c r="AD889" s="48">
        <v>45904</v>
      </c>
      <c r="AE889" s="49" t="s">
        <v>90</v>
      </c>
      <c r="AF889" s="48" t="s">
        <v>115</v>
      </c>
    </row>
    <row r="890" spans="30:32" x14ac:dyDescent="0.25">
      <c r="AD890" s="48">
        <v>45905</v>
      </c>
      <c r="AE890" s="49" t="s">
        <v>90</v>
      </c>
      <c r="AF890" s="48" t="s">
        <v>116</v>
      </c>
    </row>
    <row r="891" spans="30:32" x14ac:dyDescent="0.25">
      <c r="AD891" s="48">
        <v>45906</v>
      </c>
      <c r="AE891" s="49" t="s">
        <v>90</v>
      </c>
      <c r="AF891" s="48" t="s">
        <v>117</v>
      </c>
    </row>
    <row r="892" spans="30:32" x14ac:dyDescent="0.25">
      <c r="AD892" s="48">
        <v>45907</v>
      </c>
      <c r="AE892" s="49" t="s">
        <v>90</v>
      </c>
      <c r="AF892" s="48" t="s">
        <v>118</v>
      </c>
    </row>
    <row r="893" spans="30:32" x14ac:dyDescent="0.25">
      <c r="AD893" s="48">
        <v>45908</v>
      </c>
      <c r="AE893" s="49" t="s">
        <v>90</v>
      </c>
      <c r="AF893" s="48" t="s">
        <v>112</v>
      </c>
    </row>
    <row r="894" spans="30:32" x14ac:dyDescent="0.25">
      <c r="AD894" s="48">
        <v>45909</v>
      </c>
      <c r="AE894" s="49" t="s">
        <v>90</v>
      </c>
      <c r="AF894" s="48" t="s">
        <v>113</v>
      </c>
    </row>
    <row r="895" spans="30:32" x14ac:dyDescent="0.25">
      <c r="AD895" s="48">
        <v>45910</v>
      </c>
      <c r="AE895" s="49" t="s">
        <v>90</v>
      </c>
      <c r="AF895" s="48" t="s">
        <v>114</v>
      </c>
    </row>
    <row r="896" spans="30:32" x14ac:dyDescent="0.25">
      <c r="AD896" s="48">
        <v>45911</v>
      </c>
      <c r="AE896" s="49" t="s">
        <v>90</v>
      </c>
      <c r="AF896" s="48" t="s">
        <v>115</v>
      </c>
    </row>
    <row r="897" spans="30:32" x14ac:dyDescent="0.25">
      <c r="AD897" s="48">
        <v>45912</v>
      </c>
      <c r="AE897" s="49" t="s">
        <v>90</v>
      </c>
      <c r="AF897" s="48" t="s">
        <v>116</v>
      </c>
    </row>
    <row r="898" spans="30:32" x14ac:dyDescent="0.25">
      <c r="AD898" s="48">
        <v>45913</v>
      </c>
      <c r="AE898" s="49" t="s">
        <v>90</v>
      </c>
      <c r="AF898" s="48" t="s">
        <v>117</v>
      </c>
    </row>
    <row r="899" spans="30:32" x14ac:dyDescent="0.25">
      <c r="AD899" s="48">
        <v>45914</v>
      </c>
      <c r="AE899" s="49" t="s">
        <v>90</v>
      </c>
      <c r="AF899" s="48" t="s">
        <v>118</v>
      </c>
    </row>
    <row r="900" spans="30:32" x14ac:dyDescent="0.25">
      <c r="AD900" s="48">
        <v>45915</v>
      </c>
      <c r="AE900" s="49" t="s">
        <v>90</v>
      </c>
      <c r="AF900" s="48" t="s">
        <v>112</v>
      </c>
    </row>
    <row r="901" spans="30:32" x14ac:dyDescent="0.25">
      <c r="AD901" s="48">
        <v>45916</v>
      </c>
      <c r="AE901" s="49" t="s">
        <v>90</v>
      </c>
      <c r="AF901" s="48" t="s">
        <v>113</v>
      </c>
    </row>
    <row r="902" spans="30:32" x14ac:dyDescent="0.25">
      <c r="AD902" s="48">
        <v>45917</v>
      </c>
      <c r="AE902" s="49" t="s">
        <v>90</v>
      </c>
      <c r="AF902" s="48" t="s">
        <v>114</v>
      </c>
    </row>
    <row r="903" spans="30:32" x14ac:dyDescent="0.25">
      <c r="AD903" s="48">
        <v>45918</v>
      </c>
      <c r="AE903" s="49" t="s">
        <v>90</v>
      </c>
      <c r="AF903" s="48" t="s">
        <v>115</v>
      </c>
    </row>
    <row r="904" spans="30:32" x14ac:dyDescent="0.25">
      <c r="AD904" s="48">
        <v>45919</v>
      </c>
      <c r="AE904" s="49" t="s">
        <v>90</v>
      </c>
      <c r="AF904" s="48" t="s">
        <v>116</v>
      </c>
    </row>
    <row r="905" spans="30:32" x14ac:dyDescent="0.25">
      <c r="AD905" s="48">
        <v>45920</v>
      </c>
      <c r="AE905" s="49" t="s">
        <v>90</v>
      </c>
      <c r="AF905" s="48" t="s">
        <v>117</v>
      </c>
    </row>
    <row r="906" spans="30:32" x14ac:dyDescent="0.25">
      <c r="AD906" s="48">
        <v>45921</v>
      </c>
      <c r="AE906" s="49" t="s">
        <v>90</v>
      </c>
      <c r="AF906" s="48" t="s">
        <v>118</v>
      </c>
    </row>
    <row r="907" spans="30:32" x14ac:dyDescent="0.25">
      <c r="AD907" s="48">
        <v>45922</v>
      </c>
      <c r="AE907" s="49" t="s">
        <v>90</v>
      </c>
      <c r="AF907" s="48" t="s">
        <v>112</v>
      </c>
    </row>
    <row r="908" spans="30:32" x14ac:dyDescent="0.25">
      <c r="AD908" s="48">
        <v>45923</v>
      </c>
      <c r="AE908" s="49" t="s">
        <v>90</v>
      </c>
      <c r="AF908" s="48" t="s">
        <v>113</v>
      </c>
    </row>
    <row r="909" spans="30:32" x14ac:dyDescent="0.25">
      <c r="AD909" s="48">
        <v>45924</v>
      </c>
      <c r="AE909" s="49" t="s">
        <v>90</v>
      </c>
      <c r="AF909" s="48" t="s">
        <v>114</v>
      </c>
    </row>
    <row r="910" spans="30:32" x14ac:dyDescent="0.25">
      <c r="AD910" s="48">
        <v>45925</v>
      </c>
      <c r="AE910" s="49" t="s">
        <v>90</v>
      </c>
      <c r="AF910" s="48" t="s">
        <v>115</v>
      </c>
    </row>
    <row r="911" spans="30:32" x14ac:dyDescent="0.25">
      <c r="AD911" s="48">
        <v>45926</v>
      </c>
      <c r="AE911" s="49" t="s">
        <v>90</v>
      </c>
      <c r="AF911" s="48" t="s">
        <v>116</v>
      </c>
    </row>
    <row r="912" spans="30:32" x14ac:dyDescent="0.25">
      <c r="AD912" s="48">
        <v>45927</v>
      </c>
      <c r="AE912" s="49" t="s">
        <v>90</v>
      </c>
      <c r="AF912" s="48" t="s">
        <v>117</v>
      </c>
    </row>
    <row r="913" spans="30:32" x14ac:dyDescent="0.25">
      <c r="AD913" s="48">
        <v>45928</v>
      </c>
      <c r="AE913" s="49" t="s">
        <v>90</v>
      </c>
      <c r="AF913" s="48" t="s">
        <v>118</v>
      </c>
    </row>
    <row r="914" spans="30:32" x14ac:dyDescent="0.25">
      <c r="AD914" s="48">
        <v>45929</v>
      </c>
      <c r="AE914" s="49" t="s">
        <v>90</v>
      </c>
      <c r="AF914" s="48" t="s">
        <v>112</v>
      </c>
    </row>
    <row r="915" spans="30:32" x14ac:dyDescent="0.25">
      <c r="AD915" s="48">
        <v>45930</v>
      </c>
      <c r="AE915" s="49" t="s">
        <v>90</v>
      </c>
      <c r="AF915" s="48" t="s">
        <v>113</v>
      </c>
    </row>
    <row r="916" spans="30:32" x14ac:dyDescent="0.25">
      <c r="AD916" s="48">
        <v>45931</v>
      </c>
      <c r="AE916" s="49" t="s">
        <v>90</v>
      </c>
      <c r="AF916" s="48" t="s">
        <v>114</v>
      </c>
    </row>
    <row r="917" spans="30:32" x14ac:dyDescent="0.25">
      <c r="AD917" s="48">
        <v>45932</v>
      </c>
      <c r="AE917" s="49" t="s">
        <v>90</v>
      </c>
      <c r="AF917" s="48" t="s">
        <v>115</v>
      </c>
    </row>
    <row r="918" spans="30:32" x14ac:dyDescent="0.25">
      <c r="AD918" s="48">
        <v>45933</v>
      </c>
      <c r="AE918" s="49" t="s">
        <v>90</v>
      </c>
      <c r="AF918" s="48" t="s">
        <v>116</v>
      </c>
    </row>
    <row r="919" spans="30:32" x14ac:dyDescent="0.25">
      <c r="AD919" s="48">
        <v>45934</v>
      </c>
      <c r="AE919" s="49" t="s">
        <v>90</v>
      </c>
      <c r="AF919" s="48" t="s">
        <v>117</v>
      </c>
    </row>
    <row r="920" spans="30:32" x14ac:dyDescent="0.25">
      <c r="AD920" s="48">
        <v>45935</v>
      </c>
      <c r="AE920" s="49" t="s">
        <v>90</v>
      </c>
      <c r="AF920" s="48" t="s">
        <v>118</v>
      </c>
    </row>
    <row r="921" spans="30:32" x14ac:dyDescent="0.25">
      <c r="AD921" s="48">
        <v>45936</v>
      </c>
      <c r="AE921" s="49" t="s">
        <v>90</v>
      </c>
      <c r="AF921" s="48" t="s">
        <v>112</v>
      </c>
    </row>
    <row r="922" spans="30:32" x14ac:dyDescent="0.25">
      <c r="AD922" s="48">
        <v>45937</v>
      </c>
      <c r="AE922" s="49" t="s">
        <v>90</v>
      </c>
      <c r="AF922" s="48" t="s">
        <v>113</v>
      </c>
    </row>
    <row r="923" spans="30:32" x14ac:dyDescent="0.25">
      <c r="AD923" s="48">
        <v>45938</v>
      </c>
      <c r="AE923" s="49" t="s">
        <v>90</v>
      </c>
      <c r="AF923" s="48" t="s">
        <v>114</v>
      </c>
    </row>
    <row r="924" spans="30:32" x14ac:dyDescent="0.25">
      <c r="AD924" s="48">
        <v>45939</v>
      </c>
      <c r="AE924" s="49" t="s">
        <v>90</v>
      </c>
      <c r="AF924" s="48" t="s">
        <v>115</v>
      </c>
    </row>
    <row r="925" spans="30:32" x14ac:dyDescent="0.25">
      <c r="AD925" s="48">
        <v>45940</v>
      </c>
      <c r="AE925" s="49" t="s">
        <v>90</v>
      </c>
      <c r="AF925" s="48" t="s">
        <v>116</v>
      </c>
    </row>
    <row r="926" spans="30:32" x14ac:dyDescent="0.25">
      <c r="AD926" s="48">
        <v>45941</v>
      </c>
      <c r="AE926" s="49" t="s">
        <v>90</v>
      </c>
      <c r="AF926" s="48" t="s">
        <v>117</v>
      </c>
    </row>
    <row r="927" spans="30:32" x14ac:dyDescent="0.25">
      <c r="AD927" s="48">
        <v>45942</v>
      </c>
      <c r="AE927" s="49" t="s">
        <v>90</v>
      </c>
      <c r="AF927" s="48" t="s">
        <v>118</v>
      </c>
    </row>
    <row r="928" spans="30:32" x14ac:dyDescent="0.25">
      <c r="AD928" s="48">
        <v>45943</v>
      </c>
      <c r="AE928" s="49" t="s">
        <v>90</v>
      </c>
      <c r="AF928" s="48" t="s">
        <v>112</v>
      </c>
    </row>
    <row r="929" spans="30:32" x14ac:dyDescent="0.25">
      <c r="AD929" s="48">
        <v>45944</v>
      </c>
      <c r="AE929" s="49" t="s">
        <v>90</v>
      </c>
      <c r="AF929" s="48" t="s">
        <v>113</v>
      </c>
    </row>
    <row r="930" spans="30:32" x14ac:dyDescent="0.25">
      <c r="AD930" s="48">
        <v>45945</v>
      </c>
      <c r="AE930" s="49" t="s">
        <v>90</v>
      </c>
      <c r="AF930" s="48" t="s">
        <v>114</v>
      </c>
    </row>
    <row r="931" spans="30:32" x14ac:dyDescent="0.25">
      <c r="AD931" s="48">
        <v>45946</v>
      </c>
      <c r="AE931" s="49" t="s">
        <v>90</v>
      </c>
      <c r="AF931" s="48" t="s">
        <v>115</v>
      </c>
    </row>
    <row r="932" spans="30:32" x14ac:dyDescent="0.25">
      <c r="AD932" s="48">
        <v>45947</v>
      </c>
      <c r="AE932" s="49" t="s">
        <v>90</v>
      </c>
      <c r="AF932" s="48" t="s">
        <v>116</v>
      </c>
    </row>
    <row r="933" spans="30:32" x14ac:dyDescent="0.25">
      <c r="AD933" s="48">
        <v>45948</v>
      </c>
      <c r="AE933" s="49" t="s">
        <v>90</v>
      </c>
      <c r="AF933" s="48" t="s">
        <v>117</v>
      </c>
    </row>
    <row r="934" spans="30:32" x14ac:dyDescent="0.25">
      <c r="AD934" s="48">
        <v>45949</v>
      </c>
      <c r="AE934" s="49" t="s">
        <v>90</v>
      </c>
      <c r="AF934" s="48" t="s">
        <v>118</v>
      </c>
    </row>
    <row r="935" spans="30:32" x14ac:dyDescent="0.25">
      <c r="AD935" s="48">
        <v>45950</v>
      </c>
      <c r="AE935" s="49" t="s">
        <v>90</v>
      </c>
      <c r="AF935" s="48" t="s">
        <v>112</v>
      </c>
    </row>
    <row r="936" spans="30:32" x14ac:dyDescent="0.25">
      <c r="AD936" s="48">
        <v>45951</v>
      </c>
      <c r="AE936" s="49" t="s">
        <v>90</v>
      </c>
      <c r="AF936" s="48" t="s">
        <v>113</v>
      </c>
    </row>
    <row r="937" spans="30:32" x14ac:dyDescent="0.25">
      <c r="AD937" s="48">
        <v>45952</v>
      </c>
      <c r="AE937" s="49" t="s">
        <v>90</v>
      </c>
      <c r="AF937" s="48" t="s">
        <v>114</v>
      </c>
    </row>
    <row r="938" spans="30:32" x14ac:dyDescent="0.25">
      <c r="AD938" s="48">
        <v>45953</v>
      </c>
      <c r="AE938" s="49" t="s">
        <v>90</v>
      </c>
      <c r="AF938" s="48" t="s">
        <v>115</v>
      </c>
    </row>
    <row r="939" spans="30:32" x14ac:dyDescent="0.25">
      <c r="AD939" s="48">
        <v>45954</v>
      </c>
      <c r="AE939" s="49" t="s">
        <v>90</v>
      </c>
      <c r="AF939" s="48" t="s">
        <v>116</v>
      </c>
    </row>
    <row r="940" spans="30:32" x14ac:dyDescent="0.25">
      <c r="AD940" s="48">
        <v>45955</v>
      </c>
      <c r="AE940" s="49" t="s">
        <v>90</v>
      </c>
      <c r="AF940" s="48" t="s">
        <v>117</v>
      </c>
    </row>
    <row r="941" spans="30:32" x14ac:dyDescent="0.25">
      <c r="AD941" s="48">
        <v>45956</v>
      </c>
      <c r="AE941" s="49" t="s">
        <v>90</v>
      </c>
      <c r="AF941" s="48" t="s">
        <v>118</v>
      </c>
    </row>
    <row r="942" spans="30:32" x14ac:dyDescent="0.25">
      <c r="AD942" s="48">
        <v>45957</v>
      </c>
      <c r="AE942" s="49" t="s">
        <v>90</v>
      </c>
      <c r="AF942" s="48" t="s">
        <v>112</v>
      </c>
    </row>
    <row r="943" spans="30:32" x14ac:dyDescent="0.25">
      <c r="AD943" s="48">
        <v>45958</v>
      </c>
      <c r="AE943" s="49" t="s">
        <v>90</v>
      </c>
      <c r="AF943" s="48" t="s">
        <v>113</v>
      </c>
    </row>
    <row r="944" spans="30:32" x14ac:dyDescent="0.25">
      <c r="AD944" s="48">
        <v>45959</v>
      </c>
      <c r="AE944" s="49" t="s">
        <v>90</v>
      </c>
      <c r="AF944" s="48" t="s">
        <v>114</v>
      </c>
    </row>
    <row r="945" spans="30:32" x14ac:dyDescent="0.25">
      <c r="AD945" s="48">
        <v>45960</v>
      </c>
      <c r="AE945" s="49" t="s">
        <v>90</v>
      </c>
      <c r="AF945" s="48" t="s">
        <v>115</v>
      </c>
    </row>
    <row r="946" spans="30:32" x14ac:dyDescent="0.25">
      <c r="AD946" s="48">
        <v>45961</v>
      </c>
      <c r="AE946" s="49" t="s">
        <v>90</v>
      </c>
      <c r="AF946" s="48" t="s">
        <v>116</v>
      </c>
    </row>
    <row r="947" spans="30:32" x14ac:dyDescent="0.25">
      <c r="AD947" s="48">
        <v>45962</v>
      </c>
      <c r="AE947" s="49" t="s">
        <v>90</v>
      </c>
      <c r="AF947" s="48" t="s">
        <v>117</v>
      </c>
    </row>
    <row r="948" spans="30:32" x14ac:dyDescent="0.25">
      <c r="AD948" s="48">
        <v>45963</v>
      </c>
      <c r="AE948" s="49" t="s">
        <v>90</v>
      </c>
      <c r="AF948" s="48" t="s">
        <v>118</v>
      </c>
    </row>
    <row r="949" spans="30:32" x14ac:dyDescent="0.25">
      <c r="AD949" s="48">
        <v>45964</v>
      </c>
      <c r="AE949" s="49" t="s">
        <v>90</v>
      </c>
      <c r="AF949" s="48" t="s">
        <v>112</v>
      </c>
    </row>
    <row r="950" spans="30:32" x14ac:dyDescent="0.25">
      <c r="AD950" s="48">
        <v>45965</v>
      </c>
      <c r="AE950" s="49" t="s">
        <v>90</v>
      </c>
      <c r="AF950" s="48" t="s">
        <v>113</v>
      </c>
    </row>
    <row r="951" spans="30:32" x14ac:dyDescent="0.25">
      <c r="AD951" s="48">
        <v>45966</v>
      </c>
      <c r="AE951" s="49" t="s">
        <v>90</v>
      </c>
      <c r="AF951" s="48" t="s">
        <v>114</v>
      </c>
    </row>
    <row r="952" spans="30:32" x14ac:dyDescent="0.25">
      <c r="AD952" s="48">
        <v>45967</v>
      </c>
      <c r="AE952" s="49" t="s">
        <v>90</v>
      </c>
      <c r="AF952" s="48" t="s">
        <v>115</v>
      </c>
    </row>
    <row r="953" spans="30:32" x14ac:dyDescent="0.25">
      <c r="AD953" s="48">
        <v>45968</v>
      </c>
      <c r="AE953" s="49" t="s">
        <v>90</v>
      </c>
      <c r="AF953" s="48" t="s">
        <v>116</v>
      </c>
    </row>
    <row r="954" spans="30:32" x14ac:dyDescent="0.25">
      <c r="AD954" s="48">
        <v>45969</v>
      </c>
      <c r="AE954" s="49" t="s">
        <v>90</v>
      </c>
      <c r="AF954" s="48" t="s">
        <v>117</v>
      </c>
    </row>
    <row r="955" spans="30:32" x14ac:dyDescent="0.25">
      <c r="AD955" s="48">
        <v>45970</v>
      </c>
      <c r="AE955" s="49" t="s">
        <v>90</v>
      </c>
      <c r="AF955" s="48" t="s">
        <v>118</v>
      </c>
    </row>
    <row r="956" spans="30:32" x14ac:dyDescent="0.25">
      <c r="AD956" s="48">
        <v>45971</v>
      </c>
      <c r="AE956" s="49" t="s">
        <v>90</v>
      </c>
      <c r="AF956" s="48" t="s">
        <v>112</v>
      </c>
    </row>
    <row r="957" spans="30:32" x14ac:dyDescent="0.25">
      <c r="AD957" s="48">
        <v>45972</v>
      </c>
      <c r="AE957" s="49" t="s">
        <v>90</v>
      </c>
      <c r="AF957" s="48" t="s">
        <v>113</v>
      </c>
    </row>
    <row r="958" spans="30:32" x14ac:dyDescent="0.25">
      <c r="AD958" s="48">
        <v>45973</v>
      </c>
      <c r="AE958" s="49" t="s">
        <v>90</v>
      </c>
      <c r="AF958" s="48" t="s">
        <v>114</v>
      </c>
    </row>
    <row r="959" spans="30:32" x14ac:dyDescent="0.25">
      <c r="AD959" s="48">
        <v>45974</v>
      </c>
      <c r="AE959" s="49" t="s">
        <v>90</v>
      </c>
      <c r="AF959" s="48" t="s">
        <v>115</v>
      </c>
    </row>
    <row r="960" spans="30:32" x14ac:dyDescent="0.25">
      <c r="AD960" s="48">
        <v>45975</v>
      </c>
      <c r="AE960" s="49" t="s">
        <v>90</v>
      </c>
      <c r="AF960" s="48" t="s">
        <v>116</v>
      </c>
    </row>
    <row r="961" spans="30:32" x14ac:dyDescent="0.25">
      <c r="AD961" s="48">
        <v>45976</v>
      </c>
      <c r="AE961" s="49" t="s">
        <v>90</v>
      </c>
      <c r="AF961" s="48" t="s">
        <v>117</v>
      </c>
    </row>
    <row r="962" spans="30:32" x14ac:dyDescent="0.25">
      <c r="AD962" s="48">
        <v>45977</v>
      </c>
      <c r="AE962" s="49" t="s">
        <v>90</v>
      </c>
      <c r="AF962" s="48" t="s">
        <v>118</v>
      </c>
    </row>
    <row r="963" spans="30:32" x14ac:dyDescent="0.25">
      <c r="AD963" s="48">
        <v>45978</v>
      </c>
      <c r="AE963" s="49" t="s">
        <v>90</v>
      </c>
      <c r="AF963" s="48" t="s">
        <v>112</v>
      </c>
    </row>
    <row r="964" spans="30:32" x14ac:dyDescent="0.25">
      <c r="AD964" s="48">
        <v>45979</v>
      </c>
      <c r="AE964" s="49" t="s">
        <v>90</v>
      </c>
      <c r="AF964" s="48" t="s">
        <v>113</v>
      </c>
    </row>
    <row r="965" spans="30:32" x14ac:dyDescent="0.25">
      <c r="AD965" s="48">
        <v>45980</v>
      </c>
      <c r="AE965" s="49" t="s">
        <v>90</v>
      </c>
      <c r="AF965" s="48" t="s">
        <v>114</v>
      </c>
    </row>
    <row r="966" spans="30:32" x14ac:dyDescent="0.25">
      <c r="AD966" s="48">
        <v>45981</v>
      </c>
      <c r="AE966" s="49" t="s">
        <v>90</v>
      </c>
      <c r="AF966" s="48" t="s">
        <v>115</v>
      </c>
    </row>
    <row r="967" spans="30:32" x14ac:dyDescent="0.25">
      <c r="AD967" s="48">
        <v>45982</v>
      </c>
      <c r="AE967" s="49" t="s">
        <v>90</v>
      </c>
      <c r="AF967" s="48" t="s">
        <v>116</v>
      </c>
    </row>
    <row r="968" spans="30:32" x14ac:dyDescent="0.25">
      <c r="AD968" s="48">
        <v>45983</v>
      </c>
      <c r="AE968" s="49" t="s">
        <v>90</v>
      </c>
      <c r="AF968" s="48" t="s">
        <v>117</v>
      </c>
    </row>
    <row r="969" spans="30:32" x14ac:dyDescent="0.25">
      <c r="AD969" s="48">
        <v>45984</v>
      </c>
      <c r="AE969" s="49" t="s">
        <v>90</v>
      </c>
      <c r="AF969" s="48" t="s">
        <v>118</v>
      </c>
    </row>
    <row r="970" spans="30:32" x14ac:dyDescent="0.25">
      <c r="AD970" s="48">
        <v>45985</v>
      </c>
      <c r="AE970" s="49" t="s">
        <v>90</v>
      </c>
      <c r="AF970" s="48" t="s">
        <v>112</v>
      </c>
    </row>
    <row r="971" spans="30:32" x14ac:dyDescent="0.25">
      <c r="AD971" s="48">
        <v>45986</v>
      </c>
      <c r="AE971" s="49" t="s">
        <v>90</v>
      </c>
      <c r="AF971" s="48" t="s">
        <v>113</v>
      </c>
    </row>
    <row r="972" spans="30:32" x14ac:dyDescent="0.25">
      <c r="AD972" s="48">
        <v>45987</v>
      </c>
      <c r="AE972" s="49" t="s">
        <v>90</v>
      </c>
      <c r="AF972" s="48" t="s">
        <v>114</v>
      </c>
    </row>
    <row r="973" spans="30:32" x14ac:dyDescent="0.25">
      <c r="AD973" s="48">
        <v>45988</v>
      </c>
      <c r="AE973" s="49" t="s">
        <v>90</v>
      </c>
      <c r="AF973" s="48" t="s">
        <v>115</v>
      </c>
    </row>
    <row r="974" spans="30:32" x14ac:dyDescent="0.25">
      <c r="AD974" s="48">
        <v>45989</v>
      </c>
      <c r="AE974" s="49" t="s">
        <v>90</v>
      </c>
      <c r="AF974" s="48" t="s">
        <v>116</v>
      </c>
    </row>
    <row r="975" spans="30:32" x14ac:dyDescent="0.25">
      <c r="AD975" s="48">
        <v>45990</v>
      </c>
      <c r="AE975" s="49" t="s">
        <v>90</v>
      </c>
      <c r="AF975" s="48" t="s">
        <v>117</v>
      </c>
    </row>
    <row r="976" spans="30:32" x14ac:dyDescent="0.25">
      <c r="AD976" s="48">
        <v>45991</v>
      </c>
      <c r="AE976" s="49" t="s">
        <v>90</v>
      </c>
      <c r="AF976" s="48" t="s">
        <v>118</v>
      </c>
    </row>
    <row r="977" spans="30:32" x14ac:dyDescent="0.25">
      <c r="AD977" s="48">
        <v>45992</v>
      </c>
      <c r="AE977" s="49" t="s">
        <v>90</v>
      </c>
      <c r="AF977" s="48" t="s">
        <v>112</v>
      </c>
    </row>
    <row r="978" spans="30:32" x14ac:dyDescent="0.25">
      <c r="AD978" s="48">
        <v>45993</v>
      </c>
      <c r="AE978" s="49" t="s">
        <v>90</v>
      </c>
      <c r="AF978" s="48" t="s">
        <v>113</v>
      </c>
    </row>
    <row r="979" spans="30:32" x14ac:dyDescent="0.25">
      <c r="AD979" s="48">
        <v>45994</v>
      </c>
      <c r="AE979" s="49" t="s">
        <v>90</v>
      </c>
      <c r="AF979" s="48" t="s">
        <v>114</v>
      </c>
    </row>
    <row r="980" spans="30:32" x14ac:dyDescent="0.25">
      <c r="AD980" s="48">
        <v>45995</v>
      </c>
      <c r="AE980" s="49" t="s">
        <v>90</v>
      </c>
      <c r="AF980" s="48" t="s">
        <v>115</v>
      </c>
    </row>
    <row r="981" spans="30:32" x14ac:dyDescent="0.25">
      <c r="AD981" s="48">
        <v>45996</v>
      </c>
      <c r="AE981" s="49" t="s">
        <v>90</v>
      </c>
      <c r="AF981" s="48" t="s">
        <v>116</v>
      </c>
    </row>
    <row r="982" spans="30:32" x14ac:dyDescent="0.25">
      <c r="AD982" s="48">
        <v>45997</v>
      </c>
      <c r="AE982" s="49" t="s">
        <v>90</v>
      </c>
      <c r="AF982" s="48" t="s">
        <v>117</v>
      </c>
    </row>
    <row r="983" spans="30:32" x14ac:dyDescent="0.25">
      <c r="AD983" s="48">
        <v>45998</v>
      </c>
      <c r="AE983" s="49" t="s">
        <v>90</v>
      </c>
      <c r="AF983" s="48" t="s">
        <v>118</v>
      </c>
    </row>
    <row r="984" spans="30:32" x14ac:dyDescent="0.25">
      <c r="AD984" s="48">
        <v>45999</v>
      </c>
      <c r="AE984" s="49" t="s">
        <v>90</v>
      </c>
      <c r="AF984" s="48" t="s">
        <v>112</v>
      </c>
    </row>
    <row r="985" spans="30:32" x14ac:dyDescent="0.25">
      <c r="AD985" s="48">
        <v>46000</v>
      </c>
      <c r="AE985" s="49" t="s">
        <v>90</v>
      </c>
      <c r="AF985" s="48" t="s">
        <v>113</v>
      </c>
    </row>
    <row r="986" spans="30:32" x14ac:dyDescent="0.25">
      <c r="AD986" s="48">
        <v>46001</v>
      </c>
      <c r="AE986" s="49" t="s">
        <v>90</v>
      </c>
      <c r="AF986" s="48" t="s">
        <v>114</v>
      </c>
    </row>
    <row r="987" spans="30:32" x14ac:dyDescent="0.25">
      <c r="AD987" s="48">
        <v>46002</v>
      </c>
      <c r="AE987" s="49" t="s">
        <v>90</v>
      </c>
      <c r="AF987" s="48" t="s">
        <v>115</v>
      </c>
    </row>
    <row r="988" spans="30:32" x14ac:dyDescent="0.25">
      <c r="AD988" s="48">
        <v>46003</v>
      </c>
      <c r="AE988" s="49" t="s">
        <v>90</v>
      </c>
      <c r="AF988" s="48" t="s">
        <v>116</v>
      </c>
    </row>
    <row r="989" spans="30:32" x14ac:dyDescent="0.25">
      <c r="AD989" s="48">
        <v>46004</v>
      </c>
      <c r="AE989" s="49" t="s">
        <v>90</v>
      </c>
      <c r="AF989" s="48" t="s">
        <v>117</v>
      </c>
    </row>
    <row r="990" spans="30:32" x14ac:dyDescent="0.25">
      <c r="AD990" s="48">
        <v>46005</v>
      </c>
      <c r="AE990" s="49" t="s">
        <v>90</v>
      </c>
      <c r="AF990" s="48" t="s">
        <v>118</v>
      </c>
    </row>
    <row r="991" spans="30:32" x14ac:dyDescent="0.25">
      <c r="AD991" s="48">
        <v>46006</v>
      </c>
      <c r="AE991" s="49" t="s">
        <v>90</v>
      </c>
      <c r="AF991" s="48" t="s">
        <v>112</v>
      </c>
    </row>
    <row r="992" spans="30:32" x14ac:dyDescent="0.25">
      <c r="AD992" s="48">
        <v>46007</v>
      </c>
      <c r="AE992" s="49" t="s">
        <v>90</v>
      </c>
      <c r="AF992" s="48" t="s">
        <v>113</v>
      </c>
    </row>
    <row r="993" spans="30:32" x14ac:dyDescent="0.25">
      <c r="AD993" s="48">
        <v>46008</v>
      </c>
      <c r="AE993" s="49" t="s">
        <v>90</v>
      </c>
      <c r="AF993" s="48" t="s">
        <v>114</v>
      </c>
    </row>
    <row r="994" spans="30:32" x14ac:dyDescent="0.25">
      <c r="AD994" s="48">
        <v>46009</v>
      </c>
      <c r="AE994" s="49" t="s">
        <v>90</v>
      </c>
      <c r="AF994" s="48" t="s">
        <v>115</v>
      </c>
    </row>
    <row r="995" spans="30:32" x14ac:dyDescent="0.25">
      <c r="AD995" s="48">
        <v>46010</v>
      </c>
      <c r="AE995" s="49" t="s">
        <v>90</v>
      </c>
      <c r="AF995" s="48" t="s">
        <v>116</v>
      </c>
    </row>
    <row r="996" spans="30:32" x14ac:dyDescent="0.25">
      <c r="AD996" s="48">
        <v>46011</v>
      </c>
      <c r="AE996" s="49" t="s">
        <v>90</v>
      </c>
      <c r="AF996" s="48" t="s">
        <v>117</v>
      </c>
    </row>
    <row r="997" spans="30:32" x14ac:dyDescent="0.25">
      <c r="AD997" s="48">
        <v>46012</v>
      </c>
      <c r="AE997" s="49" t="s">
        <v>90</v>
      </c>
      <c r="AF997" s="48" t="s">
        <v>118</v>
      </c>
    </row>
    <row r="998" spans="30:32" x14ac:dyDescent="0.25">
      <c r="AD998" s="48">
        <v>46013</v>
      </c>
      <c r="AE998" s="49" t="s">
        <v>90</v>
      </c>
      <c r="AF998" s="48" t="s">
        <v>112</v>
      </c>
    </row>
    <row r="999" spans="30:32" x14ac:dyDescent="0.25">
      <c r="AD999" s="48">
        <v>46014</v>
      </c>
      <c r="AE999" s="49" t="s">
        <v>90</v>
      </c>
      <c r="AF999" s="48" t="s">
        <v>113</v>
      </c>
    </row>
    <row r="1000" spans="30:32" x14ac:dyDescent="0.25">
      <c r="AD1000" s="48">
        <v>46015</v>
      </c>
      <c r="AE1000" s="49" t="s">
        <v>90</v>
      </c>
      <c r="AF1000" s="48" t="s">
        <v>114</v>
      </c>
    </row>
    <row r="1001" spans="30:32" x14ac:dyDescent="0.25">
      <c r="AD1001" s="48">
        <v>46016</v>
      </c>
      <c r="AE1001" s="49" t="s">
        <v>90</v>
      </c>
      <c r="AF1001" s="48" t="s">
        <v>115</v>
      </c>
    </row>
    <row r="1002" spans="30:32" x14ac:dyDescent="0.25">
      <c r="AD1002" s="48">
        <v>46017</v>
      </c>
      <c r="AE1002" s="49" t="s">
        <v>90</v>
      </c>
      <c r="AF1002" s="48" t="s">
        <v>116</v>
      </c>
    </row>
    <row r="1003" spans="30:32" x14ac:dyDescent="0.25">
      <c r="AD1003" s="48">
        <v>46018</v>
      </c>
      <c r="AE1003" s="49" t="s">
        <v>90</v>
      </c>
      <c r="AF1003" s="48" t="s">
        <v>117</v>
      </c>
    </row>
    <row r="1004" spans="30:32" x14ac:dyDescent="0.25">
      <c r="AD1004" s="48">
        <v>46019</v>
      </c>
      <c r="AE1004" s="49" t="s">
        <v>90</v>
      </c>
      <c r="AF1004" s="48" t="s">
        <v>118</v>
      </c>
    </row>
    <row r="1005" spans="30:32" x14ac:dyDescent="0.25">
      <c r="AD1005" s="48">
        <v>46020</v>
      </c>
      <c r="AE1005" s="49" t="s">
        <v>90</v>
      </c>
      <c r="AF1005" s="48" t="s">
        <v>112</v>
      </c>
    </row>
    <row r="1006" spans="30:32" x14ac:dyDescent="0.25">
      <c r="AD1006" s="48">
        <v>46021</v>
      </c>
      <c r="AE1006" s="49" t="s">
        <v>90</v>
      </c>
      <c r="AF1006" s="48" t="s">
        <v>113</v>
      </c>
    </row>
    <row r="1007" spans="30:32" x14ac:dyDescent="0.25">
      <c r="AD1007" s="48">
        <v>46022</v>
      </c>
      <c r="AE1007" s="49" t="s">
        <v>90</v>
      </c>
      <c r="AF1007" s="48" t="s">
        <v>114</v>
      </c>
    </row>
    <row r="1008" spans="30:32" x14ac:dyDescent="0.25">
      <c r="AD1008" s="48">
        <v>46023</v>
      </c>
      <c r="AE1008" s="49" t="s">
        <v>90</v>
      </c>
      <c r="AF1008" s="48" t="s">
        <v>115</v>
      </c>
    </row>
    <row r="1009" spans="30:32" x14ac:dyDescent="0.25">
      <c r="AD1009" s="48">
        <v>46024</v>
      </c>
      <c r="AE1009" s="49" t="s">
        <v>90</v>
      </c>
      <c r="AF1009" s="48" t="s">
        <v>116</v>
      </c>
    </row>
    <row r="1010" spans="30:32" x14ac:dyDescent="0.25">
      <c r="AD1010" s="48">
        <v>46025</v>
      </c>
      <c r="AE1010" s="49" t="s">
        <v>90</v>
      </c>
      <c r="AF1010" s="48" t="s">
        <v>117</v>
      </c>
    </row>
    <row r="1011" spans="30:32" x14ac:dyDescent="0.25">
      <c r="AD1011" s="48">
        <v>46026</v>
      </c>
      <c r="AE1011" s="49" t="s">
        <v>90</v>
      </c>
      <c r="AF1011" s="48" t="s">
        <v>118</v>
      </c>
    </row>
    <row r="1012" spans="30:32" x14ac:dyDescent="0.25">
      <c r="AD1012" s="48">
        <v>46027</v>
      </c>
      <c r="AE1012" s="49" t="s">
        <v>90</v>
      </c>
      <c r="AF1012" s="48" t="s">
        <v>112</v>
      </c>
    </row>
    <row r="1013" spans="30:32" x14ac:dyDescent="0.25">
      <c r="AD1013" s="48">
        <v>46028</v>
      </c>
      <c r="AE1013" s="49" t="s">
        <v>90</v>
      </c>
      <c r="AF1013" s="48" t="s">
        <v>113</v>
      </c>
    </row>
    <row r="1014" spans="30:32" x14ac:dyDescent="0.25">
      <c r="AD1014" s="48">
        <v>46029</v>
      </c>
      <c r="AE1014" s="49" t="s">
        <v>90</v>
      </c>
      <c r="AF1014" s="48" t="s">
        <v>114</v>
      </c>
    </row>
    <row r="1015" spans="30:32" x14ac:dyDescent="0.25">
      <c r="AD1015" s="48">
        <v>46030</v>
      </c>
      <c r="AE1015" s="49" t="s">
        <v>90</v>
      </c>
      <c r="AF1015" s="48" t="s">
        <v>115</v>
      </c>
    </row>
    <row r="1016" spans="30:32" x14ac:dyDescent="0.25">
      <c r="AD1016" s="48">
        <v>46031</v>
      </c>
      <c r="AE1016" s="49" t="s">
        <v>90</v>
      </c>
      <c r="AF1016" s="48" t="s">
        <v>116</v>
      </c>
    </row>
    <row r="1017" spans="30:32" x14ac:dyDescent="0.25">
      <c r="AD1017" s="48">
        <v>46032</v>
      </c>
      <c r="AE1017" s="49" t="s">
        <v>90</v>
      </c>
      <c r="AF1017" s="48" t="s">
        <v>117</v>
      </c>
    </row>
    <row r="1018" spans="30:32" x14ac:dyDescent="0.25">
      <c r="AD1018" s="48">
        <v>46033</v>
      </c>
      <c r="AE1018" s="49" t="s">
        <v>90</v>
      </c>
      <c r="AF1018" s="48" t="s">
        <v>118</v>
      </c>
    </row>
    <row r="1019" spans="30:32" x14ac:dyDescent="0.25">
      <c r="AD1019" s="48">
        <v>46034</v>
      </c>
      <c r="AE1019" s="49" t="s">
        <v>90</v>
      </c>
      <c r="AF1019" s="48" t="s">
        <v>112</v>
      </c>
    </row>
    <row r="1020" spans="30:32" x14ac:dyDescent="0.25">
      <c r="AD1020" s="48">
        <v>46035</v>
      </c>
      <c r="AE1020" s="49" t="s">
        <v>90</v>
      </c>
      <c r="AF1020" s="48" t="s">
        <v>113</v>
      </c>
    </row>
    <row r="1021" spans="30:32" x14ac:dyDescent="0.25">
      <c r="AD1021" s="48">
        <v>46036</v>
      </c>
      <c r="AE1021" s="49" t="s">
        <v>90</v>
      </c>
      <c r="AF1021" s="48" t="s">
        <v>114</v>
      </c>
    </row>
    <row r="1022" spans="30:32" x14ac:dyDescent="0.25">
      <c r="AD1022" s="48">
        <v>46037</v>
      </c>
      <c r="AE1022" s="49" t="s">
        <v>90</v>
      </c>
      <c r="AF1022" s="48" t="s">
        <v>115</v>
      </c>
    </row>
    <row r="1023" spans="30:32" x14ac:dyDescent="0.25">
      <c r="AD1023" s="48">
        <v>46038</v>
      </c>
      <c r="AE1023" s="49" t="s">
        <v>90</v>
      </c>
      <c r="AF1023" s="48" t="s">
        <v>116</v>
      </c>
    </row>
    <row r="1024" spans="30:32" x14ac:dyDescent="0.25">
      <c r="AD1024" s="48">
        <v>46039</v>
      </c>
      <c r="AE1024" s="49" t="s">
        <v>90</v>
      </c>
      <c r="AF1024" s="48" t="s">
        <v>117</v>
      </c>
    </row>
    <row r="1025" spans="30:32" x14ac:dyDescent="0.25">
      <c r="AD1025" s="48">
        <v>46040</v>
      </c>
      <c r="AE1025" s="49" t="s">
        <v>90</v>
      </c>
      <c r="AF1025" s="48" t="s">
        <v>118</v>
      </c>
    </row>
    <row r="1026" spans="30:32" x14ac:dyDescent="0.25">
      <c r="AD1026" s="48">
        <v>46041</v>
      </c>
      <c r="AE1026" s="49" t="s">
        <v>90</v>
      </c>
      <c r="AF1026" s="48" t="s">
        <v>112</v>
      </c>
    </row>
    <row r="1027" spans="30:32" x14ac:dyDescent="0.25">
      <c r="AD1027" s="48">
        <v>46042</v>
      </c>
      <c r="AE1027" s="49" t="s">
        <v>90</v>
      </c>
      <c r="AF1027" s="48" t="s">
        <v>113</v>
      </c>
    </row>
    <row r="1028" spans="30:32" x14ac:dyDescent="0.25">
      <c r="AD1028" s="48">
        <v>46043</v>
      </c>
      <c r="AE1028" s="49" t="s">
        <v>90</v>
      </c>
      <c r="AF1028" s="48" t="s">
        <v>114</v>
      </c>
    </row>
    <row r="1029" spans="30:32" x14ac:dyDescent="0.25">
      <c r="AD1029" s="48">
        <v>46044</v>
      </c>
      <c r="AE1029" s="49" t="s">
        <v>90</v>
      </c>
      <c r="AF1029" s="48" t="s">
        <v>115</v>
      </c>
    </row>
    <row r="1030" spans="30:32" x14ac:dyDescent="0.25">
      <c r="AD1030" s="48">
        <v>46045</v>
      </c>
      <c r="AE1030" s="49" t="s">
        <v>90</v>
      </c>
      <c r="AF1030" s="48" t="s">
        <v>116</v>
      </c>
    </row>
    <row r="1031" spans="30:32" x14ac:dyDescent="0.25">
      <c r="AD1031" s="48">
        <v>46046</v>
      </c>
      <c r="AE1031" s="49" t="s">
        <v>90</v>
      </c>
      <c r="AF1031" s="48" t="s">
        <v>117</v>
      </c>
    </row>
    <row r="1032" spans="30:32" x14ac:dyDescent="0.25">
      <c r="AD1032" s="48">
        <v>46047</v>
      </c>
      <c r="AE1032" s="49" t="s">
        <v>90</v>
      </c>
      <c r="AF1032" s="48" t="s">
        <v>118</v>
      </c>
    </row>
    <row r="1033" spans="30:32" x14ac:dyDescent="0.25">
      <c r="AD1033" s="48">
        <v>46048</v>
      </c>
      <c r="AE1033" s="49" t="s">
        <v>90</v>
      </c>
      <c r="AF1033" s="48" t="s">
        <v>112</v>
      </c>
    </row>
    <row r="1034" spans="30:32" x14ac:dyDescent="0.25">
      <c r="AD1034" s="48">
        <v>46049</v>
      </c>
      <c r="AE1034" s="49" t="s">
        <v>90</v>
      </c>
      <c r="AF1034" s="48" t="s">
        <v>113</v>
      </c>
    </row>
    <row r="1035" spans="30:32" x14ac:dyDescent="0.25">
      <c r="AD1035" s="48">
        <v>46050</v>
      </c>
      <c r="AE1035" s="49" t="s">
        <v>90</v>
      </c>
      <c r="AF1035" s="48" t="s">
        <v>114</v>
      </c>
    </row>
    <row r="1036" spans="30:32" x14ac:dyDescent="0.25">
      <c r="AD1036" s="48">
        <v>46051</v>
      </c>
      <c r="AE1036" s="49" t="s">
        <v>90</v>
      </c>
      <c r="AF1036" s="48" t="s">
        <v>115</v>
      </c>
    </row>
    <row r="1037" spans="30:32" x14ac:dyDescent="0.25">
      <c r="AD1037" s="48">
        <v>46052</v>
      </c>
      <c r="AE1037" s="49" t="s">
        <v>90</v>
      </c>
      <c r="AF1037" s="48" t="s">
        <v>116</v>
      </c>
    </row>
    <row r="1038" spans="30:32" x14ac:dyDescent="0.25">
      <c r="AD1038" s="48">
        <v>46053</v>
      </c>
      <c r="AE1038" s="49" t="s">
        <v>90</v>
      </c>
      <c r="AF1038" s="48" t="s">
        <v>117</v>
      </c>
    </row>
    <row r="1039" spans="30:32" x14ac:dyDescent="0.25">
      <c r="AD1039" s="48">
        <v>46054</v>
      </c>
      <c r="AE1039" s="49" t="s">
        <v>90</v>
      </c>
      <c r="AF1039" s="48" t="s">
        <v>118</v>
      </c>
    </row>
    <row r="1040" spans="30:32" x14ac:dyDescent="0.25">
      <c r="AD1040" s="48">
        <v>46055</v>
      </c>
      <c r="AE1040" s="49" t="s">
        <v>90</v>
      </c>
      <c r="AF1040" s="48" t="s">
        <v>112</v>
      </c>
    </row>
    <row r="1041" spans="30:32" x14ac:dyDescent="0.25">
      <c r="AD1041" s="48">
        <v>46056</v>
      </c>
      <c r="AE1041" s="49" t="s">
        <v>90</v>
      </c>
      <c r="AF1041" s="48" t="s">
        <v>113</v>
      </c>
    </row>
    <row r="1042" spans="30:32" x14ac:dyDescent="0.25">
      <c r="AD1042" s="48">
        <v>46057</v>
      </c>
      <c r="AE1042" s="49" t="s">
        <v>90</v>
      </c>
      <c r="AF1042" s="48" t="s">
        <v>114</v>
      </c>
    </row>
    <row r="1043" spans="30:32" x14ac:dyDescent="0.25">
      <c r="AD1043" s="48">
        <v>46058</v>
      </c>
      <c r="AE1043" s="49" t="s">
        <v>90</v>
      </c>
      <c r="AF1043" s="48" t="s">
        <v>115</v>
      </c>
    </row>
    <row r="1044" spans="30:32" x14ac:dyDescent="0.25">
      <c r="AD1044" s="48">
        <v>46059</v>
      </c>
      <c r="AE1044" s="49" t="s">
        <v>90</v>
      </c>
      <c r="AF1044" s="48" t="s">
        <v>116</v>
      </c>
    </row>
    <row r="1045" spans="30:32" x14ac:dyDescent="0.25">
      <c r="AD1045" s="48">
        <v>46060</v>
      </c>
      <c r="AE1045" s="49" t="s">
        <v>90</v>
      </c>
      <c r="AF1045" s="48" t="s">
        <v>117</v>
      </c>
    </row>
    <row r="1046" spans="30:32" x14ac:dyDescent="0.25">
      <c r="AD1046" s="48">
        <v>46061</v>
      </c>
      <c r="AE1046" s="49" t="s">
        <v>90</v>
      </c>
      <c r="AF1046" s="48" t="s">
        <v>118</v>
      </c>
    </row>
    <row r="1047" spans="30:32" x14ac:dyDescent="0.25">
      <c r="AD1047" s="48">
        <v>46062</v>
      </c>
      <c r="AE1047" s="49" t="s">
        <v>90</v>
      </c>
      <c r="AF1047" s="48" t="s">
        <v>112</v>
      </c>
    </row>
    <row r="1048" spans="30:32" x14ac:dyDescent="0.25">
      <c r="AD1048" s="48">
        <v>46063</v>
      </c>
      <c r="AE1048" s="49" t="s">
        <v>90</v>
      </c>
      <c r="AF1048" s="48" t="s">
        <v>113</v>
      </c>
    </row>
    <row r="1049" spans="30:32" x14ac:dyDescent="0.25">
      <c r="AD1049" s="48">
        <v>46064</v>
      </c>
      <c r="AE1049" s="49" t="s">
        <v>90</v>
      </c>
      <c r="AF1049" s="48" t="s">
        <v>114</v>
      </c>
    </row>
    <row r="1050" spans="30:32" x14ac:dyDescent="0.25">
      <c r="AD1050" s="48">
        <v>46065</v>
      </c>
      <c r="AE1050" s="49" t="s">
        <v>90</v>
      </c>
      <c r="AF1050" s="48" t="s">
        <v>115</v>
      </c>
    </row>
    <row r="1051" spans="30:32" x14ac:dyDescent="0.25">
      <c r="AD1051" s="48">
        <v>46066</v>
      </c>
      <c r="AE1051" s="49" t="s">
        <v>90</v>
      </c>
      <c r="AF1051" s="48" t="s">
        <v>116</v>
      </c>
    </row>
    <row r="1052" spans="30:32" x14ac:dyDescent="0.25">
      <c r="AD1052" s="48">
        <v>46067</v>
      </c>
      <c r="AE1052" s="49" t="s">
        <v>90</v>
      </c>
      <c r="AF1052" s="48" t="s">
        <v>117</v>
      </c>
    </row>
    <row r="1053" spans="30:32" x14ac:dyDescent="0.25">
      <c r="AD1053" s="48">
        <v>46068</v>
      </c>
      <c r="AE1053" s="49" t="s">
        <v>90</v>
      </c>
      <c r="AF1053" s="48" t="s">
        <v>118</v>
      </c>
    </row>
    <row r="1054" spans="30:32" x14ac:dyDescent="0.25">
      <c r="AD1054" s="48">
        <v>46069</v>
      </c>
      <c r="AE1054" s="49" t="s">
        <v>90</v>
      </c>
      <c r="AF1054" s="48" t="s">
        <v>112</v>
      </c>
    </row>
    <row r="1055" spans="30:32" x14ac:dyDescent="0.25">
      <c r="AD1055" s="48">
        <v>46070</v>
      </c>
      <c r="AE1055" s="49" t="s">
        <v>90</v>
      </c>
      <c r="AF1055" s="48" t="s">
        <v>113</v>
      </c>
    </row>
    <row r="1056" spans="30:32" x14ac:dyDescent="0.25">
      <c r="AD1056" s="48">
        <v>46071</v>
      </c>
      <c r="AE1056" s="49" t="s">
        <v>90</v>
      </c>
      <c r="AF1056" s="48" t="s">
        <v>114</v>
      </c>
    </row>
    <row r="1057" spans="30:32" x14ac:dyDescent="0.25">
      <c r="AD1057" s="48">
        <v>46072</v>
      </c>
      <c r="AE1057" s="49" t="s">
        <v>90</v>
      </c>
      <c r="AF1057" s="48" t="s">
        <v>115</v>
      </c>
    </row>
    <row r="1058" spans="30:32" x14ac:dyDescent="0.25">
      <c r="AD1058" s="48">
        <v>46073</v>
      </c>
      <c r="AE1058" s="49" t="s">
        <v>90</v>
      </c>
      <c r="AF1058" s="48" t="s">
        <v>116</v>
      </c>
    </row>
    <row r="1059" spans="30:32" x14ac:dyDescent="0.25">
      <c r="AD1059" s="48">
        <v>46074</v>
      </c>
      <c r="AE1059" s="49" t="s">
        <v>90</v>
      </c>
      <c r="AF1059" s="48" t="s">
        <v>117</v>
      </c>
    </row>
    <row r="1060" spans="30:32" x14ac:dyDescent="0.25">
      <c r="AD1060" s="48">
        <v>46075</v>
      </c>
      <c r="AE1060" s="49" t="s">
        <v>90</v>
      </c>
      <c r="AF1060" s="48" t="s">
        <v>118</v>
      </c>
    </row>
    <row r="1061" spans="30:32" x14ac:dyDescent="0.25">
      <c r="AD1061" s="48">
        <v>46076</v>
      </c>
      <c r="AE1061" s="49" t="s">
        <v>90</v>
      </c>
      <c r="AF1061" s="48" t="s">
        <v>112</v>
      </c>
    </row>
    <row r="1062" spans="30:32" x14ac:dyDescent="0.25">
      <c r="AD1062" s="48">
        <v>46077</v>
      </c>
      <c r="AE1062" s="49" t="s">
        <v>90</v>
      </c>
      <c r="AF1062" s="48" t="s">
        <v>113</v>
      </c>
    </row>
    <row r="1063" spans="30:32" x14ac:dyDescent="0.25">
      <c r="AD1063" s="48">
        <v>46078</v>
      </c>
      <c r="AE1063" s="49" t="s">
        <v>90</v>
      </c>
      <c r="AF1063" s="48" t="s">
        <v>114</v>
      </c>
    </row>
    <row r="1064" spans="30:32" x14ac:dyDescent="0.25">
      <c r="AD1064" s="48">
        <v>46079</v>
      </c>
      <c r="AE1064" s="49" t="s">
        <v>90</v>
      </c>
      <c r="AF1064" s="48" t="s">
        <v>115</v>
      </c>
    </row>
    <row r="1065" spans="30:32" x14ac:dyDescent="0.25">
      <c r="AD1065" s="48">
        <v>46080</v>
      </c>
      <c r="AE1065" s="49" t="s">
        <v>90</v>
      </c>
      <c r="AF1065" s="48" t="s">
        <v>116</v>
      </c>
    </row>
    <row r="1066" spans="30:32" x14ac:dyDescent="0.25">
      <c r="AD1066" s="48">
        <v>46081</v>
      </c>
      <c r="AE1066" s="49" t="s">
        <v>90</v>
      </c>
      <c r="AF1066" s="48" t="s">
        <v>117</v>
      </c>
    </row>
    <row r="1067" spans="30:32" x14ac:dyDescent="0.25">
      <c r="AD1067" s="48">
        <v>46082</v>
      </c>
      <c r="AE1067" s="49" t="s">
        <v>90</v>
      </c>
      <c r="AF1067" s="48" t="s">
        <v>118</v>
      </c>
    </row>
    <row r="1068" spans="30:32" x14ac:dyDescent="0.25">
      <c r="AD1068" s="48">
        <v>46083</v>
      </c>
      <c r="AE1068" s="49" t="s">
        <v>90</v>
      </c>
      <c r="AF1068" s="48" t="s">
        <v>112</v>
      </c>
    </row>
    <row r="1069" spans="30:32" x14ac:dyDescent="0.25">
      <c r="AD1069" s="48">
        <v>46084</v>
      </c>
      <c r="AE1069" s="49" t="s">
        <v>90</v>
      </c>
      <c r="AF1069" s="48" t="s">
        <v>113</v>
      </c>
    </row>
    <row r="1070" spans="30:32" x14ac:dyDescent="0.25">
      <c r="AD1070" s="48">
        <v>46085</v>
      </c>
      <c r="AE1070" s="49" t="s">
        <v>90</v>
      </c>
      <c r="AF1070" s="48" t="s">
        <v>114</v>
      </c>
    </row>
    <row r="1071" spans="30:32" x14ac:dyDescent="0.25">
      <c r="AD1071" s="48">
        <v>46086</v>
      </c>
      <c r="AE1071" s="49" t="s">
        <v>90</v>
      </c>
      <c r="AF1071" s="48" t="s">
        <v>115</v>
      </c>
    </row>
    <row r="1072" spans="30:32" x14ac:dyDescent="0.25">
      <c r="AD1072" s="48">
        <v>46087</v>
      </c>
      <c r="AE1072" s="49" t="s">
        <v>90</v>
      </c>
      <c r="AF1072" s="48" t="s">
        <v>116</v>
      </c>
    </row>
    <row r="1073" spans="30:32" x14ac:dyDescent="0.25">
      <c r="AD1073" s="48">
        <v>46088</v>
      </c>
      <c r="AE1073" s="49" t="s">
        <v>90</v>
      </c>
      <c r="AF1073" s="48" t="s">
        <v>117</v>
      </c>
    </row>
    <row r="1074" spans="30:32" x14ac:dyDescent="0.25">
      <c r="AD1074" s="48">
        <v>46089</v>
      </c>
      <c r="AE1074" s="49" t="s">
        <v>90</v>
      </c>
      <c r="AF1074" s="48" t="s">
        <v>118</v>
      </c>
    </row>
    <row r="1075" spans="30:32" x14ac:dyDescent="0.25">
      <c r="AD1075" s="48">
        <v>46090</v>
      </c>
      <c r="AE1075" s="49" t="s">
        <v>90</v>
      </c>
      <c r="AF1075" s="48" t="s">
        <v>112</v>
      </c>
    </row>
    <row r="1076" spans="30:32" x14ac:dyDescent="0.25">
      <c r="AD1076" s="48">
        <v>46091</v>
      </c>
      <c r="AE1076" s="49" t="s">
        <v>90</v>
      </c>
      <c r="AF1076" s="48" t="s">
        <v>113</v>
      </c>
    </row>
    <row r="1077" spans="30:32" x14ac:dyDescent="0.25">
      <c r="AD1077" s="48">
        <v>46092</v>
      </c>
      <c r="AE1077" s="49" t="s">
        <v>90</v>
      </c>
      <c r="AF1077" s="48" t="s">
        <v>114</v>
      </c>
    </row>
    <row r="1078" spans="30:32" x14ac:dyDescent="0.25">
      <c r="AD1078" s="48">
        <v>46093</v>
      </c>
      <c r="AE1078" s="49" t="s">
        <v>90</v>
      </c>
      <c r="AF1078" s="48" t="s">
        <v>115</v>
      </c>
    </row>
    <row r="1079" spans="30:32" x14ac:dyDescent="0.25">
      <c r="AD1079" s="48">
        <v>46094</v>
      </c>
      <c r="AE1079" s="49" t="s">
        <v>90</v>
      </c>
      <c r="AF1079" s="48" t="s">
        <v>116</v>
      </c>
    </row>
    <row r="1080" spans="30:32" x14ac:dyDescent="0.25">
      <c r="AD1080" s="48">
        <v>46095</v>
      </c>
      <c r="AE1080" s="49" t="s">
        <v>90</v>
      </c>
      <c r="AF1080" s="48" t="s">
        <v>117</v>
      </c>
    </row>
    <row r="1081" spans="30:32" x14ac:dyDescent="0.25">
      <c r="AD1081" s="48">
        <v>46096</v>
      </c>
      <c r="AE1081" s="49" t="s">
        <v>90</v>
      </c>
      <c r="AF1081" s="48" t="s">
        <v>118</v>
      </c>
    </row>
    <row r="1082" spans="30:32" x14ac:dyDescent="0.25">
      <c r="AD1082" s="48">
        <v>46097</v>
      </c>
      <c r="AE1082" s="49" t="s">
        <v>90</v>
      </c>
      <c r="AF1082" s="48" t="s">
        <v>112</v>
      </c>
    </row>
    <row r="1083" spans="30:32" x14ac:dyDescent="0.25">
      <c r="AD1083" s="48">
        <v>46098</v>
      </c>
      <c r="AE1083" s="49" t="s">
        <v>90</v>
      </c>
      <c r="AF1083" s="48" t="s">
        <v>113</v>
      </c>
    </row>
    <row r="1084" spans="30:32" x14ac:dyDescent="0.25">
      <c r="AD1084" s="48">
        <v>46099</v>
      </c>
      <c r="AE1084" s="49" t="s">
        <v>90</v>
      </c>
      <c r="AF1084" s="48" t="s">
        <v>114</v>
      </c>
    </row>
    <row r="1085" spans="30:32" x14ac:dyDescent="0.25">
      <c r="AD1085" s="48">
        <v>46100</v>
      </c>
      <c r="AE1085" s="49" t="s">
        <v>90</v>
      </c>
      <c r="AF1085" s="48" t="s">
        <v>115</v>
      </c>
    </row>
    <row r="1086" spans="30:32" x14ac:dyDescent="0.25">
      <c r="AD1086" s="48">
        <v>46101</v>
      </c>
      <c r="AE1086" s="49" t="s">
        <v>90</v>
      </c>
      <c r="AF1086" s="48" t="s">
        <v>116</v>
      </c>
    </row>
    <row r="1087" spans="30:32" x14ac:dyDescent="0.25">
      <c r="AD1087" s="48">
        <v>46102</v>
      </c>
      <c r="AE1087" s="49" t="s">
        <v>90</v>
      </c>
      <c r="AF1087" s="48" t="s">
        <v>117</v>
      </c>
    </row>
    <row r="1088" spans="30:32" x14ac:dyDescent="0.25">
      <c r="AD1088" s="48">
        <v>46103</v>
      </c>
      <c r="AE1088" s="49" t="s">
        <v>90</v>
      </c>
      <c r="AF1088" s="48" t="s">
        <v>118</v>
      </c>
    </row>
    <row r="1089" spans="30:32" x14ac:dyDescent="0.25">
      <c r="AD1089" s="48">
        <v>46104</v>
      </c>
      <c r="AE1089" s="49" t="s">
        <v>90</v>
      </c>
      <c r="AF1089" s="48" t="s">
        <v>112</v>
      </c>
    </row>
    <row r="1090" spans="30:32" x14ac:dyDescent="0.25">
      <c r="AD1090" s="48">
        <v>46105</v>
      </c>
      <c r="AE1090" s="49" t="s">
        <v>90</v>
      </c>
      <c r="AF1090" s="48" t="s">
        <v>113</v>
      </c>
    </row>
    <row r="1091" spans="30:32" x14ac:dyDescent="0.25">
      <c r="AD1091" s="48">
        <v>46106</v>
      </c>
      <c r="AE1091" s="49" t="s">
        <v>90</v>
      </c>
      <c r="AF1091" s="48" t="s">
        <v>114</v>
      </c>
    </row>
    <row r="1092" spans="30:32" x14ac:dyDescent="0.25">
      <c r="AD1092" s="48">
        <v>46107</v>
      </c>
      <c r="AE1092" s="49" t="s">
        <v>90</v>
      </c>
      <c r="AF1092" s="48" t="s">
        <v>115</v>
      </c>
    </row>
    <row r="1093" spans="30:32" x14ac:dyDescent="0.25">
      <c r="AD1093" s="48">
        <v>46108</v>
      </c>
      <c r="AE1093" s="49" t="s">
        <v>90</v>
      </c>
      <c r="AF1093" s="48" t="s">
        <v>116</v>
      </c>
    </row>
    <row r="1094" spans="30:32" x14ac:dyDescent="0.25">
      <c r="AD1094" s="48">
        <v>46109</v>
      </c>
      <c r="AE1094" s="49" t="s">
        <v>90</v>
      </c>
      <c r="AF1094" s="48" t="s">
        <v>117</v>
      </c>
    </row>
    <row r="1095" spans="30:32" x14ac:dyDescent="0.25">
      <c r="AD1095" s="48">
        <v>46110</v>
      </c>
      <c r="AE1095" s="49" t="s">
        <v>90</v>
      </c>
      <c r="AF1095" s="48" t="s">
        <v>118</v>
      </c>
    </row>
    <row r="1096" spans="30:32" x14ac:dyDescent="0.25">
      <c r="AD1096" s="48">
        <v>46111</v>
      </c>
      <c r="AE1096" s="49" t="s">
        <v>90</v>
      </c>
      <c r="AF1096" s="48" t="s">
        <v>112</v>
      </c>
    </row>
    <row r="1097" spans="30:32" x14ac:dyDescent="0.25">
      <c r="AD1097" s="48">
        <v>46112</v>
      </c>
      <c r="AE1097" s="49" t="s">
        <v>90</v>
      </c>
      <c r="AF1097" s="48" t="s">
        <v>113</v>
      </c>
    </row>
  </sheetData>
  <autoFilter ref="A1:I41"/>
  <sortState ref="V2:W13">
    <sortCondition ref="V2:V13"/>
  </sortState>
  <mergeCells count="2">
    <mergeCell ref="L1:M1"/>
    <mergeCell ref="AH1:AL1"/>
  </mergeCells>
  <pageMargins left="0.7" right="0.7" top="0.75" bottom="0.75" header="0.3" footer="0.3"/>
  <pageSetup paperSize="9" orientation="portrait" r:id="rId1"/>
  <headerFooter alignWithMargins="0">
    <oddFooter>&amp;L&amp;"Arial,Italic"&amp;8&amp;F &amp;A &amp;D&amp;R&amp;"Arial,Italic"&amp;8&amp;P/&amp;N</oddFooter>
  </headerFooter>
  <ignoredErrors>
    <ignoredError sqref="G10:G41 G2:G8 E3:E8 E10:E41 D2:E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14999847407452621"/>
    <pageSetUpPr fitToPage="1"/>
  </sheetPr>
  <dimension ref="A1:G30"/>
  <sheetViews>
    <sheetView showGridLines="0" zoomScaleNormal="100" workbookViewId="0">
      <selection activeCell="F17" sqref="F17"/>
    </sheetView>
  </sheetViews>
  <sheetFormatPr defaultRowHeight="15" x14ac:dyDescent="0.25"/>
  <cols>
    <col min="1" max="1" width="26" style="46" bestFit="1" customWidth="1"/>
    <col min="2" max="3" width="8.28515625" style="46" bestFit="1" customWidth="1"/>
    <col min="4" max="6" width="7.42578125" style="46" bestFit="1" customWidth="1"/>
    <col min="7" max="7" width="8.28515625" style="46" bestFit="1" customWidth="1"/>
    <col min="8" max="16384" width="9.140625" style="46"/>
  </cols>
  <sheetData>
    <row r="1" spans="1:7" ht="15.75" thickBot="1" x14ac:dyDescent="0.3">
      <c r="A1" s="75"/>
      <c r="B1" s="75"/>
      <c r="C1" s="75"/>
      <c r="D1" s="75"/>
      <c r="E1" s="75"/>
      <c r="F1" s="75"/>
      <c r="G1" s="75"/>
    </row>
    <row r="2" spans="1:7" ht="15" customHeight="1" x14ac:dyDescent="0.25">
      <c r="A2" s="215">
        <f>'FFP Summary'!$B$3</f>
        <v>0</v>
      </c>
      <c r="B2" s="90" t="s">
        <v>1</v>
      </c>
      <c r="C2" s="91" t="s">
        <v>2</v>
      </c>
      <c r="D2" s="90" t="s">
        <v>3</v>
      </c>
      <c r="E2" s="92" t="s">
        <v>134</v>
      </c>
      <c r="F2" s="92" t="s">
        <v>135</v>
      </c>
      <c r="G2" s="207" t="s">
        <v>5</v>
      </c>
    </row>
    <row r="3" spans="1:7" ht="17.25" customHeight="1" thickBot="1" x14ac:dyDescent="0.3">
      <c r="A3" s="216"/>
      <c r="B3" s="76" t="str">
        <f>'FFP Summary'!B13</f>
        <v>2023/24</v>
      </c>
      <c r="C3" s="76" t="str">
        <f>'FFP Summary'!C13</f>
        <v>2024/25</v>
      </c>
      <c r="D3" s="76" t="str">
        <f>'FFP Summary'!D13</f>
        <v>2025/26</v>
      </c>
      <c r="E3" s="76" t="str">
        <f>'FFP Summary'!E13</f>
        <v>2026/27</v>
      </c>
      <c r="F3" s="76" t="str">
        <f>'FFP Summary'!F13</f>
        <v>2027/28</v>
      </c>
      <c r="G3" s="208"/>
    </row>
    <row r="4" spans="1:7" ht="12" customHeight="1" thickBot="1" x14ac:dyDescent="0.3">
      <c r="A4" s="77" t="s">
        <v>136</v>
      </c>
      <c r="B4" s="209"/>
      <c r="C4" s="210"/>
      <c r="D4" s="210"/>
      <c r="E4" s="210"/>
      <c r="F4" s="210"/>
      <c r="G4" s="211"/>
    </row>
    <row r="5" spans="1:7" ht="15" customHeight="1" thickBot="1" x14ac:dyDescent="0.3">
      <c r="A5" s="78" t="s">
        <v>101</v>
      </c>
      <c r="B5" s="212"/>
      <c r="C5" s="213"/>
      <c r="D5" s="213"/>
      <c r="E5" s="213"/>
      <c r="F5" s="213"/>
      <c r="G5" s="214"/>
    </row>
    <row r="6" spans="1:7" ht="15.75" thickBot="1" x14ac:dyDescent="0.3">
      <c r="A6" s="79" t="s">
        <v>7</v>
      </c>
      <c r="B6" s="80">
        <f>'FFP Summary'!B15</f>
        <v>0</v>
      </c>
      <c r="C6" s="80">
        <f>'FFP Summary'!C15</f>
        <v>0</v>
      </c>
      <c r="D6" s="80">
        <f>'FFP Summary'!D15</f>
        <v>0</v>
      </c>
      <c r="E6" s="80">
        <f>'FFP Summary'!E15</f>
        <v>0</v>
      </c>
      <c r="F6" s="80">
        <f>'FFP Summary'!F15</f>
        <v>0</v>
      </c>
      <c r="G6" s="81">
        <f>'FFP Summary'!G15</f>
        <v>0</v>
      </c>
    </row>
    <row r="7" spans="1:7" ht="15.75" thickBot="1" x14ac:dyDescent="0.3">
      <c r="A7" s="79" t="s">
        <v>9</v>
      </c>
      <c r="B7" s="80">
        <f>'FFP Summary'!B16</f>
        <v>0</v>
      </c>
      <c r="C7" s="80">
        <f>'FFP Summary'!C16</f>
        <v>0</v>
      </c>
      <c r="D7" s="80">
        <f>'FFP Summary'!D16</f>
        <v>0</v>
      </c>
      <c r="E7" s="80">
        <f>'FFP Summary'!E16</f>
        <v>0</v>
      </c>
      <c r="F7" s="80">
        <f>'FFP Summary'!F16</f>
        <v>0</v>
      </c>
      <c r="G7" s="81">
        <f>'FFP Summary'!G16</f>
        <v>0</v>
      </c>
    </row>
    <row r="8" spans="1:7" ht="15.75" thickBot="1" x14ac:dyDescent="0.3">
      <c r="A8" s="79" t="s">
        <v>10</v>
      </c>
      <c r="B8" s="80">
        <f>'FFP Summary'!B17</f>
        <v>0</v>
      </c>
      <c r="C8" s="80">
        <f>'FFP Summary'!C17</f>
        <v>0</v>
      </c>
      <c r="D8" s="80">
        <f>'FFP Summary'!D17</f>
        <v>0</v>
      </c>
      <c r="E8" s="80">
        <f>'FFP Summary'!E17</f>
        <v>0</v>
      </c>
      <c r="F8" s="80">
        <f>'FFP Summary'!F17</f>
        <v>0</v>
      </c>
      <c r="G8" s="81">
        <f>'FFP Summary'!G17</f>
        <v>0</v>
      </c>
    </row>
    <row r="9" spans="1:7" ht="15.75" thickBot="1" x14ac:dyDescent="0.3">
      <c r="A9" s="79" t="s">
        <v>11</v>
      </c>
      <c r="B9" s="80">
        <f>'FFP Summary'!B18</f>
        <v>0</v>
      </c>
      <c r="C9" s="80">
        <f>'FFP Summary'!C18</f>
        <v>0</v>
      </c>
      <c r="D9" s="80">
        <f>'FFP Summary'!D18</f>
        <v>0</v>
      </c>
      <c r="E9" s="80">
        <f>'FFP Summary'!E18</f>
        <v>0</v>
      </c>
      <c r="F9" s="80">
        <f>'FFP Summary'!F18</f>
        <v>0</v>
      </c>
      <c r="G9" s="81">
        <f>'FFP Summary'!G18</f>
        <v>0</v>
      </c>
    </row>
    <row r="10" spans="1:7" ht="15.75" thickBot="1" x14ac:dyDescent="0.3">
      <c r="A10" s="79" t="s">
        <v>12</v>
      </c>
      <c r="B10" s="80">
        <f>'FFP Summary'!B19</f>
        <v>0</v>
      </c>
      <c r="C10" s="80">
        <f>'FFP Summary'!C19</f>
        <v>0</v>
      </c>
      <c r="D10" s="80">
        <f>'FFP Summary'!D19</f>
        <v>0</v>
      </c>
      <c r="E10" s="80">
        <f>'FFP Summary'!E19</f>
        <v>0</v>
      </c>
      <c r="F10" s="80">
        <f>'FFP Summary'!F19</f>
        <v>0</v>
      </c>
      <c r="G10" s="81">
        <f>'FFP Summary'!G19</f>
        <v>0</v>
      </c>
    </row>
    <row r="11" spans="1:7" ht="15.75" thickBot="1" x14ac:dyDescent="0.3">
      <c r="A11" s="174" t="s">
        <v>182</v>
      </c>
      <c r="B11" s="80">
        <f>'FFP Summary'!B20</f>
        <v>0</v>
      </c>
      <c r="C11" s="80">
        <f>'FFP Summary'!C20</f>
        <v>0</v>
      </c>
      <c r="D11" s="80">
        <f>'FFP Summary'!D20</f>
        <v>0</v>
      </c>
      <c r="E11" s="80">
        <f>'FFP Summary'!E20</f>
        <v>0</v>
      </c>
      <c r="F11" s="80">
        <f>'FFP Summary'!F20</f>
        <v>0</v>
      </c>
      <c r="G11" s="80">
        <f>'FFP Summary'!G20</f>
        <v>0</v>
      </c>
    </row>
    <row r="12" spans="1:7" ht="15.75" thickBot="1" x14ac:dyDescent="0.3">
      <c r="A12" s="79" t="s">
        <v>131</v>
      </c>
      <c r="B12" s="80">
        <f>'FFP Summary'!B21</f>
        <v>0</v>
      </c>
      <c r="C12" s="80">
        <f>'FFP Summary'!C21</f>
        <v>0</v>
      </c>
      <c r="D12" s="80">
        <f>'FFP Summary'!D21</f>
        <v>0</v>
      </c>
      <c r="E12" s="80">
        <f>'FFP Summary'!E21</f>
        <v>0</v>
      </c>
      <c r="F12" s="80">
        <f>'FFP Summary'!F21</f>
        <v>0</v>
      </c>
      <c r="G12" s="81">
        <f>'FFP Summary'!G21</f>
        <v>0</v>
      </c>
    </row>
    <row r="13" spans="1:7" ht="15.75" thickBot="1" x14ac:dyDescent="0.3">
      <c r="A13" s="79" t="s">
        <v>6</v>
      </c>
      <c r="B13" s="80">
        <f>'FFP Summary'!B22</f>
        <v>0</v>
      </c>
      <c r="C13" s="80">
        <f>'FFP Summary'!C22</f>
        <v>0</v>
      </c>
      <c r="D13" s="80">
        <f>'FFP Summary'!D22</f>
        <v>0</v>
      </c>
      <c r="E13" s="80">
        <f>'FFP Summary'!E22</f>
        <v>0</v>
      </c>
      <c r="F13" s="80">
        <f>'FFP Summary'!F22</f>
        <v>0</v>
      </c>
      <c r="G13" s="81">
        <f>'FFP Summary'!G22</f>
        <v>0</v>
      </c>
    </row>
    <row r="14" spans="1:7" ht="15.75" thickBot="1" x14ac:dyDescent="0.3">
      <c r="A14" s="78" t="s">
        <v>102</v>
      </c>
      <c r="B14" s="204"/>
      <c r="C14" s="205"/>
      <c r="D14" s="205"/>
      <c r="E14" s="205"/>
      <c r="F14" s="205"/>
      <c r="G14" s="206"/>
    </row>
    <row r="15" spans="1:7" ht="15.75" thickBot="1" x14ac:dyDescent="0.3">
      <c r="A15" s="79" t="s">
        <v>8</v>
      </c>
      <c r="B15" s="80">
        <f>'FFP Summary'!B24</f>
        <v>0</v>
      </c>
      <c r="C15" s="80">
        <f>'FFP Summary'!C24</f>
        <v>0</v>
      </c>
      <c r="D15" s="80">
        <f>'FFP Summary'!D24</f>
        <v>0</v>
      </c>
      <c r="E15" s="80">
        <f>'FFP Summary'!E24</f>
        <v>0</v>
      </c>
      <c r="F15" s="80">
        <f>'FFP Summary'!F24</f>
        <v>0</v>
      </c>
      <c r="G15" s="81">
        <f>'FFP Summary'!G24</f>
        <v>0</v>
      </c>
    </row>
    <row r="16" spans="1:7" ht="15.75" thickBot="1" x14ac:dyDescent="0.3">
      <c r="A16" s="79" t="s">
        <v>69</v>
      </c>
      <c r="B16" s="80">
        <f>'FFP Summary'!B25</f>
        <v>0</v>
      </c>
      <c r="C16" s="80">
        <f>'FFP Summary'!C25</f>
        <v>0</v>
      </c>
      <c r="D16" s="80">
        <f>'FFP Summary'!D25</f>
        <v>0</v>
      </c>
      <c r="E16" s="80">
        <f>'FFP Summary'!E25</f>
        <v>0</v>
      </c>
      <c r="F16" s="80">
        <f>'FFP Summary'!F25</f>
        <v>0</v>
      </c>
      <c r="G16" s="81">
        <f>'FFP Summary'!G25</f>
        <v>0</v>
      </c>
    </row>
    <row r="17" spans="1:7" ht="15.75" thickBot="1" x14ac:dyDescent="0.3">
      <c r="A17" s="77" t="s">
        <v>4</v>
      </c>
      <c r="B17" s="80">
        <f>'FFP Summary'!B26</f>
        <v>0</v>
      </c>
      <c r="C17" s="80">
        <f>'FFP Summary'!C26</f>
        <v>0</v>
      </c>
      <c r="D17" s="80">
        <f>'FFP Summary'!D26</f>
        <v>0</v>
      </c>
      <c r="E17" s="80">
        <f>'FFP Summary'!E26</f>
        <v>0</v>
      </c>
      <c r="F17" s="80">
        <f>'FFP Summary'!F26</f>
        <v>0</v>
      </c>
      <c r="G17" s="82">
        <f>'FFP Summary'!G26</f>
        <v>0</v>
      </c>
    </row>
    <row r="18" spans="1:7" ht="15.75" thickBot="1" x14ac:dyDescent="0.3">
      <c r="A18" s="75"/>
      <c r="B18" s="75"/>
      <c r="C18" s="75"/>
      <c r="D18" s="75"/>
      <c r="E18" s="75"/>
      <c r="F18" s="75"/>
      <c r="G18" s="75"/>
    </row>
    <row r="19" spans="1:7" ht="15.75" thickBot="1" x14ac:dyDescent="0.3">
      <c r="A19" s="84" t="s">
        <v>66</v>
      </c>
      <c r="B19" s="204"/>
      <c r="C19" s="205"/>
      <c r="D19" s="205"/>
      <c r="E19" s="205"/>
      <c r="F19" s="205"/>
      <c r="G19" s="206"/>
    </row>
    <row r="20" spans="1:7" ht="15.75" thickBot="1" x14ac:dyDescent="0.3">
      <c r="A20" s="79" t="s">
        <v>13</v>
      </c>
      <c r="B20" s="80">
        <f>'FFP Summary'!B29</f>
        <v>0</v>
      </c>
      <c r="C20" s="80">
        <f>'FFP Summary'!C29</f>
        <v>0</v>
      </c>
      <c r="D20" s="80">
        <f>'FFP Summary'!D29</f>
        <v>0</v>
      </c>
      <c r="E20" s="80">
        <f>'FFP Summary'!E29</f>
        <v>0</v>
      </c>
      <c r="F20" s="80">
        <f>'FFP Summary'!F29</f>
        <v>0</v>
      </c>
      <c r="G20" s="80">
        <f>'FFP Summary'!G29</f>
        <v>0</v>
      </c>
    </row>
    <row r="21" spans="1:7" ht="15.75" thickBot="1" x14ac:dyDescent="0.3">
      <c r="A21" s="79" t="s">
        <v>11</v>
      </c>
      <c r="B21" s="80">
        <f>'FFP Summary'!B30</f>
        <v>0</v>
      </c>
      <c r="C21" s="80">
        <f>'FFP Summary'!C30</f>
        <v>0</v>
      </c>
      <c r="D21" s="80">
        <f>'FFP Summary'!D30</f>
        <v>0</v>
      </c>
      <c r="E21" s="80">
        <f>'FFP Summary'!E30</f>
        <v>0</v>
      </c>
      <c r="F21" s="80">
        <f>'FFP Summary'!F30</f>
        <v>0</v>
      </c>
      <c r="G21" s="80">
        <f>'FFP Summary'!G30</f>
        <v>0</v>
      </c>
    </row>
    <row r="22" spans="1:7" ht="17.25" customHeight="1" thickBot="1" x14ac:dyDescent="0.3">
      <c r="A22" s="79" t="s">
        <v>6</v>
      </c>
      <c r="B22" s="80">
        <f>'FFP Summary'!B31</f>
        <v>0</v>
      </c>
      <c r="C22" s="80">
        <f>'FFP Summary'!C31</f>
        <v>0</v>
      </c>
      <c r="D22" s="80">
        <f>'FFP Summary'!D31</f>
        <v>0</v>
      </c>
      <c r="E22" s="80">
        <f>'FFP Summary'!E31</f>
        <v>0</v>
      </c>
      <c r="F22" s="80">
        <f>'FFP Summary'!F31</f>
        <v>0</v>
      </c>
      <c r="G22" s="80">
        <f>'FFP Summary'!G31</f>
        <v>0</v>
      </c>
    </row>
    <row r="23" spans="1:7" ht="15.75" thickBot="1" x14ac:dyDescent="0.3">
      <c r="A23" s="77" t="s">
        <v>4</v>
      </c>
      <c r="B23" s="80">
        <f>'FFP Summary'!B32</f>
        <v>0</v>
      </c>
      <c r="C23" s="80">
        <f>'FFP Summary'!C32</f>
        <v>0</v>
      </c>
      <c r="D23" s="80">
        <f>'FFP Summary'!D32</f>
        <v>0</v>
      </c>
      <c r="E23" s="80">
        <f>'FFP Summary'!E32</f>
        <v>0</v>
      </c>
      <c r="F23" s="80">
        <f>'FFP Summary'!F32</f>
        <v>0</v>
      </c>
      <c r="G23" s="80">
        <f>'FFP Summary'!G32</f>
        <v>0</v>
      </c>
    </row>
    <row r="24" spans="1:7" ht="15.75" thickBot="1" x14ac:dyDescent="0.3">
      <c r="A24" s="83"/>
      <c r="B24" s="85"/>
      <c r="C24" s="85"/>
      <c r="D24" s="85"/>
      <c r="E24" s="85"/>
      <c r="F24" s="85"/>
      <c r="G24" s="85"/>
    </row>
    <row r="25" spans="1:7" ht="15.75" thickBot="1" x14ac:dyDescent="0.3">
      <c r="A25" s="84" t="s">
        <v>151</v>
      </c>
      <c r="B25" s="89">
        <f>'FFP Summary'!B40</f>
        <v>0</v>
      </c>
      <c r="C25" s="89">
        <f>'FFP Summary'!C40</f>
        <v>0</v>
      </c>
      <c r="D25" s="89">
        <f>'FFP Summary'!D40</f>
        <v>0</v>
      </c>
      <c r="E25" s="89">
        <f>'FFP Summary'!E40</f>
        <v>0</v>
      </c>
      <c r="F25" s="89">
        <f>'FFP Summary'!F40</f>
        <v>0</v>
      </c>
      <c r="G25" s="89">
        <f>'FFP Summary'!G40</f>
        <v>0</v>
      </c>
    </row>
    <row r="26" spans="1:7" ht="15.75" thickBot="1" x14ac:dyDescent="0.3">
      <c r="A26" s="84" t="s">
        <v>152</v>
      </c>
      <c r="B26" s="89">
        <f>'FFP Summary'!B43</f>
        <v>0</v>
      </c>
      <c r="C26" s="89">
        <f>'FFP Summary'!C43</f>
        <v>0</v>
      </c>
      <c r="D26" s="89">
        <f>'FFP Summary'!D43</f>
        <v>0</v>
      </c>
      <c r="E26" s="89">
        <f>'FFP Summary'!E43</f>
        <v>0</v>
      </c>
      <c r="F26" s="89">
        <f>'FFP Summary'!F43</f>
        <v>0</v>
      </c>
      <c r="G26" s="89">
        <f>'FFP Summary'!G43</f>
        <v>0</v>
      </c>
    </row>
    <row r="27" spans="1:7" ht="15.75" thickBot="1" x14ac:dyDescent="0.3">
      <c r="A27" s="75"/>
      <c r="B27" s="75"/>
      <c r="C27" s="75"/>
      <c r="D27" s="75"/>
      <c r="E27" s="75"/>
      <c r="F27" s="75"/>
      <c r="G27" s="75"/>
    </row>
    <row r="28" spans="1:7" ht="15.75" thickBot="1" x14ac:dyDescent="0.3">
      <c r="A28" s="86" t="s">
        <v>146</v>
      </c>
      <c r="B28" s="87">
        <f>'FFP Summary'!B42</f>
        <v>0</v>
      </c>
      <c r="C28" s="87">
        <f>'FFP Summary'!C42</f>
        <v>0</v>
      </c>
      <c r="D28" s="87">
        <f>'FFP Summary'!D42</f>
        <v>0</v>
      </c>
      <c r="E28" s="87">
        <f>'FFP Summary'!E42</f>
        <v>0</v>
      </c>
      <c r="F28" s="87">
        <f>'FFP Summary'!F42</f>
        <v>0</v>
      </c>
      <c r="G28" s="88">
        <f>'FFP Summary'!G42</f>
        <v>0</v>
      </c>
    </row>
    <row r="29" spans="1:7" ht="15.75" thickBot="1" x14ac:dyDescent="0.3">
      <c r="A29" s="75"/>
      <c r="B29" s="75"/>
      <c r="C29" s="75"/>
      <c r="D29" s="75"/>
      <c r="E29" s="75"/>
      <c r="F29" s="75"/>
      <c r="G29" s="75"/>
    </row>
    <row r="30" spans="1:7" ht="15.75" thickBot="1" x14ac:dyDescent="0.3">
      <c r="A30" s="84" t="s">
        <v>160</v>
      </c>
      <c r="B30" s="135">
        <f ca="1">IF(ISERROR(OFFSET(B25,0,-8)),0,B25-OFFSET(B25,0,-8))</f>
        <v>0</v>
      </c>
      <c r="C30" s="135">
        <f t="shared" ref="C30:G30" ca="1" si="0">IF(ISERROR(OFFSET(C25,0,-8)),0,C25-OFFSET(C25,0,-8))</f>
        <v>0</v>
      </c>
      <c r="D30" s="135">
        <f t="shared" ca="1" si="0"/>
        <v>0</v>
      </c>
      <c r="E30" s="135">
        <f t="shared" ca="1" si="0"/>
        <v>0</v>
      </c>
      <c r="F30" s="135">
        <f t="shared" ca="1" si="0"/>
        <v>0</v>
      </c>
      <c r="G30" s="135">
        <f t="shared" ca="1" si="0"/>
        <v>0</v>
      </c>
    </row>
  </sheetData>
  <mergeCells count="5">
    <mergeCell ref="B14:G14"/>
    <mergeCell ref="B19:G19"/>
    <mergeCell ref="G2:G3"/>
    <mergeCell ref="B4:G5"/>
    <mergeCell ref="A2:A3"/>
  </mergeCells>
  <pageMargins left="0.7" right="0.7" top="0.75" bottom="0.75" header="0.3" footer="0.3"/>
  <pageSetup paperSize="9" orientation="landscape" r:id="rId1"/>
  <headerFooter alignWithMargins="0">
    <oddFooter>&amp;L&amp;"Arial,Italic"&amp;8&amp;F &amp;A &amp;D&amp;R&amp;"Arial,Italic"&amp;8&amp;P/&amp;N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59999389629810485"/>
  </sheetPr>
  <dimension ref="A1:AL81"/>
  <sheetViews>
    <sheetView zoomScale="90" zoomScaleNormal="90" workbookViewId="0">
      <pane ySplit="5" topLeftCell="A6" activePane="bottomLeft" state="frozen"/>
      <selection pane="bottomLeft" activeCell="AD6" sqref="AD6:AD55"/>
    </sheetView>
  </sheetViews>
  <sheetFormatPr defaultRowHeight="15" x14ac:dyDescent="0.25"/>
  <cols>
    <col min="1" max="1" width="8.42578125" style="16" bestFit="1" customWidth="1"/>
    <col min="2" max="2" width="24.85546875" style="16" bestFit="1" customWidth="1"/>
    <col min="3" max="3" width="27.28515625" style="16" bestFit="1" customWidth="1"/>
    <col min="4" max="4" width="11.42578125" style="64" bestFit="1" customWidth="1"/>
    <col min="5" max="5" width="11" style="64" bestFit="1" customWidth="1"/>
    <col min="6" max="8" width="10.42578125" style="64" bestFit="1" customWidth="1"/>
    <col min="9" max="9" width="12" style="65" bestFit="1" customWidth="1"/>
    <col min="10" max="14" width="9.140625" style="16"/>
    <col min="15" max="15" width="8.42578125" style="16" bestFit="1" customWidth="1"/>
    <col min="16" max="16" width="24.85546875" style="16" bestFit="1" customWidth="1"/>
    <col min="17" max="17" width="27.28515625" style="16" bestFit="1" customWidth="1"/>
    <col min="18" max="18" width="11.42578125" style="16" bestFit="1" customWidth="1"/>
    <col min="19" max="19" width="11" style="16" bestFit="1" customWidth="1"/>
    <col min="20" max="22" width="10.42578125" style="16" bestFit="1" customWidth="1"/>
    <col min="23" max="23" width="12" style="16" bestFit="1" customWidth="1"/>
    <col min="24" max="29" width="9.140625" style="16"/>
    <col min="30" max="30" width="8.42578125" style="16" bestFit="1" customWidth="1"/>
    <col min="31" max="31" width="24.85546875" style="16" bestFit="1" customWidth="1"/>
    <col min="32" max="32" width="27.28515625" style="16" bestFit="1" customWidth="1"/>
    <col min="33" max="33" width="11.42578125" style="16" bestFit="1" customWidth="1"/>
    <col min="34" max="34" width="11" style="16" bestFit="1" customWidth="1"/>
    <col min="35" max="37" width="10.42578125" style="16" bestFit="1" customWidth="1"/>
    <col min="38" max="38" width="12" style="16" bestFit="1" customWidth="1"/>
    <col min="39" max="16384" width="9.140625" style="16"/>
  </cols>
  <sheetData>
    <row r="1" spans="1:38" ht="18.75" x14ac:dyDescent="0.3">
      <c r="A1" s="122" t="s">
        <v>144</v>
      </c>
    </row>
    <row r="3" spans="1:38" x14ac:dyDescent="0.25">
      <c r="A3" s="107"/>
      <c r="B3" s="138" t="s">
        <v>161</v>
      </c>
      <c r="C3" s="107"/>
      <c r="D3" s="108" t="s">
        <v>1</v>
      </c>
      <c r="E3" s="108" t="s">
        <v>2</v>
      </c>
      <c r="F3" s="108" t="s">
        <v>74</v>
      </c>
      <c r="G3" s="108" t="s">
        <v>67</v>
      </c>
      <c r="H3" s="108" t="s">
        <v>68</v>
      </c>
      <c r="I3" s="109" t="s">
        <v>77</v>
      </c>
      <c r="O3" s="107"/>
      <c r="P3" s="138" t="s">
        <v>162</v>
      </c>
      <c r="Q3" s="107"/>
      <c r="R3" s="108" t="s">
        <v>1</v>
      </c>
      <c r="S3" s="108" t="s">
        <v>2</v>
      </c>
      <c r="T3" s="108" t="s">
        <v>74</v>
      </c>
      <c r="U3" s="108" t="s">
        <v>67</v>
      </c>
      <c r="V3" s="108" t="s">
        <v>68</v>
      </c>
      <c r="W3" s="109" t="s">
        <v>77</v>
      </c>
      <c r="AD3" s="107"/>
      <c r="AE3" s="138" t="s">
        <v>163</v>
      </c>
      <c r="AF3" s="107"/>
      <c r="AG3" s="108" t="s">
        <v>1</v>
      </c>
      <c r="AH3" s="108" t="s">
        <v>2</v>
      </c>
      <c r="AI3" s="108" t="s">
        <v>74</v>
      </c>
      <c r="AJ3" s="108" t="s">
        <v>67</v>
      </c>
      <c r="AK3" s="108" t="s">
        <v>68</v>
      </c>
      <c r="AL3" s="109" t="s">
        <v>77</v>
      </c>
    </row>
    <row r="4" spans="1:38" x14ac:dyDescent="0.25">
      <c r="A4" s="107"/>
      <c r="B4" s="107"/>
      <c r="C4" s="107"/>
      <c r="D4" s="110"/>
      <c r="E4" s="110"/>
      <c r="F4" s="110"/>
      <c r="G4" s="110"/>
      <c r="H4" s="110"/>
      <c r="I4" s="109"/>
      <c r="O4" s="107"/>
      <c r="P4" s="107"/>
      <c r="Q4" s="107"/>
      <c r="R4" s="110"/>
      <c r="S4" s="110"/>
      <c r="T4" s="110"/>
      <c r="U4" s="110"/>
      <c r="V4" s="110"/>
      <c r="W4" s="109"/>
      <c r="AD4" s="107"/>
      <c r="AE4" s="107"/>
      <c r="AF4" s="107"/>
      <c r="AG4" s="110"/>
      <c r="AH4" s="110"/>
      <c r="AI4" s="110"/>
      <c r="AJ4" s="110"/>
      <c r="AK4" s="110"/>
      <c r="AL4" s="109"/>
    </row>
    <row r="5" spans="1:38" s="24" customFormat="1" x14ac:dyDescent="0.25">
      <c r="A5" s="111" t="s">
        <v>71</v>
      </c>
      <c r="B5" s="111" t="s">
        <v>72</v>
      </c>
      <c r="C5" s="111" t="s">
        <v>0</v>
      </c>
      <c r="D5" s="108" t="s">
        <v>16</v>
      </c>
      <c r="E5" s="108" t="s">
        <v>16</v>
      </c>
      <c r="F5" s="112" t="s">
        <v>16</v>
      </c>
      <c r="G5" s="108" t="s">
        <v>16</v>
      </c>
      <c r="H5" s="108" t="s">
        <v>16</v>
      </c>
      <c r="I5" s="109" t="s">
        <v>16</v>
      </c>
      <c r="O5" s="111" t="s">
        <v>71</v>
      </c>
      <c r="P5" s="111" t="s">
        <v>72</v>
      </c>
      <c r="Q5" s="111" t="s">
        <v>0</v>
      </c>
      <c r="R5" s="108" t="s">
        <v>16</v>
      </c>
      <c r="S5" s="108" t="s">
        <v>16</v>
      </c>
      <c r="T5" s="112" t="s">
        <v>16</v>
      </c>
      <c r="U5" s="108" t="s">
        <v>16</v>
      </c>
      <c r="V5" s="108" t="s">
        <v>16</v>
      </c>
      <c r="W5" s="109" t="s">
        <v>16</v>
      </c>
      <c r="AD5" s="111" t="s">
        <v>71</v>
      </c>
      <c r="AE5" s="111" t="s">
        <v>72</v>
      </c>
      <c r="AF5" s="111" t="s">
        <v>0</v>
      </c>
      <c r="AG5" s="108" t="s">
        <v>16</v>
      </c>
      <c r="AH5" s="108" t="s">
        <v>16</v>
      </c>
      <c r="AI5" s="112" t="s">
        <v>16</v>
      </c>
      <c r="AJ5" s="108" t="s">
        <v>16</v>
      </c>
      <c r="AK5" s="108" t="s">
        <v>16</v>
      </c>
      <c r="AL5" s="109" t="s">
        <v>16</v>
      </c>
    </row>
    <row r="6" spans="1:38" s="23" customFormat="1" x14ac:dyDescent="0.25">
      <c r="A6" s="118" t="str">
        <f>'Staff Costs'!A6</f>
        <v>Division</v>
      </c>
      <c r="B6" s="118" t="str">
        <f>'Staff Costs'!B6</f>
        <v>Branch</v>
      </c>
      <c r="C6" s="118" t="str">
        <f>'Staff Costs'!C6</f>
        <v>Please select grade</v>
      </c>
      <c r="D6" s="113">
        <f>'Staff Costs'!$H6*VLOOKUP($B6,Lookup!$L$2:$M$12,2,FALSE)</f>
        <v>0</v>
      </c>
      <c r="E6" s="113">
        <f>'Staff Costs'!$J6*VLOOKUP(B6,Lookup!$L$2:$M$12,2,FALSE)</f>
        <v>0</v>
      </c>
      <c r="F6" s="113">
        <f>'Staff Costs'!$L6*VLOOKUP($B6,Lookup!$L$2:$M$12,2,FALSE)</f>
        <v>0</v>
      </c>
      <c r="G6" s="113">
        <f>'Staff Costs'!$N6*VLOOKUP($B6,Lookup!$L$2:$N$14,2,FALSE)</f>
        <v>0</v>
      </c>
      <c r="H6" s="113">
        <f>'Staff Costs'!$P6*VLOOKUP($B6,Lookup!$L$2:$M$12,2,FALSE)</f>
        <v>0</v>
      </c>
      <c r="I6" s="114">
        <f>SUM(D6:H6)</f>
        <v>0</v>
      </c>
      <c r="O6" s="118" t="str">
        <f>Expenditure!AB4</f>
        <v>Division</v>
      </c>
      <c r="P6" s="118" t="str">
        <f>'Staff Costs'!Y6</f>
        <v>Branch</v>
      </c>
      <c r="Q6" s="118" t="str">
        <f>'Staff Costs'!Z6</f>
        <v>Please select grade</v>
      </c>
      <c r="R6" s="113">
        <f>'Staff Costs'!$AE6*VLOOKUP($P6,Lookup!$L$2:$M$12,2,FALSE)</f>
        <v>0</v>
      </c>
      <c r="S6" s="113">
        <f>'Staff Costs'!$AG6*VLOOKUP($P6,Lookup!$L$2:$M$12,2,FALSE)</f>
        <v>0</v>
      </c>
      <c r="T6" s="113">
        <f>'Staff Costs'!$AI6*VLOOKUP($P6,Lookup!$L$2:$M$12,2,FALSE)</f>
        <v>0</v>
      </c>
      <c r="U6" s="113">
        <f>'Staff Costs'!$AK6*VLOOKUP($P6,Lookup!$L$2:$M$12,2,FALSE)</f>
        <v>0</v>
      </c>
      <c r="V6" s="113">
        <f>'Staff Costs'!$AM6*VLOOKUP($P6,Lookup!$L$2:$M$12,2,FALSE)</f>
        <v>0</v>
      </c>
      <c r="W6" s="114">
        <f>SUM(R6:V6)</f>
        <v>0</v>
      </c>
      <c r="AD6" s="118" t="str">
        <f>Expenditure!BC4</f>
        <v>Division</v>
      </c>
      <c r="AE6" s="118" t="str">
        <f>'Staff Costs'!AV6</f>
        <v>Branch</v>
      </c>
      <c r="AF6" s="118" t="str">
        <f>'Staff Costs'!AW6</f>
        <v>Please select grade</v>
      </c>
      <c r="AG6" s="113">
        <f>'Staff Costs'!$BB6*VLOOKUP($AE6,Lookup!$L$2:$M$12,2,FALSE)</f>
        <v>0</v>
      </c>
      <c r="AH6" s="113">
        <f>'Staff Costs'!$BD6*VLOOKUP($AE6,Lookup!$L$2:$M$12,2,FALSE)</f>
        <v>0</v>
      </c>
      <c r="AI6" s="113">
        <f>'Staff Costs'!$BF6*VLOOKUP($AE6,Lookup!$L$2:$M$12,2,FALSE)</f>
        <v>0</v>
      </c>
      <c r="AJ6" s="113">
        <f>'Staff Costs'!$BH6*VLOOKUP($AE6,Lookup!$L$2:$M$12,2,FALSE)</f>
        <v>0</v>
      </c>
      <c r="AK6" s="113">
        <f>'Staff Costs'!$BJ6*VLOOKUP($AE6,Lookup!$L$2:$M$12,2,FALSE)</f>
        <v>0</v>
      </c>
      <c r="AL6" s="114">
        <f>SUM(AG6:AK6)</f>
        <v>0</v>
      </c>
    </row>
    <row r="7" spans="1:38" x14ac:dyDescent="0.25">
      <c r="A7" s="118" t="str">
        <f>'Staff Costs'!A7</f>
        <v>Division</v>
      </c>
      <c r="B7" s="118" t="str">
        <f>'Staff Costs'!B7</f>
        <v>Branch</v>
      </c>
      <c r="C7" s="118" t="str">
        <f>'Staff Costs'!C7</f>
        <v>Please select grade</v>
      </c>
      <c r="D7" s="113">
        <f>'Staff Costs'!$H7*VLOOKUP($B7,Lookup!$L$2:$M$12,2,FALSE)</f>
        <v>0</v>
      </c>
      <c r="E7" s="113">
        <f>'Staff Costs'!$J7*VLOOKUP(B7,Lookup!$L$2:$M$12,2,FALSE)</f>
        <v>0</v>
      </c>
      <c r="F7" s="113">
        <f>'Staff Costs'!$L7*VLOOKUP($B7,Lookup!$L$2:$M$12,2,FALSE)</f>
        <v>0</v>
      </c>
      <c r="G7" s="113">
        <f>'Staff Costs'!$N7*VLOOKUP($B7,Lookup!$L$2:$N$14,2,FALSE)</f>
        <v>0</v>
      </c>
      <c r="H7" s="113">
        <f>'Staff Costs'!$P7*VLOOKUP($B7,Lookup!$L$2:$M$12,2,FALSE)</f>
        <v>0</v>
      </c>
      <c r="I7" s="114">
        <f t="shared" ref="I7:I55" si="0">SUM(D7:H7)</f>
        <v>0</v>
      </c>
      <c r="O7" s="118" t="str">
        <f>Expenditure!AB5</f>
        <v>Division</v>
      </c>
      <c r="P7" s="118" t="str">
        <f>'Staff Costs'!Y7</f>
        <v>Branch</v>
      </c>
      <c r="Q7" s="118" t="str">
        <f>'Staff Costs'!Z7</f>
        <v>Please select grade</v>
      </c>
      <c r="R7" s="113">
        <f>'Staff Costs'!$AE7*VLOOKUP($P7,Lookup!$L$2:$M$12,2,FALSE)</f>
        <v>0</v>
      </c>
      <c r="S7" s="113">
        <f>'Staff Costs'!$AG7*VLOOKUP($P7,Lookup!$L$2:$M$12,2,FALSE)</f>
        <v>0</v>
      </c>
      <c r="T7" s="113">
        <f>'Staff Costs'!$AI7*VLOOKUP($P7,Lookup!$L$2:$M$12,2,FALSE)</f>
        <v>0</v>
      </c>
      <c r="U7" s="113">
        <f>'Staff Costs'!$AK7*VLOOKUP($P7,Lookup!$L$2:$M$12,2,FALSE)</f>
        <v>0</v>
      </c>
      <c r="V7" s="113">
        <f>'Staff Costs'!$AM7*VLOOKUP($P7,Lookup!$L$2:$M$12,2,FALSE)</f>
        <v>0</v>
      </c>
      <c r="W7" s="114">
        <f t="shared" ref="W7:W55" si="1">SUM(R7:V7)</f>
        <v>0</v>
      </c>
      <c r="AD7" s="118" t="str">
        <f>Expenditure!BC5</f>
        <v>Division</v>
      </c>
      <c r="AE7" s="118" t="str">
        <f>'Staff Costs'!AV7</f>
        <v>Branch</v>
      </c>
      <c r="AF7" s="118" t="str">
        <f>'Staff Costs'!AW7</f>
        <v>Please select grade</v>
      </c>
      <c r="AG7" s="113">
        <f>'Staff Costs'!$BB7*VLOOKUP($AE7,Lookup!$L$2:$M$12,2,FALSE)</f>
        <v>0</v>
      </c>
      <c r="AH7" s="113">
        <f>'Staff Costs'!$BD7*VLOOKUP($AE7,Lookup!$L$2:$M$12,2,FALSE)</f>
        <v>0</v>
      </c>
      <c r="AI7" s="113">
        <f>'Staff Costs'!$BF7*VLOOKUP($AE7,Lookup!$L$2:$M$12,2,FALSE)</f>
        <v>0</v>
      </c>
      <c r="AJ7" s="113">
        <f>'Staff Costs'!$BH7*VLOOKUP($AE7,Lookup!$L$2:$M$12,2,FALSE)</f>
        <v>0</v>
      </c>
      <c r="AK7" s="113">
        <f>'Staff Costs'!$BJ7*VLOOKUP($AE7,Lookup!$L$2:$M$12,2,FALSE)</f>
        <v>0</v>
      </c>
      <c r="AL7" s="114">
        <f t="shared" ref="AL7:AL55" si="2">SUM(AG7:AK7)</f>
        <v>0</v>
      </c>
    </row>
    <row r="8" spans="1:38" x14ac:dyDescent="0.25">
      <c r="A8" s="118" t="str">
        <f>'Staff Costs'!A8</f>
        <v>Division</v>
      </c>
      <c r="B8" s="118" t="str">
        <f>'Staff Costs'!B8</f>
        <v>Branch</v>
      </c>
      <c r="C8" s="118" t="str">
        <f>'Staff Costs'!C8</f>
        <v>Please select grade</v>
      </c>
      <c r="D8" s="113">
        <f>'Staff Costs'!$H8*VLOOKUP($B8,Lookup!$L$2:$M$12,2,FALSE)</f>
        <v>0</v>
      </c>
      <c r="E8" s="113">
        <f>'Staff Costs'!$J8*VLOOKUP(B8,Lookup!$L$2:$M$12,2,FALSE)</f>
        <v>0</v>
      </c>
      <c r="F8" s="113">
        <f>'Staff Costs'!$L8*VLOOKUP($B8,Lookup!$L$2:$M$12,2,FALSE)</f>
        <v>0</v>
      </c>
      <c r="G8" s="113">
        <f>'Staff Costs'!$N8*VLOOKUP($B8,Lookup!$L$2:$N$14,2,FALSE)</f>
        <v>0</v>
      </c>
      <c r="H8" s="113">
        <f>'Staff Costs'!$P8*VLOOKUP($B8,Lookup!$L$2:$M$12,2,FALSE)</f>
        <v>0</v>
      </c>
      <c r="I8" s="114">
        <f t="shared" si="0"/>
        <v>0</v>
      </c>
      <c r="O8" s="118" t="str">
        <f>Expenditure!AB6</f>
        <v>Division</v>
      </c>
      <c r="P8" s="118" t="str">
        <f>'Staff Costs'!Y8</f>
        <v>Branch</v>
      </c>
      <c r="Q8" s="118" t="str">
        <f>'Staff Costs'!Z8</f>
        <v>Please select grade</v>
      </c>
      <c r="R8" s="113">
        <f>'Staff Costs'!$AE8*VLOOKUP($P8,Lookup!$L$2:$M$12,2,FALSE)</f>
        <v>0</v>
      </c>
      <c r="S8" s="113">
        <f>'Staff Costs'!$AG8*VLOOKUP($P8,Lookup!$L$2:$M$12,2,FALSE)</f>
        <v>0</v>
      </c>
      <c r="T8" s="113">
        <f>'Staff Costs'!$AI8*VLOOKUP($P8,Lookup!$L$2:$M$12,2,FALSE)</f>
        <v>0</v>
      </c>
      <c r="U8" s="113">
        <f>'Staff Costs'!$AK8*VLOOKUP($P8,Lookup!$L$2:$M$12,2,FALSE)</f>
        <v>0</v>
      </c>
      <c r="V8" s="113">
        <f>'Staff Costs'!$AM8*VLOOKUP($P8,Lookup!$L$2:$M$12,2,FALSE)</f>
        <v>0</v>
      </c>
      <c r="W8" s="114">
        <f t="shared" si="1"/>
        <v>0</v>
      </c>
      <c r="AD8" s="118" t="str">
        <f>Expenditure!BC6</f>
        <v>Division</v>
      </c>
      <c r="AE8" s="118" t="str">
        <f>'Staff Costs'!AV8</f>
        <v>Branch</v>
      </c>
      <c r="AF8" s="118" t="str">
        <f>'Staff Costs'!AW8</f>
        <v>Please select grade</v>
      </c>
      <c r="AG8" s="113">
        <f>'Staff Costs'!$BB8*VLOOKUP($AE8,Lookup!$L$2:$M$12,2,FALSE)</f>
        <v>0</v>
      </c>
      <c r="AH8" s="113">
        <f>'Staff Costs'!$BD8*VLOOKUP($AE8,Lookup!$L$2:$M$12,2,FALSE)</f>
        <v>0</v>
      </c>
      <c r="AI8" s="113">
        <f>'Staff Costs'!$BF8*VLOOKUP($AE8,Lookup!$L$2:$M$12,2,FALSE)</f>
        <v>0</v>
      </c>
      <c r="AJ8" s="113">
        <f>'Staff Costs'!$BH8*VLOOKUP($AE8,Lookup!$L$2:$M$12,2,FALSE)</f>
        <v>0</v>
      </c>
      <c r="AK8" s="113">
        <f>'Staff Costs'!$BJ8*VLOOKUP($AE8,Lookup!$L$2:$M$12,2,FALSE)</f>
        <v>0</v>
      </c>
      <c r="AL8" s="114">
        <f t="shared" si="2"/>
        <v>0</v>
      </c>
    </row>
    <row r="9" spans="1:38" x14ac:dyDescent="0.25">
      <c r="A9" s="118" t="str">
        <f>'Staff Costs'!A9</f>
        <v>Division</v>
      </c>
      <c r="B9" s="118" t="str">
        <f>'Staff Costs'!B9</f>
        <v>Branch</v>
      </c>
      <c r="C9" s="118" t="str">
        <f>'Staff Costs'!C9</f>
        <v>Please select grade</v>
      </c>
      <c r="D9" s="113">
        <f>'Staff Costs'!$H9*VLOOKUP($B9,Lookup!$L$2:$M$12,2,FALSE)</f>
        <v>0</v>
      </c>
      <c r="E9" s="113">
        <f>'Staff Costs'!$J9*VLOOKUP(B9,Lookup!$L$2:$M$12,2,FALSE)</f>
        <v>0</v>
      </c>
      <c r="F9" s="113">
        <f>'Staff Costs'!$L9*VLOOKUP($B9,Lookup!$L$2:$M$12,2,FALSE)</f>
        <v>0</v>
      </c>
      <c r="G9" s="113">
        <f>'Staff Costs'!$N9*VLOOKUP($B9,Lookup!$L$2:$N$14,2,FALSE)</f>
        <v>0</v>
      </c>
      <c r="H9" s="113">
        <f>'Staff Costs'!$P9*VLOOKUP($B9,Lookup!$L$2:$M$12,2,FALSE)</f>
        <v>0</v>
      </c>
      <c r="I9" s="114">
        <f t="shared" si="0"/>
        <v>0</v>
      </c>
      <c r="O9" s="118" t="str">
        <f>Expenditure!AB7</f>
        <v>Division</v>
      </c>
      <c r="P9" s="118" t="str">
        <f>'Staff Costs'!Y9</f>
        <v>Branch</v>
      </c>
      <c r="Q9" s="118" t="str">
        <f>'Staff Costs'!Z9</f>
        <v>Please select grade</v>
      </c>
      <c r="R9" s="113">
        <f>'Staff Costs'!$AE9*VLOOKUP($P9,Lookup!$L$2:$M$12,2,FALSE)</f>
        <v>0</v>
      </c>
      <c r="S9" s="113">
        <f>'Staff Costs'!$AG9*VLOOKUP($P9,Lookup!$L$2:$M$12,2,FALSE)</f>
        <v>0</v>
      </c>
      <c r="T9" s="113">
        <f>'Staff Costs'!$AI9*VLOOKUP($P9,Lookup!$L$2:$M$12,2,FALSE)</f>
        <v>0</v>
      </c>
      <c r="U9" s="113">
        <f>'Staff Costs'!$AK9*VLOOKUP($P9,Lookup!$L$2:$M$12,2,FALSE)</f>
        <v>0</v>
      </c>
      <c r="V9" s="113">
        <f>'Staff Costs'!$AM9*VLOOKUP($P9,Lookup!$L$2:$M$12,2,FALSE)</f>
        <v>0</v>
      </c>
      <c r="W9" s="114">
        <f t="shared" si="1"/>
        <v>0</v>
      </c>
      <c r="AD9" s="118" t="str">
        <f>Expenditure!BC7</f>
        <v>Division</v>
      </c>
      <c r="AE9" s="118" t="str">
        <f>'Staff Costs'!AV9</f>
        <v>Branch</v>
      </c>
      <c r="AF9" s="118" t="str">
        <f>'Staff Costs'!AW9</f>
        <v>Please select grade</v>
      </c>
      <c r="AG9" s="113">
        <f>'Staff Costs'!$BB9*VLOOKUP($AE9,Lookup!$L$2:$M$12,2,FALSE)</f>
        <v>0</v>
      </c>
      <c r="AH9" s="113">
        <f>'Staff Costs'!$BD9*VLOOKUP($AE9,Lookup!$L$2:$M$12,2,FALSE)</f>
        <v>0</v>
      </c>
      <c r="AI9" s="113">
        <f>'Staff Costs'!$BF9*VLOOKUP($AE9,Lookup!$L$2:$M$12,2,FALSE)</f>
        <v>0</v>
      </c>
      <c r="AJ9" s="113">
        <f>'Staff Costs'!$BH9*VLOOKUP($AE9,Lookup!$L$2:$M$12,2,FALSE)</f>
        <v>0</v>
      </c>
      <c r="AK9" s="113">
        <f>'Staff Costs'!$BJ9*VLOOKUP($AE9,Lookup!$L$2:$M$12,2,FALSE)</f>
        <v>0</v>
      </c>
      <c r="AL9" s="114">
        <f t="shared" si="2"/>
        <v>0</v>
      </c>
    </row>
    <row r="10" spans="1:38" x14ac:dyDescent="0.25">
      <c r="A10" s="118" t="str">
        <f>'Staff Costs'!A10</f>
        <v>Division</v>
      </c>
      <c r="B10" s="118" t="str">
        <f>'Staff Costs'!B10</f>
        <v>Branch</v>
      </c>
      <c r="C10" s="118" t="str">
        <f>'Staff Costs'!C10</f>
        <v>Please select grade</v>
      </c>
      <c r="D10" s="113">
        <f>'Staff Costs'!$H10*VLOOKUP($B10,Lookup!$L$2:$M$12,2,FALSE)</f>
        <v>0</v>
      </c>
      <c r="E10" s="113">
        <f>'Staff Costs'!$J10*VLOOKUP(B10,Lookup!$L$2:$M$12,2,FALSE)</f>
        <v>0</v>
      </c>
      <c r="F10" s="113">
        <f>'Staff Costs'!$L10*VLOOKUP($B10,Lookup!$L$2:$M$12,2,FALSE)</f>
        <v>0</v>
      </c>
      <c r="G10" s="113">
        <f>'Staff Costs'!$N10*VLOOKUP($B10,Lookup!$L$2:$N$14,2,FALSE)</f>
        <v>0</v>
      </c>
      <c r="H10" s="113">
        <f>'Staff Costs'!$P10*VLOOKUP($B10,Lookup!$L$2:$M$12,2,FALSE)</f>
        <v>0</v>
      </c>
      <c r="I10" s="114">
        <f t="shared" si="0"/>
        <v>0</v>
      </c>
      <c r="O10" s="118" t="str">
        <f>Expenditure!AB8</f>
        <v>Division</v>
      </c>
      <c r="P10" s="118" t="str">
        <f>'Staff Costs'!Y10</f>
        <v>Branch</v>
      </c>
      <c r="Q10" s="118" t="str">
        <f>'Staff Costs'!Z10</f>
        <v>Please select grade</v>
      </c>
      <c r="R10" s="113">
        <f>'Staff Costs'!$AE10*VLOOKUP($P10,Lookup!$L$2:$M$12,2,FALSE)</f>
        <v>0</v>
      </c>
      <c r="S10" s="113">
        <f>'Staff Costs'!$AG10*VLOOKUP($P10,Lookup!$L$2:$M$12,2,FALSE)</f>
        <v>0</v>
      </c>
      <c r="T10" s="113">
        <f>'Staff Costs'!$AI10*VLOOKUP($P10,Lookup!$L$2:$M$12,2,FALSE)</f>
        <v>0</v>
      </c>
      <c r="U10" s="113">
        <f>'Staff Costs'!$AK10*VLOOKUP($P10,Lookup!$L$2:$M$12,2,FALSE)</f>
        <v>0</v>
      </c>
      <c r="V10" s="113">
        <f>'Staff Costs'!$AM10*VLOOKUP($P10,Lookup!$L$2:$M$12,2,FALSE)</f>
        <v>0</v>
      </c>
      <c r="W10" s="114">
        <f t="shared" si="1"/>
        <v>0</v>
      </c>
      <c r="AD10" s="118" t="str">
        <f>Expenditure!BC8</f>
        <v>Division</v>
      </c>
      <c r="AE10" s="118" t="str">
        <f>'Staff Costs'!AV10</f>
        <v>Branch</v>
      </c>
      <c r="AF10" s="118" t="str">
        <f>'Staff Costs'!AW10</f>
        <v>Please select grade</v>
      </c>
      <c r="AG10" s="113">
        <f>'Staff Costs'!$BB10*VLOOKUP($AE10,Lookup!$L$2:$M$12,2,FALSE)</f>
        <v>0</v>
      </c>
      <c r="AH10" s="113">
        <f>'Staff Costs'!$BD10*VLOOKUP($AE10,Lookup!$L$2:$M$12,2,FALSE)</f>
        <v>0</v>
      </c>
      <c r="AI10" s="113">
        <f>'Staff Costs'!$BF10*VLOOKUP($AE10,Lookup!$L$2:$M$12,2,FALSE)</f>
        <v>0</v>
      </c>
      <c r="AJ10" s="113">
        <f>'Staff Costs'!$BH10*VLOOKUP($AE10,Lookup!$L$2:$M$12,2,FALSE)</f>
        <v>0</v>
      </c>
      <c r="AK10" s="113">
        <f>'Staff Costs'!$BJ10*VLOOKUP($AE10,Lookup!$L$2:$M$12,2,FALSE)</f>
        <v>0</v>
      </c>
      <c r="AL10" s="114">
        <f t="shared" si="2"/>
        <v>0</v>
      </c>
    </row>
    <row r="11" spans="1:38" x14ac:dyDescent="0.25">
      <c r="A11" s="118" t="str">
        <f>'Staff Costs'!A11</f>
        <v>Division</v>
      </c>
      <c r="B11" s="118" t="str">
        <f>'Staff Costs'!B11</f>
        <v>Branch</v>
      </c>
      <c r="C11" s="118" t="str">
        <f>'Staff Costs'!C11</f>
        <v>Please select grade</v>
      </c>
      <c r="D11" s="113">
        <f>'Staff Costs'!$H11*VLOOKUP($B11,Lookup!$L$2:$M$12,2,FALSE)</f>
        <v>0</v>
      </c>
      <c r="E11" s="113">
        <f>'Staff Costs'!$J11*VLOOKUP(B11,Lookup!$L$2:$M$12,2,FALSE)</f>
        <v>0</v>
      </c>
      <c r="F11" s="113">
        <f>'Staff Costs'!$L11*VLOOKUP($B11,Lookup!$L$2:$M$12,2,FALSE)</f>
        <v>0</v>
      </c>
      <c r="G11" s="113">
        <f>'Staff Costs'!$N11*VLOOKUP($B11,Lookup!$L$2:$N$14,2,FALSE)</f>
        <v>0</v>
      </c>
      <c r="H11" s="113">
        <f>'Staff Costs'!$P11*VLOOKUP($B11,Lookup!$L$2:$M$12,2,FALSE)</f>
        <v>0</v>
      </c>
      <c r="I11" s="114">
        <f t="shared" si="0"/>
        <v>0</v>
      </c>
      <c r="O11" s="118" t="str">
        <f>Expenditure!AB9</f>
        <v>Division</v>
      </c>
      <c r="P11" s="118" t="str">
        <f>'Staff Costs'!Y11</f>
        <v>Branch</v>
      </c>
      <c r="Q11" s="118" t="str">
        <f>'Staff Costs'!Z11</f>
        <v>Please select grade</v>
      </c>
      <c r="R11" s="113">
        <f>'Staff Costs'!$AE11*VLOOKUP($P11,Lookup!$L$2:$M$12,2,FALSE)</f>
        <v>0</v>
      </c>
      <c r="S11" s="113">
        <f>'Staff Costs'!$AG11*VLOOKUP($P11,Lookup!$L$2:$M$12,2,FALSE)</f>
        <v>0</v>
      </c>
      <c r="T11" s="113">
        <f>'Staff Costs'!$AI11*VLOOKUP($P11,Lookup!$L$2:$M$12,2,FALSE)</f>
        <v>0</v>
      </c>
      <c r="U11" s="113">
        <f>'Staff Costs'!$AK11*VLOOKUP($P11,Lookup!$L$2:$M$12,2,FALSE)</f>
        <v>0</v>
      </c>
      <c r="V11" s="113">
        <f>'Staff Costs'!$AM11*VLOOKUP($P11,Lookup!$L$2:$M$12,2,FALSE)</f>
        <v>0</v>
      </c>
      <c r="W11" s="114">
        <f t="shared" si="1"/>
        <v>0</v>
      </c>
      <c r="AD11" s="118" t="str">
        <f>Expenditure!BC9</f>
        <v>Division</v>
      </c>
      <c r="AE11" s="118" t="str">
        <f>'Staff Costs'!AV11</f>
        <v>Branch</v>
      </c>
      <c r="AF11" s="118" t="str">
        <f>'Staff Costs'!AW11</f>
        <v>Please select grade</v>
      </c>
      <c r="AG11" s="113">
        <f>'Staff Costs'!$BB11*VLOOKUP($AE11,Lookup!$L$2:$M$12,2,FALSE)</f>
        <v>0</v>
      </c>
      <c r="AH11" s="113">
        <f>'Staff Costs'!$BD11*VLOOKUP($AE11,Lookup!$L$2:$M$12,2,FALSE)</f>
        <v>0</v>
      </c>
      <c r="AI11" s="113">
        <f>'Staff Costs'!$BF11*VLOOKUP($AE11,Lookup!$L$2:$M$12,2,FALSE)</f>
        <v>0</v>
      </c>
      <c r="AJ11" s="113">
        <f>'Staff Costs'!$BH11*VLOOKUP($AE11,Lookup!$L$2:$M$12,2,FALSE)</f>
        <v>0</v>
      </c>
      <c r="AK11" s="113">
        <f>'Staff Costs'!$BJ11*VLOOKUP($AE11,Lookup!$L$2:$M$12,2,FALSE)</f>
        <v>0</v>
      </c>
      <c r="AL11" s="114">
        <f t="shared" si="2"/>
        <v>0</v>
      </c>
    </row>
    <row r="12" spans="1:38" x14ac:dyDescent="0.25">
      <c r="A12" s="118" t="str">
        <f>'Staff Costs'!A12</f>
        <v>Division</v>
      </c>
      <c r="B12" s="118" t="str">
        <f>'Staff Costs'!B12</f>
        <v>Branch</v>
      </c>
      <c r="C12" s="118" t="str">
        <f>'Staff Costs'!C12</f>
        <v>Please select grade</v>
      </c>
      <c r="D12" s="113">
        <f>'Staff Costs'!$H12*VLOOKUP($B12,Lookup!$L$2:$M$12,2,FALSE)</f>
        <v>0</v>
      </c>
      <c r="E12" s="113">
        <f>'Staff Costs'!$J12*VLOOKUP(B12,Lookup!$L$2:$M$12,2,FALSE)</f>
        <v>0</v>
      </c>
      <c r="F12" s="113">
        <f>'Staff Costs'!$L12*VLOOKUP($B12,Lookup!$L$2:$M$12,2,FALSE)</f>
        <v>0</v>
      </c>
      <c r="G12" s="113">
        <f>'Staff Costs'!$N12*VLOOKUP($B12,Lookup!$L$2:$N$14,2,FALSE)</f>
        <v>0</v>
      </c>
      <c r="H12" s="113">
        <f>'Staff Costs'!$P12*VLOOKUP($B12,Lookup!$L$2:$M$12,2,FALSE)</f>
        <v>0</v>
      </c>
      <c r="I12" s="114">
        <f t="shared" si="0"/>
        <v>0</v>
      </c>
      <c r="O12" s="118" t="str">
        <f>Expenditure!AB10</f>
        <v>Division</v>
      </c>
      <c r="P12" s="118" t="str">
        <f>'Staff Costs'!Y12</f>
        <v>Branch</v>
      </c>
      <c r="Q12" s="118" t="str">
        <f>'Staff Costs'!Z12</f>
        <v>Please select grade</v>
      </c>
      <c r="R12" s="113">
        <f>'Staff Costs'!$AE12*VLOOKUP($P12,Lookup!$L$2:$M$12,2,FALSE)</f>
        <v>0</v>
      </c>
      <c r="S12" s="113">
        <f>'Staff Costs'!$AG12*VLOOKUP($P12,Lookup!$L$2:$M$12,2,FALSE)</f>
        <v>0</v>
      </c>
      <c r="T12" s="113">
        <f>'Staff Costs'!$AI12*VLOOKUP($P12,Lookup!$L$2:$M$12,2,FALSE)</f>
        <v>0</v>
      </c>
      <c r="U12" s="113">
        <f>'Staff Costs'!$AK12*VLOOKUP($P12,Lookup!$L$2:$M$12,2,FALSE)</f>
        <v>0</v>
      </c>
      <c r="V12" s="113">
        <f>'Staff Costs'!$AM12*VLOOKUP($P12,Lookup!$L$2:$M$12,2,FALSE)</f>
        <v>0</v>
      </c>
      <c r="W12" s="114">
        <f t="shared" si="1"/>
        <v>0</v>
      </c>
      <c r="AD12" s="118" t="str">
        <f>Expenditure!BC10</f>
        <v>Division</v>
      </c>
      <c r="AE12" s="118" t="str">
        <f>'Staff Costs'!AV12</f>
        <v>Branch</v>
      </c>
      <c r="AF12" s="118" t="str">
        <f>'Staff Costs'!AW12</f>
        <v>Please select grade</v>
      </c>
      <c r="AG12" s="113">
        <f>'Staff Costs'!$BB12*VLOOKUP($AE12,Lookup!$L$2:$M$12,2,FALSE)</f>
        <v>0</v>
      </c>
      <c r="AH12" s="113">
        <f>'Staff Costs'!$BD12*VLOOKUP($AE12,Lookup!$L$2:$M$12,2,FALSE)</f>
        <v>0</v>
      </c>
      <c r="AI12" s="113">
        <f>'Staff Costs'!$BF12*VLOOKUP($AE12,Lookup!$L$2:$M$12,2,FALSE)</f>
        <v>0</v>
      </c>
      <c r="AJ12" s="113">
        <f>'Staff Costs'!$BH12*VLOOKUP($AE12,Lookup!$L$2:$M$12,2,FALSE)</f>
        <v>0</v>
      </c>
      <c r="AK12" s="113">
        <f>'Staff Costs'!$BJ12*VLOOKUP($AE12,Lookup!$L$2:$M$12,2,FALSE)</f>
        <v>0</v>
      </c>
      <c r="AL12" s="114">
        <f t="shared" si="2"/>
        <v>0</v>
      </c>
    </row>
    <row r="13" spans="1:38" x14ac:dyDescent="0.25">
      <c r="A13" s="118" t="str">
        <f>'Staff Costs'!A13</f>
        <v>Division</v>
      </c>
      <c r="B13" s="118" t="str">
        <f>'Staff Costs'!B13</f>
        <v>Branch</v>
      </c>
      <c r="C13" s="118" t="str">
        <f>'Staff Costs'!C13</f>
        <v>Please select grade</v>
      </c>
      <c r="D13" s="113">
        <f>'Staff Costs'!$H13*VLOOKUP($B13,Lookup!$L$2:$M$12,2,FALSE)</f>
        <v>0</v>
      </c>
      <c r="E13" s="113">
        <f>'Staff Costs'!$J13*VLOOKUP(B13,Lookup!$L$2:$M$12,2,FALSE)</f>
        <v>0</v>
      </c>
      <c r="F13" s="113">
        <f>'Staff Costs'!$L13*VLOOKUP($B13,Lookup!$L$2:$M$12,2,FALSE)</f>
        <v>0</v>
      </c>
      <c r="G13" s="113">
        <f>'Staff Costs'!$N13*VLOOKUP($B13,Lookup!$L$2:$N$14,2,FALSE)</f>
        <v>0</v>
      </c>
      <c r="H13" s="113">
        <f>'Staff Costs'!$P13*VLOOKUP($B13,Lookup!$L$2:$M$12,2,FALSE)</f>
        <v>0</v>
      </c>
      <c r="I13" s="114">
        <f t="shared" si="0"/>
        <v>0</v>
      </c>
      <c r="O13" s="118" t="str">
        <f>Expenditure!AB11</f>
        <v>Division</v>
      </c>
      <c r="P13" s="118" t="str">
        <f>'Staff Costs'!Y13</f>
        <v>Branch</v>
      </c>
      <c r="Q13" s="118" t="str">
        <f>'Staff Costs'!Z13</f>
        <v>Please select grade</v>
      </c>
      <c r="R13" s="113">
        <f>'Staff Costs'!$AE13*VLOOKUP($P13,Lookup!$L$2:$M$12,2,FALSE)</f>
        <v>0</v>
      </c>
      <c r="S13" s="113">
        <f>'Staff Costs'!$AG13*VLOOKUP($P13,Lookup!$L$2:$M$12,2,FALSE)</f>
        <v>0</v>
      </c>
      <c r="T13" s="113">
        <f>'Staff Costs'!$AI13*VLOOKUP($P13,Lookup!$L$2:$M$12,2,FALSE)</f>
        <v>0</v>
      </c>
      <c r="U13" s="113">
        <f>'Staff Costs'!$AK13*VLOOKUP($P13,Lookup!$L$2:$M$12,2,FALSE)</f>
        <v>0</v>
      </c>
      <c r="V13" s="113">
        <f>'Staff Costs'!$AM13*VLOOKUP($P13,Lookup!$L$2:$M$12,2,FALSE)</f>
        <v>0</v>
      </c>
      <c r="W13" s="114">
        <f t="shared" si="1"/>
        <v>0</v>
      </c>
      <c r="AD13" s="118" t="str">
        <f>Expenditure!BC11</f>
        <v>Division</v>
      </c>
      <c r="AE13" s="118" t="str">
        <f>'Staff Costs'!AV13</f>
        <v>Branch</v>
      </c>
      <c r="AF13" s="118" t="str">
        <f>'Staff Costs'!AW13</f>
        <v>Please select grade</v>
      </c>
      <c r="AG13" s="113">
        <f>'Staff Costs'!$BB13*VLOOKUP($AE13,Lookup!$L$2:$M$12,2,FALSE)</f>
        <v>0</v>
      </c>
      <c r="AH13" s="113">
        <f>'Staff Costs'!$BD13*VLOOKUP($AE13,Lookup!$L$2:$M$12,2,FALSE)</f>
        <v>0</v>
      </c>
      <c r="AI13" s="113">
        <f>'Staff Costs'!$BF13*VLOOKUP($AE13,Lookup!$L$2:$M$12,2,FALSE)</f>
        <v>0</v>
      </c>
      <c r="AJ13" s="113">
        <f>'Staff Costs'!$BH13*VLOOKUP($AE13,Lookup!$L$2:$M$12,2,FALSE)</f>
        <v>0</v>
      </c>
      <c r="AK13" s="113">
        <f>'Staff Costs'!$BJ13*VLOOKUP($AE13,Lookup!$L$2:$M$12,2,FALSE)</f>
        <v>0</v>
      </c>
      <c r="AL13" s="114">
        <f t="shared" si="2"/>
        <v>0</v>
      </c>
    </row>
    <row r="14" spans="1:38" x14ac:dyDescent="0.25">
      <c r="A14" s="118" t="str">
        <f>'Staff Costs'!A14</f>
        <v>Division</v>
      </c>
      <c r="B14" s="118" t="str">
        <f>'Staff Costs'!B14</f>
        <v>Branch</v>
      </c>
      <c r="C14" s="118" t="str">
        <f>'Staff Costs'!C14</f>
        <v>Please select grade</v>
      </c>
      <c r="D14" s="113">
        <f>'Staff Costs'!$H14*VLOOKUP($B14,Lookup!$L$2:$M$12,2,FALSE)</f>
        <v>0</v>
      </c>
      <c r="E14" s="113">
        <f>'Staff Costs'!$J14*VLOOKUP(B14,Lookup!$L$2:$M$12,2,FALSE)</f>
        <v>0</v>
      </c>
      <c r="F14" s="113">
        <f>'Staff Costs'!$L14*VLOOKUP($B14,Lookup!$L$2:$M$12,2,FALSE)</f>
        <v>0</v>
      </c>
      <c r="G14" s="113">
        <f>'Staff Costs'!$N14*VLOOKUP($B14,Lookup!$L$2:$N$14,2,FALSE)</f>
        <v>0</v>
      </c>
      <c r="H14" s="113">
        <f>'Staff Costs'!$P14*VLOOKUP($B14,Lookup!$L$2:$M$12,2,FALSE)</f>
        <v>0</v>
      </c>
      <c r="I14" s="114">
        <f t="shared" si="0"/>
        <v>0</v>
      </c>
      <c r="O14" s="118" t="str">
        <f>Expenditure!AB12</f>
        <v>Division</v>
      </c>
      <c r="P14" s="118" t="str">
        <f>'Staff Costs'!Y14</f>
        <v>Branch</v>
      </c>
      <c r="Q14" s="118" t="str">
        <f>'Staff Costs'!Z14</f>
        <v>Please select grade</v>
      </c>
      <c r="R14" s="113">
        <f>'Staff Costs'!$AE14*VLOOKUP($P14,Lookup!$L$2:$M$12,2,FALSE)</f>
        <v>0</v>
      </c>
      <c r="S14" s="113">
        <f>'Staff Costs'!$AG14*VLOOKUP($P14,Lookup!$L$2:$M$12,2,FALSE)</f>
        <v>0</v>
      </c>
      <c r="T14" s="113">
        <f>'Staff Costs'!$AI14*VLOOKUP($P14,Lookup!$L$2:$M$12,2,FALSE)</f>
        <v>0</v>
      </c>
      <c r="U14" s="113">
        <f>'Staff Costs'!$AK14*VLOOKUP($P14,Lookup!$L$2:$M$12,2,FALSE)</f>
        <v>0</v>
      </c>
      <c r="V14" s="113">
        <f>'Staff Costs'!$AM14*VLOOKUP($P14,Lookup!$L$2:$M$12,2,FALSE)</f>
        <v>0</v>
      </c>
      <c r="W14" s="114">
        <f t="shared" si="1"/>
        <v>0</v>
      </c>
      <c r="AD14" s="118" t="str">
        <f>Expenditure!BC12</f>
        <v>Division</v>
      </c>
      <c r="AE14" s="118" t="str">
        <f>'Staff Costs'!AV14</f>
        <v>Branch</v>
      </c>
      <c r="AF14" s="118" t="str">
        <f>'Staff Costs'!AW14</f>
        <v>Please select grade</v>
      </c>
      <c r="AG14" s="113">
        <f>'Staff Costs'!$BB14*VLOOKUP($AE14,Lookup!$L$2:$M$12,2,FALSE)</f>
        <v>0</v>
      </c>
      <c r="AH14" s="113">
        <f>'Staff Costs'!$BD14*VLOOKUP($AE14,Lookup!$L$2:$M$12,2,FALSE)</f>
        <v>0</v>
      </c>
      <c r="AI14" s="113">
        <f>'Staff Costs'!$BF14*VLOOKUP($AE14,Lookup!$L$2:$M$12,2,FALSE)</f>
        <v>0</v>
      </c>
      <c r="AJ14" s="113">
        <f>'Staff Costs'!$BH14*VLOOKUP($AE14,Lookup!$L$2:$M$12,2,FALSE)</f>
        <v>0</v>
      </c>
      <c r="AK14" s="113">
        <f>'Staff Costs'!$BJ14*VLOOKUP($AE14,Lookup!$L$2:$M$12,2,FALSE)</f>
        <v>0</v>
      </c>
      <c r="AL14" s="114">
        <f t="shared" si="2"/>
        <v>0</v>
      </c>
    </row>
    <row r="15" spans="1:38" x14ac:dyDescent="0.25">
      <c r="A15" s="118" t="str">
        <f>'Staff Costs'!A15</f>
        <v>Division</v>
      </c>
      <c r="B15" s="118" t="str">
        <f>'Staff Costs'!B15</f>
        <v>Branch</v>
      </c>
      <c r="C15" s="118" t="str">
        <f>'Staff Costs'!C15</f>
        <v>Please select grade</v>
      </c>
      <c r="D15" s="113">
        <f>'Staff Costs'!$H15*VLOOKUP($B15,Lookup!$L$2:$M$12,2,FALSE)</f>
        <v>0</v>
      </c>
      <c r="E15" s="113">
        <f>'Staff Costs'!$J15*VLOOKUP(B15,Lookup!$L$2:$M$12,2,FALSE)</f>
        <v>0</v>
      </c>
      <c r="F15" s="113">
        <f>'Staff Costs'!$L15*VLOOKUP($B15,Lookup!$L$2:$M$12,2,FALSE)</f>
        <v>0</v>
      </c>
      <c r="G15" s="113">
        <f>'Staff Costs'!$N15*VLOOKUP($B15,Lookup!$L$2:$N$14,2,FALSE)</f>
        <v>0</v>
      </c>
      <c r="H15" s="113">
        <f>'Staff Costs'!$P15*VLOOKUP($B15,Lookup!$L$2:$M$12,2,FALSE)</f>
        <v>0</v>
      </c>
      <c r="I15" s="114">
        <f t="shared" si="0"/>
        <v>0</v>
      </c>
      <c r="O15" s="118" t="str">
        <f>Expenditure!AB13</f>
        <v>Division</v>
      </c>
      <c r="P15" s="118" t="str">
        <f>'Staff Costs'!Y15</f>
        <v>Branch</v>
      </c>
      <c r="Q15" s="118" t="str">
        <f>'Staff Costs'!Z15</f>
        <v>Please select grade</v>
      </c>
      <c r="R15" s="113">
        <f>'Staff Costs'!$AE15*VLOOKUP($P15,Lookup!$L$2:$M$12,2,FALSE)</f>
        <v>0</v>
      </c>
      <c r="S15" s="113">
        <f>'Staff Costs'!$AG15*VLOOKUP($P15,Lookup!$L$2:$M$12,2,FALSE)</f>
        <v>0</v>
      </c>
      <c r="T15" s="113">
        <f>'Staff Costs'!$AI15*VLOOKUP($P15,Lookup!$L$2:$M$12,2,FALSE)</f>
        <v>0</v>
      </c>
      <c r="U15" s="113">
        <f>'Staff Costs'!$AK15*VLOOKUP($P15,Lookup!$L$2:$M$12,2,FALSE)</f>
        <v>0</v>
      </c>
      <c r="V15" s="113">
        <f>'Staff Costs'!$AM15*VLOOKUP($P15,Lookup!$L$2:$M$12,2,FALSE)</f>
        <v>0</v>
      </c>
      <c r="W15" s="114">
        <f t="shared" si="1"/>
        <v>0</v>
      </c>
      <c r="AD15" s="118" t="str">
        <f>Expenditure!BC13</f>
        <v>Division</v>
      </c>
      <c r="AE15" s="118" t="str">
        <f>'Staff Costs'!AV15</f>
        <v>Branch</v>
      </c>
      <c r="AF15" s="118" t="str">
        <f>'Staff Costs'!AW15</f>
        <v>Please select grade</v>
      </c>
      <c r="AG15" s="113">
        <f>'Staff Costs'!$BB15*VLOOKUP($AE15,Lookup!$L$2:$M$12,2,FALSE)</f>
        <v>0</v>
      </c>
      <c r="AH15" s="113">
        <f>'Staff Costs'!$BD15*VLOOKUP($AE15,Lookup!$L$2:$M$12,2,FALSE)</f>
        <v>0</v>
      </c>
      <c r="AI15" s="113">
        <f>'Staff Costs'!$BF15*VLOOKUP($AE15,Lookup!$L$2:$M$12,2,FALSE)</f>
        <v>0</v>
      </c>
      <c r="AJ15" s="113">
        <f>'Staff Costs'!$BH15*VLOOKUP($AE15,Lookup!$L$2:$M$12,2,FALSE)</f>
        <v>0</v>
      </c>
      <c r="AK15" s="113">
        <f>'Staff Costs'!$BJ15*VLOOKUP($AE15,Lookup!$L$2:$M$12,2,FALSE)</f>
        <v>0</v>
      </c>
      <c r="AL15" s="114">
        <f t="shared" si="2"/>
        <v>0</v>
      </c>
    </row>
    <row r="16" spans="1:38" x14ac:dyDescent="0.25">
      <c r="A16" s="118" t="str">
        <f>'Staff Costs'!A16</f>
        <v>Division</v>
      </c>
      <c r="B16" s="118" t="str">
        <f>'Staff Costs'!B16</f>
        <v>Branch</v>
      </c>
      <c r="C16" s="118" t="str">
        <f>'Staff Costs'!C16</f>
        <v>Please select grade</v>
      </c>
      <c r="D16" s="113">
        <f>'Staff Costs'!$H16*VLOOKUP($B16,Lookup!$L$2:$M$12,2,FALSE)</f>
        <v>0</v>
      </c>
      <c r="E16" s="113">
        <f>'Staff Costs'!$J16*VLOOKUP(B16,Lookup!$L$2:$M$12,2,FALSE)</f>
        <v>0</v>
      </c>
      <c r="F16" s="113">
        <f>'Staff Costs'!$L16*VLOOKUP($B16,Lookup!$L$2:$M$12,2,FALSE)</f>
        <v>0</v>
      </c>
      <c r="G16" s="113">
        <f>'Staff Costs'!$N16*VLOOKUP($B16,Lookup!$L$2:$N$14,2,FALSE)</f>
        <v>0</v>
      </c>
      <c r="H16" s="113">
        <f>'Staff Costs'!$P16*VLOOKUP($B16,Lookup!$L$2:$M$12,2,FALSE)</f>
        <v>0</v>
      </c>
      <c r="I16" s="114">
        <f t="shared" si="0"/>
        <v>0</v>
      </c>
      <c r="O16" s="118" t="str">
        <f>Expenditure!AB14</f>
        <v>Division</v>
      </c>
      <c r="P16" s="118" t="str">
        <f>'Staff Costs'!Y16</f>
        <v>Branch</v>
      </c>
      <c r="Q16" s="118" t="str">
        <f>'Staff Costs'!Z16</f>
        <v>Please select grade</v>
      </c>
      <c r="R16" s="113">
        <f>'Staff Costs'!$AE16*VLOOKUP($P16,Lookup!$L$2:$M$12,2,FALSE)</f>
        <v>0</v>
      </c>
      <c r="S16" s="113">
        <f>'Staff Costs'!$AG16*VLOOKUP($P16,Lookup!$L$2:$M$12,2,FALSE)</f>
        <v>0</v>
      </c>
      <c r="T16" s="113">
        <f>'Staff Costs'!$AI16*VLOOKUP($P16,Lookup!$L$2:$M$12,2,FALSE)</f>
        <v>0</v>
      </c>
      <c r="U16" s="113">
        <f>'Staff Costs'!$AK16*VLOOKUP($P16,Lookup!$L$2:$M$12,2,FALSE)</f>
        <v>0</v>
      </c>
      <c r="V16" s="113">
        <f>'Staff Costs'!$AM16*VLOOKUP($P16,Lookup!$L$2:$M$12,2,FALSE)</f>
        <v>0</v>
      </c>
      <c r="W16" s="114">
        <f t="shared" si="1"/>
        <v>0</v>
      </c>
      <c r="AD16" s="118" t="str">
        <f>Expenditure!BC14</f>
        <v>Division</v>
      </c>
      <c r="AE16" s="118" t="str">
        <f>'Staff Costs'!AV16</f>
        <v>Branch</v>
      </c>
      <c r="AF16" s="118" t="str">
        <f>'Staff Costs'!AW16</f>
        <v>Please select grade</v>
      </c>
      <c r="AG16" s="113">
        <f>'Staff Costs'!$BB16*VLOOKUP($AE16,Lookup!$L$2:$M$12,2,FALSE)</f>
        <v>0</v>
      </c>
      <c r="AH16" s="113">
        <f>'Staff Costs'!$BD16*VLOOKUP($AE16,Lookup!$L$2:$M$12,2,FALSE)</f>
        <v>0</v>
      </c>
      <c r="AI16" s="113">
        <f>'Staff Costs'!$BF16*VLOOKUP($AE16,Lookup!$L$2:$M$12,2,FALSE)</f>
        <v>0</v>
      </c>
      <c r="AJ16" s="113">
        <f>'Staff Costs'!$BH16*VLOOKUP($AE16,Lookup!$L$2:$M$12,2,FALSE)</f>
        <v>0</v>
      </c>
      <c r="AK16" s="113">
        <f>'Staff Costs'!$BJ16*VLOOKUP($AE16,Lookup!$L$2:$M$12,2,FALSE)</f>
        <v>0</v>
      </c>
      <c r="AL16" s="114">
        <f t="shared" si="2"/>
        <v>0</v>
      </c>
    </row>
    <row r="17" spans="1:38" x14ac:dyDescent="0.25">
      <c r="A17" s="118" t="str">
        <f>'Staff Costs'!A17</f>
        <v>Division</v>
      </c>
      <c r="B17" s="118" t="str">
        <f>'Staff Costs'!B17</f>
        <v>Branch</v>
      </c>
      <c r="C17" s="118" t="str">
        <f>'Staff Costs'!C17</f>
        <v>Please select grade</v>
      </c>
      <c r="D17" s="113">
        <f>'Staff Costs'!$H17*VLOOKUP($B17,Lookup!$L$2:$M$12,2,FALSE)</f>
        <v>0</v>
      </c>
      <c r="E17" s="113">
        <f>'Staff Costs'!$J17*VLOOKUP(B17,Lookup!$L$2:$M$12,2,FALSE)</f>
        <v>0</v>
      </c>
      <c r="F17" s="113">
        <f>'Staff Costs'!$L17*VLOOKUP($B17,Lookup!$L$2:$M$12,2,FALSE)</f>
        <v>0</v>
      </c>
      <c r="G17" s="113">
        <f>'Staff Costs'!$N17*VLOOKUP($B17,Lookup!$L$2:$N$14,2,FALSE)</f>
        <v>0</v>
      </c>
      <c r="H17" s="113">
        <f>'Staff Costs'!$P17*VLOOKUP($B17,Lookup!$L$2:$M$12,2,FALSE)</f>
        <v>0</v>
      </c>
      <c r="I17" s="114">
        <f t="shared" si="0"/>
        <v>0</v>
      </c>
      <c r="O17" s="118" t="str">
        <f>Expenditure!AB15</f>
        <v>Division</v>
      </c>
      <c r="P17" s="118" t="str">
        <f>'Staff Costs'!Y17</f>
        <v>Branch</v>
      </c>
      <c r="Q17" s="118" t="str">
        <f>'Staff Costs'!Z17</f>
        <v>Please select grade</v>
      </c>
      <c r="R17" s="113">
        <f>'Staff Costs'!$AE17*VLOOKUP($P17,Lookup!$L$2:$M$12,2,FALSE)</f>
        <v>0</v>
      </c>
      <c r="S17" s="113">
        <f>'Staff Costs'!$AG17*VLOOKUP($P17,Lookup!$L$2:$M$12,2,FALSE)</f>
        <v>0</v>
      </c>
      <c r="T17" s="113">
        <f>'Staff Costs'!$AI17*VLOOKUP($P17,Lookup!$L$2:$M$12,2,FALSE)</f>
        <v>0</v>
      </c>
      <c r="U17" s="113">
        <f>'Staff Costs'!$AK17*VLOOKUP($P17,Lookup!$L$2:$M$12,2,FALSE)</f>
        <v>0</v>
      </c>
      <c r="V17" s="113">
        <f>'Staff Costs'!$AM17*VLOOKUP($P17,Lookup!$L$2:$M$12,2,FALSE)</f>
        <v>0</v>
      </c>
      <c r="W17" s="114">
        <f t="shared" si="1"/>
        <v>0</v>
      </c>
      <c r="AD17" s="118" t="str">
        <f>Expenditure!BC15</f>
        <v>Division</v>
      </c>
      <c r="AE17" s="118" t="str">
        <f>'Staff Costs'!AV17</f>
        <v>Branch</v>
      </c>
      <c r="AF17" s="118" t="str">
        <f>'Staff Costs'!AW17</f>
        <v>Please select grade</v>
      </c>
      <c r="AG17" s="113">
        <f>'Staff Costs'!$BB17*VLOOKUP($AE17,Lookup!$L$2:$M$12,2,FALSE)</f>
        <v>0</v>
      </c>
      <c r="AH17" s="113">
        <f>'Staff Costs'!$BD17*VLOOKUP($AE17,Lookup!$L$2:$M$12,2,FALSE)</f>
        <v>0</v>
      </c>
      <c r="AI17" s="113">
        <f>'Staff Costs'!$BF17*VLOOKUP($AE17,Lookup!$L$2:$M$12,2,FALSE)</f>
        <v>0</v>
      </c>
      <c r="AJ17" s="113">
        <f>'Staff Costs'!$BH17*VLOOKUP($AE17,Lookup!$L$2:$M$12,2,FALSE)</f>
        <v>0</v>
      </c>
      <c r="AK17" s="113">
        <f>'Staff Costs'!$BJ17*VLOOKUP($AE17,Lookup!$L$2:$M$12,2,FALSE)</f>
        <v>0</v>
      </c>
      <c r="AL17" s="114">
        <f t="shared" si="2"/>
        <v>0</v>
      </c>
    </row>
    <row r="18" spans="1:38" x14ac:dyDescent="0.25">
      <c r="A18" s="118" t="str">
        <f>'Staff Costs'!A18</f>
        <v>Division</v>
      </c>
      <c r="B18" s="118" t="str">
        <f>'Staff Costs'!B18</f>
        <v>Branch</v>
      </c>
      <c r="C18" s="118" t="str">
        <f>'Staff Costs'!C18</f>
        <v>Please select grade</v>
      </c>
      <c r="D18" s="113">
        <f>'Staff Costs'!$H18*VLOOKUP($B18,Lookup!$L$2:$M$12,2,FALSE)</f>
        <v>0</v>
      </c>
      <c r="E18" s="113">
        <f>'Staff Costs'!$J18*VLOOKUP(B18,Lookup!$L$2:$M$12,2,FALSE)</f>
        <v>0</v>
      </c>
      <c r="F18" s="113">
        <f>'Staff Costs'!$L18*VLOOKUP($B18,Lookup!$L$2:$M$12,2,FALSE)</f>
        <v>0</v>
      </c>
      <c r="G18" s="113">
        <f>'Staff Costs'!$N18*VLOOKUP($B18,Lookup!$L$2:$N$14,2,FALSE)</f>
        <v>0</v>
      </c>
      <c r="H18" s="113">
        <f>'Staff Costs'!$P18*VLOOKUP($B18,Lookup!$L$2:$M$12,2,FALSE)</f>
        <v>0</v>
      </c>
      <c r="I18" s="114">
        <f t="shared" si="0"/>
        <v>0</v>
      </c>
      <c r="O18" s="118" t="str">
        <f>Expenditure!AB16</f>
        <v>Division</v>
      </c>
      <c r="P18" s="118" t="str">
        <f>'Staff Costs'!Y18</f>
        <v>Branch</v>
      </c>
      <c r="Q18" s="118" t="str">
        <f>'Staff Costs'!Z18</f>
        <v>Please select grade</v>
      </c>
      <c r="R18" s="113">
        <f>'Staff Costs'!$AE18*VLOOKUP($P18,Lookup!$L$2:$M$12,2,FALSE)</f>
        <v>0</v>
      </c>
      <c r="S18" s="113">
        <f>'Staff Costs'!$AG18*VLOOKUP($P18,Lookup!$L$2:$M$12,2,FALSE)</f>
        <v>0</v>
      </c>
      <c r="T18" s="113">
        <f>'Staff Costs'!$AI18*VLOOKUP($P18,Lookup!$L$2:$M$12,2,FALSE)</f>
        <v>0</v>
      </c>
      <c r="U18" s="113">
        <f>'Staff Costs'!$AK18*VLOOKUP($P18,Lookup!$L$2:$M$12,2,FALSE)</f>
        <v>0</v>
      </c>
      <c r="V18" s="113">
        <f>'Staff Costs'!$AM18*VLOOKUP($P18,Lookup!$L$2:$M$12,2,FALSE)</f>
        <v>0</v>
      </c>
      <c r="W18" s="114">
        <f t="shared" si="1"/>
        <v>0</v>
      </c>
      <c r="AD18" s="118" t="str">
        <f>Expenditure!BC16</f>
        <v>Division</v>
      </c>
      <c r="AE18" s="118" t="str">
        <f>'Staff Costs'!AV18</f>
        <v>Branch</v>
      </c>
      <c r="AF18" s="118" t="str">
        <f>'Staff Costs'!AW18</f>
        <v>Please select grade</v>
      </c>
      <c r="AG18" s="113">
        <f>'Staff Costs'!$BB18*VLOOKUP($AE18,Lookup!$L$2:$M$12,2,FALSE)</f>
        <v>0</v>
      </c>
      <c r="AH18" s="113">
        <f>'Staff Costs'!$BD18*VLOOKUP($AE18,Lookup!$L$2:$M$12,2,FALSE)</f>
        <v>0</v>
      </c>
      <c r="AI18" s="113">
        <f>'Staff Costs'!$BF18*VLOOKUP($AE18,Lookup!$L$2:$M$12,2,FALSE)</f>
        <v>0</v>
      </c>
      <c r="AJ18" s="113">
        <f>'Staff Costs'!$BH18*VLOOKUP($AE18,Lookup!$L$2:$M$12,2,FALSE)</f>
        <v>0</v>
      </c>
      <c r="AK18" s="113">
        <f>'Staff Costs'!$BJ18*VLOOKUP($AE18,Lookup!$L$2:$M$12,2,FALSE)</f>
        <v>0</v>
      </c>
      <c r="AL18" s="114">
        <f t="shared" si="2"/>
        <v>0</v>
      </c>
    </row>
    <row r="19" spans="1:38" x14ac:dyDescent="0.25">
      <c r="A19" s="118" t="str">
        <f>'Staff Costs'!A19</f>
        <v>Division</v>
      </c>
      <c r="B19" s="118" t="str">
        <f>'Staff Costs'!B19</f>
        <v>Branch</v>
      </c>
      <c r="C19" s="118" t="str">
        <f>'Staff Costs'!C19</f>
        <v>Please select grade</v>
      </c>
      <c r="D19" s="113">
        <f>'Staff Costs'!$H19*VLOOKUP($B19,Lookup!$L$2:$M$12,2,FALSE)</f>
        <v>0</v>
      </c>
      <c r="E19" s="113">
        <f>'Staff Costs'!$J19*VLOOKUP(B19,Lookup!$L$2:$M$12,2,FALSE)</f>
        <v>0</v>
      </c>
      <c r="F19" s="113">
        <f>'Staff Costs'!$L19*VLOOKUP($B19,Lookup!$L$2:$M$12,2,FALSE)</f>
        <v>0</v>
      </c>
      <c r="G19" s="113">
        <f>'Staff Costs'!$N19*VLOOKUP($B19,Lookup!$L$2:$N$14,2,FALSE)</f>
        <v>0</v>
      </c>
      <c r="H19" s="113">
        <f>'Staff Costs'!$P19*VLOOKUP($B19,Lookup!$L$2:$M$12,2,FALSE)</f>
        <v>0</v>
      </c>
      <c r="I19" s="114">
        <f t="shared" si="0"/>
        <v>0</v>
      </c>
      <c r="O19" s="118" t="str">
        <f>Expenditure!AB17</f>
        <v>Division</v>
      </c>
      <c r="P19" s="118" t="str">
        <f>'Staff Costs'!Y19</f>
        <v>Branch</v>
      </c>
      <c r="Q19" s="118" t="str">
        <f>'Staff Costs'!Z19</f>
        <v>Please select grade</v>
      </c>
      <c r="R19" s="113">
        <f>'Staff Costs'!$AE19*VLOOKUP($P19,Lookup!$L$2:$M$12,2,FALSE)</f>
        <v>0</v>
      </c>
      <c r="S19" s="113">
        <f>'Staff Costs'!$AG19*VLOOKUP($P19,Lookup!$L$2:$M$12,2,FALSE)</f>
        <v>0</v>
      </c>
      <c r="T19" s="113">
        <f>'Staff Costs'!$AI19*VLOOKUP($P19,Lookup!$L$2:$M$12,2,FALSE)</f>
        <v>0</v>
      </c>
      <c r="U19" s="113">
        <f>'Staff Costs'!$AK19*VLOOKUP($P19,Lookup!$L$2:$M$12,2,FALSE)</f>
        <v>0</v>
      </c>
      <c r="V19" s="113">
        <f>'Staff Costs'!$AM19*VLOOKUP($P19,Lookup!$L$2:$M$12,2,FALSE)</f>
        <v>0</v>
      </c>
      <c r="W19" s="114">
        <f t="shared" si="1"/>
        <v>0</v>
      </c>
      <c r="AD19" s="118" t="str">
        <f>Expenditure!BC17</f>
        <v>Division</v>
      </c>
      <c r="AE19" s="118" t="str">
        <f>'Staff Costs'!AV19</f>
        <v>Branch</v>
      </c>
      <c r="AF19" s="118" t="str">
        <f>'Staff Costs'!AW19</f>
        <v>Please select grade</v>
      </c>
      <c r="AG19" s="113">
        <f>'Staff Costs'!$BB19*VLOOKUP($AE19,Lookup!$L$2:$M$12,2,FALSE)</f>
        <v>0</v>
      </c>
      <c r="AH19" s="113">
        <f>'Staff Costs'!$BD19*VLOOKUP($AE19,Lookup!$L$2:$M$12,2,FALSE)</f>
        <v>0</v>
      </c>
      <c r="AI19" s="113">
        <f>'Staff Costs'!$BF19*VLOOKUP($AE19,Lookup!$L$2:$M$12,2,FALSE)</f>
        <v>0</v>
      </c>
      <c r="AJ19" s="113">
        <f>'Staff Costs'!$BH19*VLOOKUP($AE19,Lookup!$L$2:$M$12,2,FALSE)</f>
        <v>0</v>
      </c>
      <c r="AK19" s="113">
        <f>'Staff Costs'!$BJ19*VLOOKUP($AE19,Lookup!$L$2:$M$12,2,FALSE)</f>
        <v>0</v>
      </c>
      <c r="AL19" s="114">
        <f t="shared" si="2"/>
        <v>0</v>
      </c>
    </row>
    <row r="20" spans="1:38" x14ac:dyDescent="0.25">
      <c r="A20" s="118" t="str">
        <f>'Staff Costs'!A20</f>
        <v>Division</v>
      </c>
      <c r="B20" s="118" t="str">
        <f>'Staff Costs'!B20</f>
        <v>Branch</v>
      </c>
      <c r="C20" s="118" t="str">
        <f>'Staff Costs'!C20</f>
        <v>Please select grade</v>
      </c>
      <c r="D20" s="113">
        <f>'Staff Costs'!$H20*VLOOKUP($B20,Lookup!$L$2:$M$12,2,FALSE)</f>
        <v>0</v>
      </c>
      <c r="E20" s="113">
        <f>'Staff Costs'!$J20*VLOOKUP(B20,Lookup!$L$2:$M$12,2,FALSE)</f>
        <v>0</v>
      </c>
      <c r="F20" s="113">
        <f>'Staff Costs'!$L20*VLOOKUP($B20,Lookup!$L$2:$M$12,2,FALSE)</f>
        <v>0</v>
      </c>
      <c r="G20" s="113">
        <f>'Staff Costs'!$N20*VLOOKUP($B20,Lookup!$L$2:$N$14,2,FALSE)</f>
        <v>0</v>
      </c>
      <c r="H20" s="113">
        <f>'Staff Costs'!$P20*VLOOKUP($B20,Lookup!$L$2:$M$12,2,FALSE)</f>
        <v>0</v>
      </c>
      <c r="I20" s="114">
        <f t="shared" si="0"/>
        <v>0</v>
      </c>
      <c r="O20" s="118" t="str">
        <f>Expenditure!AB18</f>
        <v>Division</v>
      </c>
      <c r="P20" s="118" t="str">
        <f>'Staff Costs'!Y20</f>
        <v>Branch</v>
      </c>
      <c r="Q20" s="118" t="str">
        <f>'Staff Costs'!Z20</f>
        <v>Please select grade</v>
      </c>
      <c r="R20" s="113">
        <f>'Staff Costs'!$AE20*VLOOKUP($P20,Lookup!$L$2:$M$12,2,FALSE)</f>
        <v>0</v>
      </c>
      <c r="S20" s="113">
        <f>'Staff Costs'!$AG20*VLOOKUP($P20,Lookup!$L$2:$M$12,2,FALSE)</f>
        <v>0</v>
      </c>
      <c r="T20" s="113">
        <f>'Staff Costs'!$AI20*VLOOKUP($P20,Lookup!$L$2:$M$12,2,FALSE)</f>
        <v>0</v>
      </c>
      <c r="U20" s="113">
        <f>'Staff Costs'!$AK20*VLOOKUP($P20,Lookup!$L$2:$M$12,2,FALSE)</f>
        <v>0</v>
      </c>
      <c r="V20" s="113">
        <f>'Staff Costs'!$AM20*VLOOKUP($P20,Lookup!$L$2:$M$12,2,FALSE)</f>
        <v>0</v>
      </c>
      <c r="W20" s="114">
        <f t="shared" si="1"/>
        <v>0</v>
      </c>
      <c r="AD20" s="118" t="str">
        <f>Expenditure!BC18</f>
        <v>Division</v>
      </c>
      <c r="AE20" s="118" t="str">
        <f>'Staff Costs'!AV20</f>
        <v>Branch</v>
      </c>
      <c r="AF20" s="118" t="str">
        <f>'Staff Costs'!AW20</f>
        <v>Please select grade</v>
      </c>
      <c r="AG20" s="113">
        <f>'Staff Costs'!$BB20*VLOOKUP($AE20,Lookup!$L$2:$M$12,2,FALSE)</f>
        <v>0</v>
      </c>
      <c r="AH20" s="113">
        <f>'Staff Costs'!$BD20*VLOOKUP($AE20,Lookup!$L$2:$M$12,2,FALSE)</f>
        <v>0</v>
      </c>
      <c r="AI20" s="113">
        <f>'Staff Costs'!$BF20*VLOOKUP($AE20,Lookup!$L$2:$M$12,2,FALSE)</f>
        <v>0</v>
      </c>
      <c r="AJ20" s="113">
        <f>'Staff Costs'!$BH20*VLOOKUP($AE20,Lookup!$L$2:$M$12,2,FALSE)</f>
        <v>0</v>
      </c>
      <c r="AK20" s="113">
        <f>'Staff Costs'!$BJ20*VLOOKUP($AE20,Lookup!$L$2:$M$12,2,FALSE)</f>
        <v>0</v>
      </c>
      <c r="AL20" s="114">
        <f t="shared" si="2"/>
        <v>0</v>
      </c>
    </row>
    <row r="21" spans="1:38" x14ac:dyDescent="0.25">
      <c r="A21" s="118" t="str">
        <f>'Staff Costs'!A21</f>
        <v>Division</v>
      </c>
      <c r="B21" s="118" t="str">
        <f>'Staff Costs'!B21</f>
        <v>Branch</v>
      </c>
      <c r="C21" s="118" t="str">
        <f>'Staff Costs'!C21</f>
        <v>Please select grade</v>
      </c>
      <c r="D21" s="113">
        <f>'Staff Costs'!$H21*VLOOKUP($B21,Lookup!$L$2:$M$12,2,FALSE)</f>
        <v>0</v>
      </c>
      <c r="E21" s="113">
        <f>'Staff Costs'!$J21*VLOOKUP(B21,Lookup!$L$2:$M$12,2,FALSE)</f>
        <v>0</v>
      </c>
      <c r="F21" s="113">
        <f>'Staff Costs'!$L21*VLOOKUP($B21,Lookup!$L$2:$M$12,2,FALSE)</f>
        <v>0</v>
      </c>
      <c r="G21" s="113">
        <f>'Staff Costs'!$N21*VLOOKUP($B21,Lookup!$L$2:$N$14,2,FALSE)</f>
        <v>0</v>
      </c>
      <c r="H21" s="113">
        <f>'Staff Costs'!$P21*VLOOKUP($B21,Lookup!$L$2:$M$12,2,FALSE)</f>
        <v>0</v>
      </c>
      <c r="I21" s="114">
        <f t="shared" si="0"/>
        <v>0</v>
      </c>
      <c r="O21" s="118" t="str">
        <f>Expenditure!AB19</f>
        <v>Division</v>
      </c>
      <c r="P21" s="118" t="str">
        <f>'Staff Costs'!Y21</f>
        <v>Branch</v>
      </c>
      <c r="Q21" s="118" t="str">
        <f>'Staff Costs'!Z21</f>
        <v>Please select grade</v>
      </c>
      <c r="R21" s="113">
        <f>'Staff Costs'!$AE21*VLOOKUP($P21,Lookup!$L$2:$M$12,2,FALSE)</f>
        <v>0</v>
      </c>
      <c r="S21" s="113">
        <f>'Staff Costs'!$AG21*VLOOKUP($P21,Lookup!$L$2:$M$12,2,FALSE)</f>
        <v>0</v>
      </c>
      <c r="T21" s="113">
        <f>'Staff Costs'!$AI21*VLOOKUP($P21,Lookup!$L$2:$M$12,2,FALSE)</f>
        <v>0</v>
      </c>
      <c r="U21" s="113">
        <f>'Staff Costs'!$AK21*VLOOKUP($P21,Lookup!$L$2:$M$12,2,FALSE)</f>
        <v>0</v>
      </c>
      <c r="V21" s="113">
        <f>'Staff Costs'!$AM21*VLOOKUP($P21,Lookup!$L$2:$M$12,2,FALSE)</f>
        <v>0</v>
      </c>
      <c r="W21" s="114">
        <f t="shared" si="1"/>
        <v>0</v>
      </c>
      <c r="AD21" s="118" t="str">
        <f>Expenditure!BC19</f>
        <v>Division</v>
      </c>
      <c r="AE21" s="118" t="str">
        <f>'Staff Costs'!AV21</f>
        <v>Branch</v>
      </c>
      <c r="AF21" s="118" t="str">
        <f>'Staff Costs'!AW21</f>
        <v>Please select grade</v>
      </c>
      <c r="AG21" s="113">
        <f>'Staff Costs'!$BB21*VLOOKUP($AE21,Lookup!$L$2:$M$12,2,FALSE)</f>
        <v>0</v>
      </c>
      <c r="AH21" s="113">
        <f>'Staff Costs'!$BD21*VLOOKUP($AE21,Lookup!$L$2:$M$12,2,FALSE)</f>
        <v>0</v>
      </c>
      <c r="AI21" s="113">
        <f>'Staff Costs'!$BF21*VLOOKUP($AE21,Lookup!$L$2:$M$12,2,FALSE)</f>
        <v>0</v>
      </c>
      <c r="AJ21" s="113">
        <f>'Staff Costs'!$BH21*VLOOKUP($AE21,Lookup!$L$2:$M$12,2,FALSE)</f>
        <v>0</v>
      </c>
      <c r="AK21" s="113">
        <f>'Staff Costs'!$BJ21*VLOOKUP($AE21,Lookup!$L$2:$M$12,2,FALSE)</f>
        <v>0</v>
      </c>
      <c r="AL21" s="114">
        <f t="shared" si="2"/>
        <v>0</v>
      </c>
    </row>
    <row r="22" spans="1:38" x14ac:dyDescent="0.25">
      <c r="A22" s="118" t="str">
        <f>'Staff Costs'!A22</f>
        <v>Division</v>
      </c>
      <c r="B22" s="118" t="str">
        <f>'Staff Costs'!B22</f>
        <v>Branch</v>
      </c>
      <c r="C22" s="118" t="str">
        <f>'Staff Costs'!C22</f>
        <v>Please select grade</v>
      </c>
      <c r="D22" s="113">
        <f>'Staff Costs'!$H22*VLOOKUP($B22,Lookup!$L$2:$M$12,2,FALSE)</f>
        <v>0</v>
      </c>
      <c r="E22" s="113">
        <f>'Staff Costs'!$J22*VLOOKUP(B22,Lookup!$L$2:$M$12,2,FALSE)</f>
        <v>0</v>
      </c>
      <c r="F22" s="113">
        <f>'Staff Costs'!$L22*VLOOKUP($B22,Lookup!$L$2:$M$12,2,FALSE)</f>
        <v>0</v>
      </c>
      <c r="G22" s="113">
        <f>'Staff Costs'!$N22*VLOOKUP($B22,Lookup!$L$2:$N$14,2,FALSE)</f>
        <v>0</v>
      </c>
      <c r="H22" s="113">
        <f>'Staff Costs'!$P22*VLOOKUP($B22,Lookup!$L$2:$M$12,2,FALSE)</f>
        <v>0</v>
      </c>
      <c r="I22" s="114">
        <f t="shared" si="0"/>
        <v>0</v>
      </c>
      <c r="O22" s="118" t="str">
        <f>Expenditure!AB20</f>
        <v>Division</v>
      </c>
      <c r="P22" s="118" t="str">
        <f>'Staff Costs'!Y22</f>
        <v>Branch</v>
      </c>
      <c r="Q22" s="118" t="str">
        <f>'Staff Costs'!Z22</f>
        <v>Please select grade</v>
      </c>
      <c r="R22" s="113">
        <f>'Staff Costs'!$AE22*VLOOKUP($P22,Lookup!$L$2:$M$12,2,FALSE)</f>
        <v>0</v>
      </c>
      <c r="S22" s="113">
        <f>'Staff Costs'!$AG22*VLOOKUP($P22,Lookup!$L$2:$M$12,2,FALSE)</f>
        <v>0</v>
      </c>
      <c r="T22" s="113">
        <f>'Staff Costs'!$AI22*VLOOKUP($P22,Lookup!$L$2:$M$12,2,FALSE)</f>
        <v>0</v>
      </c>
      <c r="U22" s="113">
        <f>'Staff Costs'!$AK22*VLOOKUP($P22,Lookup!$L$2:$M$12,2,FALSE)</f>
        <v>0</v>
      </c>
      <c r="V22" s="113">
        <f>'Staff Costs'!$AM22*VLOOKUP($P22,Lookup!$L$2:$M$12,2,FALSE)</f>
        <v>0</v>
      </c>
      <c r="W22" s="114">
        <f t="shared" si="1"/>
        <v>0</v>
      </c>
      <c r="AD22" s="118" t="str">
        <f>Expenditure!BC20</f>
        <v>Division</v>
      </c>
      <c r="AE22" s="118" t="str">
        <f>'Staff Costs'!AV22</f>
        <v>Branch</v>
      </c>
      <c r="AF22" s="118" t="str">
        <f>'Staff Costs'!AW22</f>
        <v>Please select grade</v>
      </c>
      <c r="AG22" s="113">
        <f>'Staff Costs'!$BB22*VLOOKUP($AE22,Lookup!$L$2:$M$12,2,FALSE)</f>
        <v>0</v>
      </c>
      <c r="AH22" s="113">
        <f>'Staff Costs'!$BD22*VLOOKUP($AE22,Lookup!$L$2:$M$12,2,FALSE)</f>
        <v>0</v>
      </c>
      <c r="AI22" s="113">
        <f>'Staff Costs'!$BF22*VLOOKUP($AE22,Lookup!$L$2:$M$12,2,FALSE)</f>
        <v>0</v>
      </c>
      <c r="AJ22" s="113">
        <f>'Staff Costs'!$BH22*VLOOKUP($AE22,Lookup!$L$2:$M$12,2,FALSE)</f>
        <v>0</v>
      </c>
      <c r="AK22" s="113">
        <f>'Staff Costs'!$BJ22*VLOOKUP($AE22,Lookup!$L$2:$M$12,2,FALSE)</f>
        <v>0</v>
      </c>
      <c r="AL22" s="114">
        <f t="shared" si="2"/>
        <v>0</v>
      </c>
    </row>
    <row r="23" spans="1:38" x14ac:dyDescent="0.25">
      <c r="A23" s="118" t="str">
        <f>'Staff Costs'!A23</f>
        <v>Division</v>
      </c>
      <c r="B23" s="118" t="str">
        <f>'Staff Costs'!B23</f>
        <v>Branch</v>
      </c>
      <c r="C23" s="118" t="str">
        <f>'Staff Costs'!C23</f>
        <v>Please select grade</v>
      </c>
      <c r="D23" s="113">
        <f>'Staff Costs'!$H23*VLOOKUP($B23,Lookup!$L$2:$M$12,2,FALSE)</f>
        <v>0</v>
      </c>
      <c r="E23" s="113">
        <f>'Staff Costs'!$J23*VLOOKUP(B23,Lookup!$L$2:$M$12,2,FALSE)</f>
        <v>0</v>
      </c>
      <c r="F23" s="113">
        <f>'Staff Costs'!$L23*VLOOKUP($B23,Lookup!$L$2:$M$12,2,FALSE)</f>
        <v>0</v>
      </c>
      <c r="G23" s="113">
        <f>'Staff Costs'!$N23*VLOOKUP($B23,Lookup!$L$2:$N$14,2,FALSE)</f>
        <v>0</v>
      </c>
      <c r="H23" s="113">
        <f>'Staff Costs'!$P23*VLOOKUP($B23,Lookup!$L$2:$M$12,2,FALSE)</f>
        <v>0</v>
      </c>
      <c r="I23" s="114">
        <f t="shared" si="0"/>
        <v>0</v>
      </c>
      <c r="O23" s="118" t="str">
        <f>Expenditure!AB21</f>
        <v>Division</v>
      </c>
      <c r="P23" s="118" t="str">
        <f>'Staff Costs'!Y23</f>
        <v>Branch</v>
      </c>
      <c r="Q23" s="118" t="str">
        <f>'Staff Costs'!Z23</f>
        <v>Please select grade</v>
      </c>
      <c r="R23" s="113">
        <f>'Staff Costs'!$AE23*VLOOKUP($P23,Lookup!$L$2:$M$12,2,FALSE)</f>
        <v>0</v>
      </c>
      <c r="S23" s="113">
        <f>'Staff Costs'!$AG23*VLOOKUP($P23,Lookup!$L$2:$M$12,2,FALSE)</f>
        <v>0</v>
      </c>
      <c r="T23" s="113">
        <f>'Staff Costs'!$AI23*VLOOKUP($P23,Lookup!$L$2:$M$12,2,FALSE)</f>
        <v>0</v>
      </c>
      <c r="U23" s="113">
        <f>'Staff Costs'!$AK23*VLOOKUP($P23,Lookup!$L$2:$M$12,2,FALSE)</f>
        <v>0</v>
      </c>
      <c r="V23" s="113">
        <f>'Staff Costs'!$AM23*VLOOKUP($P23,Lookup!$L$2:$M$12,2,FALSE)</f>
        <v>0</v>
      </c>
      <c r="W23" s="114">
        <f t="shared" si="1"/>
        <v>0</v>
      </c>
      <c r="AD23" s="118" t="str">
        <f>Expenditure!BC21</f>
        <v>Division</v>
      </c>
      <c r="AE23" s="118" t="str">
        <f>'Staff Costs'!AV23</f>
        <v>Branch</v>
      </c>
      <c r="AF23" s="118" t="str">
        <f>'Staff Costs'!AW23</f>
        <v>Please select grade</v>
      </c>
      <c r="AG23" s="113">
        <f>'Staff Costs'!$BB23*VLOOKUP($AE23,Lookup!$L$2:$M$12,2,FALSE)</f>
        <v>0</v>
      </c>
      <c r="AH23" s="113">
        <f>'Staff Costs'!$BD23*VLOOKUP($AE23,Lookup!$L$2:$M$12,2,FALSE)</f>
        <v>0</v>
      </c>
      <c r="AI23" s="113">
        <f>'Staff Costs'!$BF23*VLOOKUP($AE23,Lookup!$L$2:$M$12,2,FALSE)</f>
        <v>0</v>
      </c>
      <c r="AJ23" s="113">
        <f>'Staff Costs'!$BH23*VLOOKUP($AE23,Lookup!$L$2:$M$12,2,FALSE)</f>
        <v>0</v>
      </c>
      <c r="AK23" s="113">
        <f>'Staff Costs'!$BJ23*VLOOKUP($AE23,Lookup!$L$2:$M$12,2,FALSE)</f>
        <v>0</v>
      </c>
      <c r="AL23" s="114">
        <f t="shared" si="2"/>
        <v>0</v>
      </c>
    </row>
    <row r="24" spans="1:38" x14ac:dyDescent="0.25">
      <c r="A24" s="118" t="str">
        <f>'Staff Costs'!A24</f>
        <v>Division</v>
      </c>
      <c r="B24" s="118" t="str">
        <f>'Staff Costs'!B24</f>
        <v>Branch</v>
      </c>
      <c r="C24" s="118" t="str">
        <f>'Staff Costs'!C24</f>
        <v>Please select grade</v>
      </c>
      <c r="D24" s="113">
        <f>'Staff Costs'!$H24*VLOOKUP($B24,Lookup!$L$2:$M$12,2,FALSE)</f>
        <v>0</v>
      </c>
      <c r="E24" s="113">
        <f>'Staff Costs'!$J24*VLOOKUP(B24,Lookup!$L$2:$M$12,2,FALSE)</f>
        <v>0</v>
      </c>
      <c r="F24" s="113">
        <f>'Staff Costs'!$L24*VLOOKUP($B24,Lookup!$L$2:$M$12,2,FALSE)</f>
        <v>0</v>
      </c>
      <c r="G24" s="113">
        <f>'Staff Costs'!$N24*VLOOKUP($B24,Lookup!$L$2:$N$14,2,FALSE)</f>
        <v>0</v>
      </c>
      <c r="H24" s="113">
        <f>'Staff Costs'!$P24*VLOOKUP($B24,Lookup!$L$2:$M$12,2,FALSE)</f>
        <v>0</v>
      </c>
      <c r="I24" s="114">
        <f t="shared" si="0"/>
        <v>0</v>
      </c>
      <c r="O24" s="118" t="str">
        <f>Expenditure!AB22</f>
        <v>Division</v>
      </c>
      <c r="P24" s="118" t="str">
        <f>'Staff Costs'!Y24</f>
        <v>Branch</v>
      </c>
      <c r="Q24" s="118" t="str">
        <f>'Staff Costs'!Z24</f>
        <v>Please select grade</v>
      </c>
      <c r="R24" s="113">
        <f>'Staff Costs'!$AE24*VLOOKUP($P24,Lookup!$L$2:$M$12,2,FALSE)</f>
        <v>0</v>
      </c>
      <c r="S24" s="113">
        <f>'Staff Costs'!$AG24*VLOOKUP($P24,Lookup!$L$2:$M$12,2,FALSE)</f>
        <v>0</v>
      </c>
      <c r="T24" s="113">
        <f>'Staff Costs'!$AI24*VLOOKUP($P24,Lookup!$L$2:$M$12,2,FALSE)</f>
        <v>0</v>
      </c>
      <c r="U24" s="113">
        <f>'Staff Costs'!$AK24*VLOOKUP($P24,Lookup!$L$2:$M$12,2,FALSE)</f>
        <v>0</v>
      </c>
      <c r="V24" s="113">
        <f>'Staff Costs'!$AM24*VLOOKUP($P24,Lookup!$L$2:$M$12,2,FALSE)</f>
        <v>0</v>
      </c>
      <c r="W24" s="114">
        <f t="shared" si="1"/>
        <v>0</v>
      </c>
      <c r="AD24" s="118" t="str">
        <f>Expenditure!BC22</f>
        <v>Division</v>
      </c>
      <c r="AE24" s="118" t="str">
        <f>'Staff Costs'!AV24</f>
        <v>Branch</v>
      </c>
      <c r="AF24" s="118" t="str">
        <f>'Staff Costs'!AW24</f>
        <v>Please select grade</v>
      </c>
      <c r="AG24" s="113">
        <f>'Staff Costs'!$BB24*VLOOKUP($AE24,Lookup!$L$2:$M$12,2,FALSE)</f>
        <v>0</v>
      </c>
      <c r="AH24" s="113">
        <f>'Staff Costs'!$BD24*VLOOKUP($AE24,Lookup!$L$2:$M$12,2,FALSE)</f>
        <v>0</v>
      </c>
      <c r="AI24" s="113">
        <f>'Staff Costs'!$BF24*VLOOKUP($AE24,Lookup!$L$2:$M$12,2,FALSE)</f>
        <v>0</v>
      </c>
      <c r="AJ24" s="113">
        <f>'Staff Costs'!$BH24*VLOOKUP($AE24,Lookup!$L$2:$M$12,2,FALSE)</f>
        <v>0</v>
      </c>
      <c r="AK24" s="113">
        <f>'Staff Costs'!$BJ24*VLOOKUP($AE24,Lookup!$L$2:$M$12,2,FALSE)</f>
        <v>0</v>
      </c>
      <c r="AL24" s="114">
        <f t="shared" si="2"/>
        <v>0</v>
      </c>
    </row>
    <row r="25" spans="1:38" x14ac:dyDescent="0.25">
      <c r="A25" s="118" t="str">
        <f>'Staff Costs'!A25</f>
        <v>Division</v>
      </c>
      <c r="B25" s="118" t="str">
        <f>'Staff Costs'!B25</f>
        <v>Branch</v>
      </c>
      <c r="C25" s="118" t="str">
        <f>'Staff Costs'!C25</f>
        <v>Please select grade</v>
      </c>
      <c r="D25" s="113">
        <f>'Staff Costs'!$H25*VLOOKUP($B25,Lookup!$L$2:$M$12,2,FALSE)</f>
        <v>0</v>
      </c>
      <c r="E25" s="113">
        <f>'Staff Costs'!$J25*VLOOKUP(B25,Lookup!$L$2:$M$12,2,FALSE)</f>
        <v>0</v>
      </c>
      <c r="F25" s="113">
        <f>'Staff Costs'!$L25*VLOOKUP($B25,Lookup!$L$2:$M$12,2,FALSE)</f>
        <v>0</v>
      </c>
      <c r="G25" s="113">
        <f>'Staff Costs'!$N25*VLOOKUP($B25,Lookup!$L$2:$N$14,2,FALSE)</f>
        <v>0</v>
      </c>
      <c r="H25" s="113">
        <f>'Staff Costs'!$P25*VLOOKUP($B25,Lookup!$L$2:$M$12,2,FALSE)</f>
        <v>0</v>
      </c>
      <c r="I25" s="114">
        <f t="shared" si="0"/>
        <v>0</v>
      </c>
      <c r="O25" s="118" t="str">
        <f>Expenditure!AB23</f>
        <v>Division</v>
      </c>
      <c r="P25" s="118" t="str">
        <f>'Staff Costs'!Y25</f>
        <v>Branch</v>
      </c>
      <c r="Q25" s="118" t="str">
        <f>'Staff Costs'!Z25</f>
        <v>Please select grade</v>
      </c>
      <c r="R25" s="113">
        <f>'Staff Costs'!$AE25*VLOOKUP($P25,Lookup!$L$2:$M$12,2,FALSE)</f>
        <v>0</v>
      </c>
      <c r="S25" s="113">
        <f>'Staff Costs'!$AG25*VLOOKUP($P25,Lookup!$L$2:$M$12,2,FALSE)</f>
        <v>0</v>
      </c>
      <c r="T25" s="113">
        <f>'Staff Costs'!$AI25*VLOOKUP($P25,Lookup!$L$2:$M$12,2,FALSE)</f>
        <v>0</v>
      </c>
      <c r="U25" s="113">
        <f>'Staff Costs'!$AK25*VLOOKUP($P25,Lookup!$L$2:$M$12,2,FALSE)</f>
        <v>0</v>
      </c>
      <c r="V25" s="113">
        <f>'Staff Costs'!$AM25*VLOOKUP($P25,Lookup!$L$2:$M$12,2,FALSE)</f>
        <v>0</v>
      </c>
      <c r="W25" s="114">
        <f t="shared" si="1"/>
        <v>0</v>
      </c>
      <c r="AD25" s="118" t="str">
        <f>Expenditure!BC23</f>
        <v>Division</v>
      </c>
      <c r="AE25" s="118" t="str">
        <f>'Staff Costs'!AV25</f>
        <v>Branch</v>
      </c>
      <c r="AF25" s="118" t="str">
        <f>'Staff Costs'!AW25</f>
        <v>Please select grade</v>
      </c>
      <c r="AG25" s="113">
        <f>'Staff Costs'!$BB25*VLOOKUP($AE25,Lookup!$L$2:$M$12,2,FALSE)</f>
        <v>0</v>
      </c>
      <c r="AH25" s="113">
        <f>'Staff Costs'!$BD25*VLOOKUP($AE25,Lookup!$L$2:$M$12,2,FALSE)</f>
        <v>0</v>
      </c>
      <c r="AI25" s="113">
        <f>'Staff Costs'!$BF25*VLOOKUP($AE25,Lookup!$L$2:$M$12,2,FALSE)</f>
        <v>0</v>
      </c>
      <c r="AJ25" s="113">
        <f>'Staff Costs'!$BH25*VLOOKUP($AE25,Lookup!$L$2:$M$12,2,FALSE)</f>
        <v>0</v>
      </c>
      <c r="AK25" s="113">
        <f>'Staff Costs'!$BJ25*VLOOKUP($AE25,Lookup!$L$2:$M$12,2,FALSE)</f>
        <v>0</v>
      </c>
      <c r="AL25" s="114">
        <f t="shared" si="2"/>
        <v>0</v>
      </c>
    </row>
    <row r="26" spans="1:38" x14ac:dyDescent="0.25">
      <c r="A26" s="118" t="str">
        <f>'Staff Costs'!A26</f>
        <v>Division</v>
      </c>
      <c r="B26" s="118" t="str">
        <f>'Staff Costs'!B26</f>
        <v>Branch</v>
      </c>
      <c r="C26" s="118" t="str">
        <f>'Staff Costs'!C26</f>
        <v>Please select grade</v>
      </c>
      <c r="D26" s="113">
        <f>'Staff Costs'!$H26*VLOOKUP($B26,Lookup!$L$2:$M$12,2,FALSE)</f>
        <v>0</v>
      </c>
      <c r="E26" s="113">
        <f>'Staff Costs'!$J26*VLOOKUP(B26,Lookup!$L$2:$M$12,2,FALSE)</f>
        <v>0</v>
      </c>
      <c r="F26" s="113">
        <f>'Staff Costs'!$L26*VLOOKUP($B26,Lookup!$L$2:$M$12,2,FALSE)</f>
        <v>0</v>
      </c>
      <c r="G26" s="113">
        <f>'Staff Costs'!$N26*VLOOKUP($B26,Lookup!$L$2:$N$14,2,FALSE)</f>
        <v>0</v>
      </c>
      <c r="H26" s="113">
        <f>'Staff Costs'!$P26*VLOOKUP($B26,Lookup!$L$2:$M$12,2,FALSE)</f>
        <v>0</v>
      </c>
      <c r="I26" s="114">
        <f t="shared" si="0"/>
        <v>0</v>
      </c>
      <c r="O26" s="118" t="str">
        <f>Expenditure!AB24</f>
        <v>Division</v>
      </c>
      <c r="P26" s="118" t="str">
        <f>'Staff Costs'!Y26</f>
        <v>Branch</v>
      </c>
      <c r="Q26" s="118" t="str">
        <f>'Staff Costs'!Z26</f>
        <v>Please select grade</v>
      </c>
      <c r="R26" s="113">
        <f>'Staff Costs'!$AE26*VLOOKUP($P26,Lookup!$L$2:$M$12,2,FALSE)</f>
        <v>0</v>
      </c>
      <c r="S26" s="113">
        <f>'Staff Costs'!$AG26*VLOOKUP($P26,Lookup!$L$2:$M$12,2,FALSE)</f>
        <v>0</v>
      </c>
      <c r="T26" s="113">
        <f>'Staff Costs'!$AI26*VLOOKUP($P26,Lookup!$L$2:$M$12,2,FALSE)</f>
        <v>0</v>
      </c>
      <c r="U26" s="113">
        <f>'Staff Costs'!$AK26*VLOOKUP($P26,Lookup!$L$2:$M$12,2,FALSE)</f>
        <v>0</v>
      </c>
      <c r="V26" s="113">
        <f>'Staff Costs'!$AM26*VLOOKUP($P26,Lookup!$L$2:$M$12,2,FALSE)</f>
        <v>0</v>
      </c>
      <c r="W26" s="114">
        <f t="shared" si="1"/>
        <v>0</v>
      </c>
      <c r="AD26" s="118" t="str">
        <f>Expenditure!BC24</f>
        <v>Division</v>
      </c>
      <c r="AE26" s="118" t="str">
        <f>'Staff Costs'!AV26</f>
        <v>Branch</v>
      </c>
      <c r="AF26" s="118" t="str">
        <f>'Staff Costs'!AW26</f>
        <v>Please select grade</v>
      </c>
      <c r="AG26" s="113">
        <f>'Staff Costs'!$BB26*VLOOKUP($AE26,Lookup!$L$2:$M$12,2,FALSE)</f>
        <v>0</v>
      </c>
      <c r="AH26" s="113">
        <f>'Staff Costs'!$BD26*VLOOKUP($AE26,Lookup!$L$2:$M$12,2,FALSE)</f>
        <v>0</v>
      </c>
      <c r="AI26" s="113">
        <f>'Staff Costs'!$BF26*VLOOKUP($AE26,Lookup!$L$2:$M$12,2,FALSE)</f>
        <v>0</v>
      </c>
      <c r="AJ26" s="113">
        <f>'Staff Costs'!$BH26*VLOOKUP($AE26,Lookup!$L$2:$M$12,2,FALSE)</f>
        <v>0</v>
      </c>
      <c r="AK26" s="113">
        <f>'Staff Costs'!$BJ26*VLOOKUP($AE26,Lookup!$L$2:$M$12,2,FALSE)</f>
        <v>0</v>
      </c>
      <c r="AL26" s="114">
        <f t="shared" si="2"/>
        <v>0</v>
      </c>
    </row>
    <row r="27" spans="1:38" x14ac:dyDescent="0.25">
      <c r="A27" s="118" t="str">
        <f>'Staff Costs'!A27</f>
        <v>Division</v>
      </c>
      <c r="B27" s="118" t="str">
        <f>'Staff Costs'!B27</f>
        <v>Branch</v>
      </c>
      <c r="C27" s="118" t="str">
        <f>'Staff Costs'!C27</f>
        <v>Please select grade</v>
      </c>
      <c r="D27" s="113">
        <f>'Staff Costs'!$H27*VLOOKUP($B27,Lookup!$L$2:$M$12,2,FALSE)</f>
        <v>0</v>
      </c>
      <c r="E27" s="113">
        <f>'Staff Costs'!$J27*VLOOKUP(B27,Lookup!$L$2:$M$12,2,FALSE)</f>
        <v>0</v>
      </c>
      <c r="F27" s="113">
        <f>'Staff Costs'!$L27*VLOOKUP($B27,Lookup!$L$2:$M$12,2,FALSE)</f>
        <v>0</v>
      </c>
      <c r="G27" s="113">
        <f>'Staff Costs'!$N27*VLOOKUP($B27,Lookup!$L$2:$N$14,2,FALSE)</f>
        <v>0</v>
      </c>
      <c r="H27" s="113">
        <f>'Staff Costs'!$P27*VLOOKUP($B27,Lookup!$L$2:$M$12,2,FALSE)</f>
        <v>0</v>
      </c>
      <c r="I27" s="114">
        <f t="shared" si="0"/>
        <v>0</v>
      </c>
      <c r="O27" s="118" t="str">
        <f>Expenditure!AB25</f>
        <v>Division</v>
      </c>
      <c r="P27" s="118" t="str">
        <f>'Staff Costs'!Y27</f>
        <v>Branch</v>
      </c>
      <c r="Q27" s="118" t="str">
        <f>'Staff Costs'!Z27</f>
        <v>Please select grade</v>
      </c>
      <c r="R27" s="113">
        <f>'Staff Costs'!$AE27*VLOOKUP($P27,Lookup!$L$2:$M$12,2,FALSE)</f>
        <v>0</v>
      </c>
      <c r="S27" s="113">
        <f>'Staff Costs'!$AG27*VLOOKUP($P27,Lookup!$L$2:$M$12,2,FALSE)</f>
        <v>0</v>
      </c>
      <c r="T27" s="113">
        <f>'Staff Costs'!$AI27*VLOOKUP($P27,Lookup!$L$2:$M$12,2,FALSE)</f>
        <v>0</v>
      </c>
      <c r="U27" s="113">
        <f>'Staff Costs'!$AK27*VLOOKUP($P27,Lookup!$L$2:$M$12,2,FALSE)</f>
        <v>0</v>
      </c>
      <c r="V27" s="113">
        <f>'Staff Costs'!$AM27*VLOOKUP($P27,Lookup!$L$2:$M$12,2,FALSE)</f>
        <v>0</v>
      </c>
      <c r="W27" s="114">
        <f t="shared" si="1"/>
        <v>0</v>
      </c>
      <c r="AD27" s="118" t="str">
        <f>Expenditure!BC25</f>
        <v>Division</v>
      </c>
      <c r="AE27" s="118" t="str">
        <f>'Staff Costs'!AV27</f>
        <v>Branch</v>
      </c>
      <c r="AF27" s="118" t="str">
        <f>'Staff Costs'!AW27</f>
        <v>Please select grade</v>
      </c>
      <c r="AG27" s="113">
        <f>'Staff Costs'!$BB27*VLOOKUP($AE27,Lookup!$L$2:$M$12,2,FALSE)</f>
        <v>0</v>
      </c>
      <c r="AH27" s="113">
        <f>'Staff Costs'!$BD27*VLOOKUP($AE27,Lookup!$L$2:$M$12,2,FALSE)</f>
        <v>0</v>
      </c>
      <c r="AI27" s="113">
        <f>'Staff Costs'!$BF27*VLOOKUP($AE27,Lookup!$L$2:$M$12,2,FALSE)</f>
        <v>0</v>
      </c>
      <c r="AJ27" s="113">
        <f>'Staff Costs'!$BH27*VLOOKUP($AE27,Lookup!$L$2:$M$12,2,FALSE)</f>
        <v>0</v>
      </c>
      <c r="AK27" s="113">
        <f>'Staff Costs'!$BJ27*VLOOKUP($AE27,Lookup!$L$2:$M$12,2,FALSE)</f>
        <v>0</v>
      </c>
      <c r="AL27" s="114">
        <f t="shared" si="2"/>
        <v>0</v>
      </c>
    </row>
    <row r="28" spans="1:38" x14ac:dyDescent="0.25">
      <c r="A28" s="118" t="str">
        <f>'Staff Costs'!A28</f>
        <v>Division</v>
      </c>
      <c r="B28" s="118" t="str">
        <f>'Staff Costs'!B28</f>
        <v>Branch</v>
      </c>
      <c r="C28" s="118" t="str">
        <f>'Staff Costs'!C28</f>
        <v>Please select grade</v>
      </c>
      <c r="D28" s="113">
        <f>'Staff Costs'!$H28*VLOOKUP($B28,Lookup!$L$2:$M$12,2,FALSE)</f>
        <v>0</v>
      </c>
      <c r="E28" s="113">
        <f>'Staff Costs'!$J28*VLOOKUP(B28,Lookup!$L$2:$M$12,2,FALSE)</f>
        <v>0</v>
      </c>
      <c r="F28" s="113">
        <f>'Staff Costs'!$L28*VLOOKUP($B28,Lookup!$L$2:$M$12,2,FALSE)</f>
        <v>0</v>
      </c>
      <c r="G28" s="113">
        <f>'Staff Costs'!$N28*VLOOKUP($B28,Lookup!$L$2:$N$14,2,FALSE)</f>
        <v>0</v>
      </c>
      <c r="H28" s="113">
        <f>'Staff Costs'!$P28*VLOOKUP($B28,Lookup!$L$2:$M$12,2,FALSE)</f>
        <v>0</v>
      </c>
      <c r="I28" s="114">
        <f t="shared" si="0"/>
        <v>0</v>
      </c>
      <c r="O28" s="118" t="str">
        <f>Expenditure!AB26</f>
        <v>Division</v>
      </c>
      <c r="P28" s="118" t="str">
        <f>'Staff Costs'!Y28</f>
        <v>Branch</v>
      </c>
      <c r="Q28" s="118" t="str">
        <f>'Staff Costs'!Z28</f>
        <v>Please select grade</v>
      </c>
      <c r="R28" s="113">
        <f>'Staff Costs'!$AE28*VLOOKUP($P28,Lookup!$L$2:$M$12,2,FALSE)</f>
        <v>0</v>
      </c>
      <c r="S28" s="113">
        <f>'Staff Costs'!$AG28*VLOOKUP($P28,Lookup!$L$2:$M$12,2,FALSE)</f>
        <v>0</v>
      </c>
      <c r="T28" s="113">
        <f>'Staff Costs'!$AI28*VLOOKUP($P28,Lookup!$L$2:$M$12,2,FALSE)</f>
        <v>0</v>
      </c>
      <c r="U28" s="113">
        <f>'Staff Costs'!$AK28*VLOOKUP($P28,Lookup!$L$2:$M$12,2,FALSE)</f>
        <v>0</v>
      </c>
      <c r="V28" s="113">
        <f>'Staff Costs'!$AM28*VLOOKUP($P28,Lookup!$L$2:$M$12,2,FALSE)</f>
        <v>0</v>
      </c>
      <c r="W28" s="114">
        <f t="shared" si="1"/>
        <v>0</v>
      </c>
      <c r="AD28" s="118" t="str">
        <f>Expenditure!BC26</f>
        <v>Division</v>
      </c>
      <c r="AE28" s="118" t="str">
        <f>'Staff Costs'!AV28</f>
        <v>Branch</v>
      </c>
      <c r="AF28" s="118" t="str">
        <f>'Staff Costs'!AW28</f>
        <v>Please select grade</v>
      </c>
      <c r="AG28" s="113">
        <f>'Staff Costs'!$BB28*VLOOKUP($AE28,Lookup!$L$2:$M$12,2,FALSE)</f>
        <v>0</v>
      </c>
      <c r="AH28" s="113">
        <f>'Staff Costs'!$BD28*VLOOKUP($AE28,Lookup!$L$2:$M$12,2,FALSE)</f>
        <v>0</v>
      </c>
      <c r="AI28" s="113">
        <f>'Staff Costs'!$BF28*VLOOKUP($AE28,Lookup!$L$2:$M$12,2,FALSE)</f>
        <v>0</v>
      </c>
      <c r="AJ28" s="113">
        <f>'Staff Costs'!$BH28*VLOOKUP($AE28,Lookup!$L$2:$M$12,2,FALSE)</f>
        <v>0</v>
      </c>
      <c r="AK28" s="113">
        <f>'Staff Costs'!$BJ28*VLOOKUP($AE28,Lookup!$L$2:$M$12,2,FALSE)</f>
        <v>0</v>
      </c>
      <c r="AL28" s="114">
        <f t="shared" si="2"/>
        <v>0</v>
      </c>
    </row>
    <row r="29" spans="1:38" x14ac:dyDescent="0.25">
      <c r="A29" s="118" t="str">
        <f>'Staff Costs'!A29</f>
        <v>Division</v>
      </c>
      <c r="B29" s="118" t="str">
        <f>'Staff Costs'!B29</f>
        <v>Branch</v>
      </c>
      <c r="C29" s="118" t="str">
        <f>'Staff Costs'!C29</f>
        <v>Please select grade</v>
      </c>
      <c r="D29" s="113">
        <f>'Staff Costs'!$H29*VLOOKUP($B29,Lookup!$L$2:$M$12,2,FALSE)</f>
        <v>0</v>
      </c>
      <c r="E29" s="113">
        <f>'Staff Costs'!$J29*VLOOKUP(B29,Lookup!$L$2:$M$12,2,FALSE)</f>
        <v>0</v>
      </c>
      <c r="F29" s="113">
        <f>'Staff Costs'!$L29*VLOOKUP($B29,Lookup!$L$2:$M$12,2,FALSE)</f>
        <v>0</v>
      </c>
      <c r="G29" s="113">
        <f>'Staff Costs'!$N29*VLOOKUP($B29,Lookup!$L$2:$N$14,2,FALSE)</f>
        <v>0</v>
      </c>
      <c r="H29" s="113">
        <f>'Staff Costs'!$P29*VLOOKUP($B29,Lookup!$L$2:$M$12,2,FALSE)</f>
        <v>0</v>
      </c>
      <c r="I29" s="114">
        <f t="shared" si="0"/>
        <v>0</v>
      </c>
      <c r="O29" s="118" t="str">
        <f>Expenditure!AB27</f>
        <v>Division</v>
      </c>
      <c r="P29" s="118" t="str">
        <f>'Staff Costs'!Y29</f>
        <v>Branch</v>
      </c>
      <c r="Q29" s="118" t="str">
        <f>'Staff Costs'!Z29</f>
        <v>Please select grade</v>
      </c>
      <c r="R29" s="113">
        <f>'Staff Costs'!$AE29*VLOOKUP($P29,Lookup!$L$2:$M$12,2,FALSE)</f>
        <v>0</v>
      </c>
      <c r="S29" s="113">
        <f>'Staff Costs'!$AG29*VLOOKUP($P29,Lookup!$L$2:$M$12,2,FALSE)</f>
        <v>0</v>
      </c>
      <c r="T29" s="113">
        <f>'Staff Costs'!$AI29*VLOOKUP($P29,Lookup!$L$2:$M$12,2,FALSE)</f>
        <v>0</v>
      </c>
      <c r="U29" s="113">
        <f>'Staff Costs'!$AK29*VLOOKUP($P29,Lookup!$L$2:$M$12,2,FALSE)</f>
        <v>0</v>
      </c>
      <c r="V29" s="113">
        <f>'Staff Costs'!$AM29*VLOOKUP($P29,Lookup!$L$2:$M$12,2,FALSE)</f>
        <v>0</v>
      </c>
      <c r="W29" s="114">
        <f t="shared" si="1"/>
        <v>0</v>
      </c>
      <c r="AD29" s="118" t="str">
        <f>Expenditure!BC27</f>
        <v>Division</v>
      </c>
      <c r="AE29" s="118" t="str">
        <f>'Staff Costs'!AV29</f>
        <v>Branch</v>
      </c>
      <c r="AF29" s="118" t="str">
        <f>'Staff Costs'!AW29</f>
        <v>Please select grade</v>
      </c>
      <c r="AG29" s="113">
        <f>'Staff Costs'!$BB29*VLOOKUP($AE29,Lookup!$L$2:$M$12,2,FALSE)</f>
        <v>0</v>
      </c>
      <c r="AH29" s="113">
        <f>'Staff Costs'!$BD29*VLOOKUP($AE29,Lookup!$L$2:$M$12,2,FALSE)</f>
        <v>0</v>
      </c>
      <c r="AI29" s="113">
        <f>'Staff Costs'!$BF29*VLOOKUP($AE29,Lookup!$L$2:$M$12,2,FALSE)</f>
        <v>0</v>
      </c>
      <c r="AJ29" s="113">
        <f>'Staff Costs'!$BH29*VLOOKUP($AE29,Lookup!$L$2:$M$12,2,FALSE)</f>
        <v>0</v>
      </c>
      <c r="AK29" s="113">
        <f>'Staff Costs'!$BJ29*VLOOKUP($AE29,Lookup!$L$2:$M$12,2,FALSE)</f>
        <v>0</v>
      </c>
      <c r="AL29" s="114">
        <f t="shared" si="2"/>
        <v>0</v>
      </c>
    </row>
    <row r="30" spans="1:38" x14ac:dyDescent="0.25">
      <c r="A30" s="118" t="str">
        <f>'Staff Costs'!A30</f>
        <v>Division</v>
      </c>
      <c r="B30" s="118" t="str">
        <f>'Staff Costs'!B30</f>
        <v>Branch</v>
      </c>
      <c r="C30" s="118" t="str">
        <f>'Staff Costs'!C30</f>
        <v>Please select grade</v>
      </c>
      <c r="D30" s="113">
        <f>'Staff Costs'!$H30*VLOOKUP($B30,Lookup!$L$2:$M$12,2,FALSE)</f>
        <v>0</v>
      </c>
      <c r="E30" s="113">
        <f>'Staff Costs'!$J30*VLOOKUP(B30,Lookup!$L$2:$M$12,2,FALSE)</f>
        <v>0</v>
      </c>
      <c r="F30" s="113">
        <f>'Staff Costs'!$L30*VLOOKUP($B30,Lookup!$L$2:$M$12,2,FALSE)</f>
        <v>0</v>
      </c>
      <c r="G30" s="113">
        <f>'Staff Costs'!$N30*VLOOKUP($B30,Lookup!$L$2:$N$14,2,FALSE)</f>
        <v>0</v>
      </c>
      <c r="H30" s="113">
        <f>'Staff Costs'!$P30*VLOOKUP($B30,Lookup!$L$2:$M$12,2,FALSE)</f>
        <v>0</v>
      </c>
      <c r="I30" s="114">
        <f t="shared" si="0"/>
        <v>0</v>
      </c>
      <c r="O30" s="118" t="str">
        <f>Expenditure!AB28</f>
        <v>Division</v>
      </c>
      <c r="P30" s="118" t="str">
        <f>'Staff Costs'!Y30</f>
        <v>Branch</v>
      </c>
      <c r="Q30" s="118" t="str">
        <f>'Staff Costs'!Z30</f>
        <v>Please select grade</v>
      </c>
      <c r="R30" s="113">
        <f>'Staff Costs'!$AE30*VLOOKUP($P30,Lookup!$L$2:$M$12,2,FALSE)</f>
        <v>0</v>
      </c>
      <c r="S30" s="113">
        <f>'Staff Costs'!$AG30*VLOOKUP($P30,Lookup!$L$2:$M$12,2,FALSE)</f>
        <v>0</v>
      </c>
      <c r="T30" s="113">
        <f>'Staff Costs'!$AI30*VLOOKUP($P30,Lookup!$L$2:$M$12,2,FALSE)</f>
        <v>0</v>
      </c>
      <c r="U30" s="113">
        <f>'Staff Costs'!$AK30*VLOOKUP($P30,Lookup!$L$2:$M$12,2,FALSE)</f>
        <v>0</v>
      </c>
      <c r="V30" s="113">
        <f>'Staff Costs'!$AM30*VLOOKUP($P30,Lookup!$L$2:$M$12,2,FALSE)</f>
        <v>0</v>
      </c>
      <c r="W30" s="114">
        <f t="shared" si="1"/>
        <v>0</v>
      </c>
      <c r="AD30" s="118" t="str">
        <f>Expenditure!BC28</f>
        <v>Division</v>
      </c>
      <c r="AE30" s="118" t="str">
        <f>'Staff Costs'!AV30</f>
        <v>Branch</v>
      </c>
      <c r="AF30" s="118" t="str">
        <f>'Staff Costs'!AW30</f>
        <v>Please select grade</v>
      </c>
      <c r="AG30" s="113">
        <f>'Staff Costs'!$BB30*VLOOKUP($AE30,Lookup!$L$2:$M$12,2,FALSE)</f>
        <v>0</v>
      </c>
      <c r="AH30" s="113">
        <f>'Staff Costs'!$BD30*VLOOKUP($AE30,Lookup!$L$2:$M$12,2,FALSE)</f>
        <v>0</v>
      </c>
      <c r="AI30" s="113">
        <f>'Staff Costs'!$BF30*VLOOKUP($AE30,Lookup!$L$2:$M$12,2,FALSE)</f>
        <v>0</v>
      </c>
      <c r="AJ30" s="113">
        <f>'Staff Costs'!$BH30*VLOOKUP($AE30,Lookup!$L$2:$M$12,2,FALSE)</f>
        <v>0</v>
      </c>
      <c r="AK30" s="113">
        <f>'Staff Costs'!$BJ30*VLOOKUP($AE30,Lookup!$L$2:$M$12,2,FALSE)</f>
        <v>0</v>
      </c>
      <c r="AL30" s="114">
        <f t="shared" si="2"/>
        <v>0</v>
      </c>
    </row>
    <row r="31" spans="1:38" x14ac:dyDescent="0.25">
      <c r="A31" s="118" t="str">
        <f>'Staff Costs'!A31</f>
        <v>Division</v>
      </c>
      <c r="B31" s="118" t="str">
        <f>'Staff Costs'!B31</f>
        <v>Branch</v>
      </c>
      <c r="C31" s="118" t="str">
        <f>'Staff Costs'!C31</f>
        <v>Please select grade</v>
      </c>
      <c r="D31" s="113">
        <f>'Staff Costs'!$H31*VLOOKUP($B31,Lookup!$L$2:$M$12,2,FALSE)</f>
        <v>0</v>
      </c>
      <c r="E31" s="113">
        <f>'Staff Costs'!$J31*VLOOKUP(B31,Lookup!$L$2:$M$12,2,FALSE)</f>
        <v>0</v>
      </c>
      <c r="F31" s="113">
        <f>'Staff Costs'!$L31*VLOOKUP($B31,Lookup!$L$2:$M$12,2,FALSE)</f>
        <v>0</v>
      </c>
      <c r="G31" s="113">
        <f>'Staff Costs'!$N31*VLOOKUP($B31,Lookup!$L$2:$N$14,2,FALSE)</f>
        <v>0</v>
      </c>
      <c r="H31" s="113">
        <f>'Staff Costs'!$P31*VLOOKUP($B31,Lookup!$L$2:$M$12,2,FALSE)</f>
        <v>0</v>
      </c>
      <c r="I31" s="114">
        <f t="shared" si="0"/>
        <v>0</v>
      </c>
      <c r="O31" s="118" t="str">
        <f>Expenditure!AB29</f>
        <v>Division</v>
      </c>
      <c r="P31" s="118" t="str">
        <f>'Staff Costs'!Y31</f>
        <v>Branch</v>
      </c>
      <c r="Q31" s="118" t="str">
        <f>'Staff Costs'!Z31</f>
        <v>Please select grade</v>
      </c>
      <c r="R31" s="113">
        <f>'Staff Costs'!$AE31*VLOOKUP($P31,Lookup!$L$2:$M$12,2,FALSE)</f>
        <v>0</v>
      </c>
      <c r="S31" s="113">
        <f>'Staff Costs'!$AG31*VLOOKUP($P31,Lookup!$L$2:$M$12,2,FALSE)</f>
        <v>0</v>
      </c>
      <c r="T31" s="113">
        <f>'Staff Costs'!$AI31*VLOOKUP($P31,Lookup!$L$2:$M$12,2,FALSE)</f>
        <v>0</v>
      </c>
      <c r="U31" s="113">
        <f>'Staff Costs'!$AK31*VLOOKUP($P31,Lookup!$L$2:$M$12,2,FALSE)</f>
        <v>0</v>
      </c>
      <c r="V31" s="113">
        <f>'Staff Costs'!$AM31*VLOOKUP($P31,Lookup!$L$2:$M$12,2,FALSE)</f>
        <v>0</v>
      </c>
      <c r="W31" s="114">
        <f t="shared" si="1"/>
        <v>0</v>
      </c>
      <c r="AD31" s="118" t="str">
        <f>Expenditure!BC29</f>
        <v>Division</v>
      </c>
      <c r="AE31" s="118" t="str">
        <f>'Staff Costs'!AV31</f>
        <v>Branch</v>
      </c>
      <c r="AF31" s="118" t="str">
        <f>'Staff Costs'!AW31</f>
        <v>Please select grade</v>
      </c>
      <c r="AG31" s="113">
        <f>'Staff Costs'!$BB31*VLOOKUP($AE31,Lookup!$L$2:$M$12,2,FALSE)</f>
        <v>0</v>
      </c>
      <c r="AH31" s="113">
        <f>'Staff Costs'!$BD31*VLOOKUP($AE31,Lookup!$L$2:$M$12,2,FALSE)</f>
        <v>0</v>
      </c>
      <c r="AI31" s="113">
        <f>'Staff Costs'!$BF31*VLOOKUP($AE31,Lookup!$L$2:$M$12,2,FALSE)</f>
        <v>0</v>
      </c>
      <c r="AJ31" s="113">
        <f>'Staff Costs'!$BH31*VLOOKUP($AE31,Lookup!$L$2:$M$12,2,FALSE)</f>
        <v>0</v>
      </c>
      <c r="AK31" s="113">
        <f>'Staff Costs'!$BJ31*VLOOKUP($AE31,Lookup!$L$2:$M$12,2,FALSE)</f>
        <v>0</v>
      </c>
      <c r="AL31" s="114">
        <f t="shared" si="2"/>
        <v>0</v>
      </c>
    </row>
    <row r="32" spans="1:38" x14ac:dyDescent="0.25">
      <c r="A32" s="118" t="str">
        <f>'Staff Costs'!A32</f>
        <v>Division</v>
      </c>
      <c r="B32" s="118" t="str">
        <f>'Staff Costs'!B32</f>
        <v>Branch</v>
      </c>
      <c r="C32" s="118" t="str">
        <f>'Staff Costs'!C32</f>
        <v>Please select grade</v>
      </c>
      <c r="D32" s="113">
        <f>'Staff Costs'!$H32*VLOOKUP($B32,Lookup!$L$2:$M$12,2,FALSE)</f>
        <v>0</v>
      </c>
      <c r="E32" s="113">
        <f>'Staff Costs'!$J32*VLOOKUP(B32,Lookup!$L$2:$M$12,2,FALSE)</f>
        <v>0</v>
      </c>
      <c r="F32" s="113">
        <f>'Staff Costs'!$L32*VLOOKUP($B32,Lookup!$L$2:$M$12,2,FALSE)</f>
        <v>0</v>
      </c>
      <c r="G32" s="113">
        <f>'Staff Costs'!$N32*VLOOKUP($B32,Lookup!$L$2:$N$14,2,FALSE)</f>
        <v>0</v>
      </c>
      <c r="H32" s="113">
        <f>'Staff Costs'!$P32*VLOOKUP($B32,Lookup!$L$2:$M$12,2,FALSE)</f>
        <v>0</v>
      </c>
      <c r="I32" s="114">
        <f t="shared" si="0"/>
        <v>0</v>
      </c>
      <c r="O32" s="118" t="str">
        <f>Expenditure!AB30</f>
        <v>Division</v>
      </c>
      <c r="P32" s="118" t="str">
        <f>'Staff Costs'!Y32</f>
        <v>Branch</v>
      </c>
      <c r="Q32" s="118" t="str">
        <f>'Staff Costs'!Z32</f>
        <v>Please select grade</v>
      </c>
      <c r="R32" s="113">
        <f>'Staff Costs'!$AE32*VLOOKUP($P32,Lookup!$L$2:$M$12,2,FALSE)</f>
        <v>0</v>
      </c>
      <c r="S32" s="113">
        <f>'Staff Costs'!$AG32*VLOOKUP($P32,Lookup!$L$2:$M$12,2,FALSE)</f>
        <v>0</v>
      </c>
      <c r="T32" s="113">
        <f>'Staff Costs'!$AI32*VLOOKUP($P32,Lookup!$L$2:$M$12,2,FALSE)</f>
        <v>0</v>
      </c>
      <c r="U32" s="113">
        <f>'Staff Costs'!$AK32*VLOOKUP($P32,Lookup!$L$2:$M$12,2,FALSE)</f>
        <v>0</v>
      </c>
      <c r="V32" s="113">
        <f>'Staff Costs'!$AM32*VLOOKUP($P32,Lookup!$L$2:$M$12,2,FALSE)</f>
        <v>0</v>
      </c>
      <c r="W32" s="114">
        <f t="shared" si="1"/>
        <v>0</v>
      </c>
      <c r="AD32" s="118" t="str">
        <f>Expenditure!BC30</f>
        <v>Division</v>
      </c>
      <c r="AE32" s="118" t="str">
        <f>'Staff Costs'!AV32</f>
        <v>Branch</v>
      </c>
      <c r="AF32" s="118" t="str">
        <f>'Staff Costs'!AW32</f>
        <v>Please select grade</v>
      </c>
      <c r="AG32" s="113">
        <f>'Staff Costs'!$BB32*VLOOKUP($AE32,Lookup!$L$2:$M$12,2,FALSE)</f>
        <v>0</v>
      </c>
      <c r="AH32" s="113">
        <f>'Staff Costs'!$BD32*VLOOKUP($AE32,Lookup!$L$2:$M$12,2,FALSE)</f>
        <v>0</v>
      </c>
      <c r="AI32" s="113">
        <f>'Staff Costs'!$BF32*VLOOKUP($AE32,Lookup!$L$2:$M$12,2,FALSE)</f>
        <v>0</v>
      </c>
      <c r="AJ32" s="113">
        <f>'Staff Costs'!$BH32*VLOOKUP($AE32,Lookup!$L$2:$M$12,2,FALSE)</f>
        <v>0</v>
      </c>
      <c r="AK32" s="113">
        <f>'Staff Costs'!$BJ32*VLOOKUP($AE32,Lookup!$L$2:$M$12,2,FALSE)</f>
        <v>0</v>
      </c>
      <c r="AL32" s="114">
        <f t="shared" si="2"/>
        <v>0</v>
      </c>
    </row>
    <row r="33" spans="1:38" x14ac:dyDescent="0.25">
      <c r="A33" s="118" t="str">
        <f>'Staff Costs'!A33</f>
        <v>Division</v>
      </c>
      <c r="B33" s="118" t="str">
        <f>'Staff Costs'!B33</f>
        <v>Branch</v>
      </c>
      <c r="C33" s="118" t="str">
        <f>'Staff Costs'!C33</f>
        <v>Please select grade</v>
      </c>
      <c r="D33" s="113">
        <f>'Staff Costs'!$H33*VLOOKUP($B33,Lookup!$L$2:$M$12,2,FALSE)</f>
        <v>0</v>
      </c>
      <c r="E33" s="113">
        <f>'Staff Costs'!$J33*VLOOKUP(B33,Lookup!$L$2:$M$12,2,FALSE)</f>
        <v>0</v>
      </c>
      <c r="F33" s="113">
        <f>'Staff Costs'!$L33*VLOOKUP($B33,Lookup!$L$2:$M$12,2,FALSE)</f>
        <v>0</v>
      </c>
      <c r="G33" s="113">
        <f>'Staff Costs'!$N33*VLOOKUP($B33,Lookup!$L$2:$N$14,2,FALSE)</f>
        <v>0</v>
      </c>
      <c r="H33" s="113">
        <f>'Staff Costs'!$P33*VLOOKUP($B33,Lookup!$L$2:$M$12,2,FALSE)</f>
        <v>0</v>
      </c>
      <c r="I33" s="114">
        <f t="shared" si="0"/>
        <v>0</v>
      </c>
      <c r="O33" s="118" t="str">
        <f>Expenditure!AB31</f>
        <v>Division</v>
      </c>
      <c r="P33" s="118" t="str">
        <f>'Staff Costs'!Y33</f>
        <v>Branch</v>
      </c>
      <c r="Q33" s="118" t="str">
        <f>'Staff Costs'!Z33</f>
        <v>Please select grade</v>
      </c>
      <c r="R33" s="113">
        <f>'Staff Costs'!$AE33*VLOOKUP($P33,Lookup!$L$2:$M$12,2,FALSE)</f>
        <v>0</v>
      </c>
      <c r="S33" s="113">
        <f>'Staff Costs'!$AG33*VLOOKUP($P33,Lookup!$L$2:$M$12,2,FALSE)</f>
        <v>0</v>
      </c>
      <c r="T33" s="113">
        <f>'Staff Costs'!$AI33*VLOOKUP($P33,Lookup!$L$2:$M$12,2,FALSE)</f>
        <v>0</v>
      </c>
      <c r="U33" s="113">
        <f>'Staff Costs'!$AK33*VLOOKUP($P33,Lookup!$L$2:$M$12,2,FALSE)</f>
        <v>0</v>
      </c>
      <c r="V33" s="113">
        <f>'Staff Costs'!$AM33*VLOOKUP($P33,Lookup!$L$2:$M$12,2,FALSE)</f>
        <v>0</v>
      </c>
      <c r="W33" s="114">
        <f t="shared" si="1"/>
        <v>0</v>
      </c>
      <c r="AD33" s="118" t="str">
        <f>Expenditure!BC31</f>
        <v>Division</v>
      </c>
      <c r="AE33" s="118" t="str">
        <f>'Staff Costs'!AV33</f>
        <v>Branch</v>
      </c>
      <c r="AF33" s="118" t="str">
        <f>'Staff Costs'!AW33</f>
        <v>Please select grade</v>
      </c>
      <c r="AG33" s="113">
        <f>'Staff Costs'!$BB33*VLOOKUP($AE33,Lookup!$L$2:$M$12,2,FALSE)</f>
        <v>0</v>
      </c>
      <c r="AH33" s="113">
        <f>'Staff Costs'!$BD33*VLOOKUP($AE33,Lookup!$L$2:$M$12,2,FALSE)</f>
        <v>0</v>
      </c>
      <c r="AI33" s="113">
        <f>'Staff Costs'!$BF33*VLOOKUP($AE33,Lookup!$L$2:$M$12,2,FALSE)</f>
        <v>0</v>
      </c>
      <c r="AJ33" s="113">
        <f>'Staff Costs'!$BH33*VLOOKUP($AE33,Lookup!$L$2:$M$12,2,FALSE)</f>
        <v>0</v>
      </c>
      <c r="AK33" s="113">
        <f>'Staff Costs'!$BJ33*VLOOKUP($AE33,Lookup!$L$2:$M$12,2,FALSE)</f>
        <v>0</v>
      </c>
      <c r="AL33" s="114">
        <f t="shared" si="2"/>
        <v>0</v>
      </c>
    </row>
    <row r="34" spans="1:38" x14ac:dyDescent="0.25">
      <c r="A34" s="118" t="str">
        <f>'Staff Costs'!A34</f>
        <v>Division</v>
      </c>
      <c r="B34" s="118" t="str">
        <f>'Staff Costs'!B34</f>
        <v>Branch</v>
      </c>
      <c r="C34" s="118" t="str">
        <f>'Staff Costs'!C34</f>
        <v>Please select grade</v>
      </c>
      <c r="D34" s="113">
        <f>'Staff Costs'!$H34*VLOOKUP($B34,Lookup!$L$2:$M$12,2,FALSE)</f>
        <v>0</v>
      </c>
      <c r="E34" s="113">
        <f>'Staff Costs'!$J34*VLOOKUP(B34,Lookup!$L$2:$M$12,2,FALSE)</f>
        <v>0</v>
      </c>
      <c r="F34" s="113">
        <f>'Staff Costs'!$L34*VLOOKUP($B34,Lookup!$L$2:$M$12,2,FALSE)</f>
        <v>0</v>
      </c>
      <c r="G34" s="113">
        <f>'Staff Costs'!$N34*VLOOKUP($B34,Lookup!$L$2:$N$14,2,FALSE)</f>
        <v>0</v>
      </c>
      <c r="H34" s="113">
        <f>'Staff Costs'!$P34*VLOOKUP($B34,Lookup!$L$2:$M$12,2,FALSE)</f>
        <v>0</v>
      </c>
      <c r="I34" s="114">
        <f t="shared" si="0"/>
        <v>0</v>
      </c>
      <c r="O34" s="118" t="str">
        <f>Expenditure!AB32</f>
        <v>Division</v>
      </c>
      <c r="P34" s="118" t="str">
        <f>'Staff Costs'!Y34</f>
        <v>Branch</v>
      </c>
      <c r="Q34" s="118" t="str">
        <f>'Staff Costs'!Z34</f>
        <v>Please select grade</v>
      </c>
      <c r="R34" s="113">
        <f>'Staff Costs'!$AE34*VLOOKUP($P34,Lookup!$L$2:$M$12,2,FALSE)</f>
        <v>0</v>
      </c>
      <c r="S34" s="113">
        <f>'Staff Costs'!$AG34*VLOOKUP($P34,Lookup!$L$2:$M$12,2,FALSE)</f>
        <v>0</v>
      </c>
      <c r="T34" s="113">
        <f>'Staff Costs'!$AI34*VLOOKUP($P34,Lookup!$L$2:$M$12,2,FALSE)</f>
        <v>0</v>
      </c>
      <c r="U34" s="113">
        <f>'Staff Costs'!$AK34*VLOOKUP($P34,Lookup!$L$2:$M$12,2,FALSE)</f>
        <v>0</v>
      </c>
      <c r="V34" s="113">
        <f>'Staff Costs'!$AM34*VLOOKUP($P34,Lookup!$L$2:$M$12,2,FALSE)</f>
        <v>0</v>
      </c>
      <c r="W34" s="114">
        <f t="shared" si="1"/>
        <v>0</v>
      </c>
      <c r="AD34" s="118" t="str">
        <f>Expenditure!BC32</f>
        <v>Division</v>
      </c>
      <c r="AE34" s="118" t="str">
        <f>'Staff Costs'!AV34</f>
        <v>Branch</v>
      </c>
      <c r="AF34" s="118" t="str">
        <f>'Staff Costs'!AW34</f>
        <v>Please select grade</v>
      </c>
      <c r="AG34" s="113">
        <f>'Staff Costs'!$BB34*VLOOKUP($AE34,Lookup!$L$2:$M$12,2,FALSE)</f>
        <v>0</v>
      </c>
      <c r="AH34" s="113">
        <f>'Staff Costs'!$BD34*VLOOKUP($AE34,Lookup!$L$2:$M$12,2,FALSE)</f>
        <v>0</v>
      </c>
      <c r="AI34" s="113">
        <f>'Staff Costs'!$BF34*VLOOKUP($AE34,Lookup!$L$2:$M$12,2,FALSE)</f>
        <v>0</v>
      </c>
      <c r="AJ34" s="113">
        <f>'Staff Costs'!$BH34*VLOOKUP($AE34,Lookup!$L$2:$M$12,2,FALSE)</f>
        <v>0</v>
      </c>
      <c r="AK34" s="113">
        <f>'Staff Costs'!$BJ34*VLOOKUP($AE34,Lookup!$L$2:$M$12,2,FALSE)</f>
        <v>0</v>
      </c>
      <c r="AL34" s="114">
        <f t="shared" si="2"/>
        <v>0</v>
      </c>
    </row>
    <row r="35" spans="1:38" x14ac:dyDescent="0.25">
      <c r="A35" s="118" t="str">
        <f>'Staff Costs'!A35</f>
        <v>Division</v>
      </c>
      <c r="B35" s="118" t="str">
        <f>'Staff Costs'!B35</f>
        <v>Branch</v>
      </c>
      <c r="C35" s="118" t="str">
        <f>'Staff Costs'!C35</f>
        <v>Please select grade</v>
      </c>
      <c r="D35" s="113">
        <f>'Staff Costs'!$H35*VLOOKUP($B35,Lookup!$L$2:$M$12,2,FALSE)</f>
        <v>0</v>
      </c>
      <c r="E35" s="113">
        <f>'Staff Costs'!$J35*VLOOKUP(B35,Lookup!$L$2:$M$12,2,FALSE)</f>
        <v>0</v>
      </c>
      <c r="F35" s="113">
        <f>'Staff Costs'!$L35*VLOOKUP($B35,Lookup!$L$2:$M$12,2,FALSE)</f>
        <v>0</v>
      </c>
      <c r="G35" s="113">
        <f>'Staff Costs'!$N35*VLOOKUP($B35,Lookup!$L$2:$N$14,2,FALSE)</f>
        <v>0</v>
      </c>
      <c r="H35" s="113">
        <f>'Staff Costs'!$P35*VLOOKUP($B35,Lookup!$L$2:$M$12,2,FALSE)</f>
        <v>0</v>
      </c>
      <c r="I35" s="114">
        <f t="shared" si="0"/>
        <v>0</v>
      </c>
      <c r="O35" s="118" t="str">
        <f>Expenditure!AB33</f>
        <v>Division</v>
      </c>
      <c r="P35" s="118" t="str">
        <f>'Staff Costs'!Y35</f>
        <v>Branch</v>
      </c>
      <c r="Q35" s="118" t="str">
        <f>'Staff Costs'!Z35</f>
        <v>Please select grade</v>
      </c>
      <c r="R35" s="113">
        <f>'Staff Costs'!$AE35*VLOOKUP($P35,Lookup!$L$2:$M$12,2,FALSE)</f>
        <v>0</v>
      </c>
      <c r="S35" s="113">
        <f>'Staff Costs'!$AG35*VLOOKUP($P35,Lookup!$L$2:$M$12,2,FALSE)</f>
        <v>0</v>
      </c>
      <c r="T35" s="113">
        <f>'Staff Costs'!$AI35*VLOOKUP($P35,Lookup!$L$2:$M$12,2,FALSE)</f>
        <v>0</v>
      </c>
      <c r="U35" s="113">
        <f>'Staff Costs'!$AK35*VLOOKUP($P35,Lookup!$L$2:$M$12,2,FALSE)</f>
        <v>0</v>
      </c>
      <c r="V35" s="113">
        <f>'Staff Costs'!$AM35*VLOOKUP($P35,Lookup!$L$2:$M$12,2,FALSE)</f>
        <v>0</v>
      </c>
      <c r="W35" s="114">
        <f t="shared" si="1"/>
        <v>0</v>
      </c>
      <c r="AD35" s="118" t="str">
        <f>Expenditure!BC33</f>
        <v>Division</v>
      </c>
      <c r="AE35" s="118" t="str">
        <f>'Staff Costs'!AV35</f>
        <v>Branch</v>
      </c>
      <c r="AF35" s="118" t="str">
        <f>'Staff Costs'!AW35</f>
        <v>Please select grade</v>
      </c>
      <c r="AG35" s="113">
        <f>'Staff Costs'!$BB35*VLOOKUP($AE35,Lookup!$L$2:$M$12,2,FALSE)</f>
        <v>0</v>
      </c>
      <c r="AH35" s="113">
        <f>'Staff Costs'!$BD35*VLOOKUP($AE35,Lookup!$L$2:$M$12,2,FALSE)</f>
        <v>0</v>
      </c>
      <c r="AI35" s="113">
        <f>'Staff Costs'!$BF35*VLOOKUP($AE35,Lookup!$L$2:$M$12,2,FALSE)</f>
        <v>0</v>
      </c>
      <c r="AJ35" s="113">
        <f>'Staff Costs'!$BH35*VLOOKUP($AE35,Lookup!$L$2:$M$12,2,FALSE)</f>
        <v>0</v>
      </c>
      <c r="AK35" s="113">
        <f>'Staff Costs'!$BJ35*VLOOKUP($AE35,Lookup!$L$2:$M$12,2,FALSE)</f>
        <v>0</v>
      </c>
      <c r="AL35" s="114">
        <f t="shared" si="2"/>
        <v>0</v>
      </c>
    </row>
    <row r="36" spans="1:38" x14ac:dyDescent="0.25">
      <c r="A36" s="118" t="str">
        <f>'Staff Costs'!A36</f>
        <v>Division</v>
      </c>
      <c r="B36" s="118" t="str">
        <f>'Staff Costs'!B36</f>
        <v>Branch</v>
      </c>
      <c r="C36" s="118" t="str">
        <f>'Staff Costs'!C36</f>
        <v>Please select grade</v>
      </c>
      <c r="D36" s="113">
        <f>'Staff Costs'!$H36*VLOOKUP($B36,Lookup!$L$2:$M$12,2,FALSE)</f>
        <v>0</v>
      </c>
      <c r="E36" s="113">
        <f>'Staff Costs'!$J36*VLOOKUP(B36,Lookup!$L$2:$M$12,2,FALSE)</f>
        <v>0</v>
      </c>
      <c r="F36" s="113">
        <f>'Staff Costs'!$L36*VLOOKUP($B36,Lookup!$L$2:$M$12,2,FALSE)</f>
        <v>0</v>
      </c>
      <c r="G36" s="113">
        <f>'Staff Costs'!$N36*VLOOKUP($B36,Lookup!$L$2:$N$14,2,FALSE)</f>
        <v>0</v>
      </c>
      <c r="H36" s="113">
        <f>'Staff Costs'!$P36*VLOOKUP($B36,Lookup!$L$2:$M$12,2,FALSE)</f>
        <v>0</v>
      </c>
      <c r="I36" s="114">
        <f t="shared" si="0"/>
        <v>0</v>
      </c>
      <c r="O36" s="118" t="str">
        <f>Expenditure!AB34</f>
        <v>Division</v>
      </c>
      <c r="P36" s="118" t="str">
        <f>'Staff Costs'!Y36</f>
        <v>Branch</v>
      </c>
      <c r="Q36" s="118" t="str">
        <f>'Staff Costs'!Z36</f>
        <v>Please select grade</v>
      </c>
      <c r="R36" s="113">
        <f>'Staff Costs'!$AE36*VLOOKUP($P36,Lookup!$L$2:$M$12,2,FALSE)</f>
        <v>0</v>
      </c>
      <c r="S36" s="113">
        <f>'Staff Costs'!$AG36*VLOOKUP($P36,Lookup!$L$2:$M$12,2,FALSE)</f>
        <v>0</v>
      </c>
      <c r="T36" s="113">
        <f>'Staff Costs'!$AI36*VLOOKUP($P36,Lookup!$L$2:$M$12,2,FALSE)</f>
        <v>0</v>
      </c>
      <c r="U36" s="113">
        <f>'Staff Costs'!$AK36*VLOOKUP($P36,Lookup!$L$2:$M$12,2,FALSE)</f>
        <v>0</v>
      </c>
      <c r="V36" s="113">
        <f>'Staff Costs'!$AM36*VLOOKUP($P36,Lookup!$L$2:$M$12,2,FALSE)</f>
        <v>0</v>
      </c>
      <c r="W36" s="114">
        <f t="shared" si="1"/>
        <v>0</v>
      </c>
      <c r="AD36" s="118" t="str">
        <f>Expenditure!BC34</f>
        <v>Division</v>
      </c>
      <c r="AE36" s="118" t="str">
        <f>'Staff Costs'!AV36</f>
        <v>Branch</v>
      </c>
      <c r="AF36" s="118" t="str">
        <f>'Staff Costs'!AW36</f>
        <v>Please select grade</v>
      </c>
      <c r="AG36" s="113">
        <f>'Staff Costs'!$BB36*VLOOKUP($AE36,Lookup!$L$2:$M$12,2,FALSE)</f>
        <v>0</v>
      </c>
      <c r="AH36" s="113">
        <f>'Staff Costs'!$BD36*VLOOKUP($AE36,Lookup!$L$2:$M$12,2,FALSE)</f>
        <v>0</v>
      </c>
      <c r="AI36" s="113">
        <f>'Staff Costs'!$BF36*VLOOKUP($AE36,Lookup!$L$2:$M$12,2,FALSE)</f>
        <v>0</v>
      </c>
      <c r="AJ36" s="113">
        <f>'Staff Costs'!$BH36*VLOOKUP($AE36,Lookup!$L$2:$M$12,2,FALSE)</f>
        <v>0</v>
      </c>
      <c r="AK36" s="113">
        <f>'Staff Costs'!$BJ36*VLOOKUP($AE36,Lookup!$L$2:$M$12,2,FALSE)</f>
        <v>0</v>
      </c>
      <c r="AL36" s="114">
        <f t="shared" si="2"/>
        <v>0</v>
      </c>
    </row>
    <row r="37" spans="1:38" x14ac:dyDescent="0.25">
      <c r="A37" s="118" t="str">
        <f>'Staff Costs'!A37</f>
        <v>Division</v>
      </c>
      <c r="B37" s="118" t="str">
        <f>'Staff Costs'!B37</f>
        <v>Branch</v>
      </c>
      <c r="C37" s="118" t="str">
        <f>'Staff Costs'!C37</f>
        <v>Please select grade</v>
      </c>
      <c r="D37" s="113">
        <f>'Staff Costs'!$H37*VLOOKUP($B37,Lookup!$L$2:$M$12,2,FALSE)</f>
        <v>0</v>
      </c>
      <c r="E37" s="113">
        <f>'Staff Costs'!$J37*VLOOKUP(B37,Lookup!$L$2:$M$12,2,FALSE)</f>
        <v>0</v>
      </c>
      <c r="F37" s="113">
        <f>'Staff Costs'!$L37*VLOOKUP($B37,Lookup!$L$2:$M$12,2,FALSE)</f>
        <v>0</v>
      </c>
      <c r="G37" s="113">
        <f>'Staff Costs'!$N37*VLOOKUP($B37,Lookup!$L$2:$N$14,2,FALSE)</f>
        <v>0</v>
      </c>
      <c r="H37" s="113">
        <f>'Staff Costs'!$P37*VLOOKUP($B37,Lookup!$L$2:$M$12,2,FALSE)</f>
        <v>0</v>
      </c>
      <c r="I37" s="114">
        <f t="shared" si="0"/>
        <v>0</v>
      </c>
      <c r="O37" s="118" t="str">
        <f>Expenditure!AB35</f>
        <v>Division</v>
      </c>
      <c r="P37" s="118" t="str">
        <f>'Staff Costs'!Y37</f>
        <v>Branch</v>
      </c>
      <c r="Q37" s="118" t="str">
        <f>'Staff Costs'!Z37</f>
        <v>Please select grade</v>
      </c>
      <c r="R37" s="113">
        <f>'Staff Costs'!$AE37*VLOOKUP($P37,Lookup!$L$2:$M$12,2,FALSE)</f>
        <v>0</v>
      </c>
      <c r="S37" s="113">
        <f>'Staff Costs'!$AG37*VLOOKUP($P37,Lookup!$L$2:$M$12,2,FALSE)</f>
        <v>0</v>
      </c>
      <c r="T37" s="113">
        <f>'Staff Costs'!$AI37*VLOOKUP($P37,Lookup!$L$2:$M$12,2,FALSE)</f>
        <v>0</v>
      </c>
      <c r="U37" s="113">
        <f>'Staff Costs'!$AK37*VLOOKUP($P37,Lookup!$L$2:$M$12,2,FALSE)</f>
        <v>0</v>
      </c>
      <c r="V37" s="113">
        <f>'Staff Costs'!$AM37*VLOOKUP($P37,Lookup!$L$2:$M$12,2,FALSE)</f>
        <v>0</v>
      </c>
      <c r="W37" s="114">
        <f t="shared" si="1"/>
        <v>0</v>
      </c>
      <c r="AD37" s="118" t="str">
        <f>Expenditure!BC35</f>
        <v>Division</v>
      </c>
      <c r="AE37" s="118" t="str">
        <f>'Staff Costs'!AV37</f>
        <v>Branch</v>
      </c>
      <c r="AF37" s="118" t="str">
        <f>'Staff Costs'!AW37</f>
        <v>Please select grade</v>
      </c>
      <c r="AG37" s="113">
        <f>'Staff Costs'!$BB37*VLOOKUP($AE37,Lookup!$L$2:$M$12,2,FALSE)</f>
        <v>0</v>
      </c>
      <c r="AH37" s="113">
        <f>'Staff Costs'!$BD37*VLOOKUP($AE37,Lookup!$L$2:$M$12,2,FALSE)</f>
        <v>0</v>
      </c>
      <c r="AI37" s="113">
        <f>'Staff Costs'!$BF37*VLOOKUP($AE37,Lookup!$L$2:$M$12,2,FALSE)</f>
        <v>0</v>
      </c>
      <c r="AJ37" s="113">
        <f>'Staff Costs'!$BH37*VLOOKUP($AE37,Lookup!$L$2:$M$12,2,FALSE)</f>
        <v>0</v>
      </c>
      <c r="AK37" s="113">
        <f>'Staff Costs'!$BJ37*VLOOKUP($AE37,Lookup!$L$2:$M$12,2,FALSE)</f>
        <v>0</v>
      </c>
      <c r="AL37" s="114">
        <f t="shared" si="2"/>
        <v>0</v>
      </c>
    </row>
    <row r="38" spans="1:38" x14ac:dyDescent="0.25">
      <c r="A38" s="118" t="str">
        <f>'Staff Costs'!A38</f>
        <v>Division</v>
      </c>
      <c r="B38" s="118" t="str">
        <f>'Staff Costs'!B38</f>
        <v>Branch</v>
      </c>
      <c r="C38" s="118" t="str">
        <f>'Staff Costs'!C38</f>
        <v>Please select grade</v>
      </c>
      <c r="D38" s="113">
        <f>'Staff Costs'!$H38*VLOOKUP($B38,Lookup!$L$2:$M$12,2,FALSE)</f>
        <v>0</v>
      </c>
      <c r="E38" s="113">
        <f>'Staff Costs'!$J38*VLOOKUP(B38,Lookup!$L$2:$M$12,2,FALSE)</f>
        <v>0</v>
      </c>
      <c r="F38" s="113">
        <f>'Staff Costs'!$L38*VLOOKUP($B38,Lookup!$L$2:$M$12,2,FALSE)</f>
        <v>0</v>
      </c>
      <c r="G38" s="113">
        <f>'Staff Costs'!$N38*VLOOKUP($B38,Lookup!$L$2:$N$14,2,FALSE)</f>
        <v>0</v>
      </c>
      <c r="H38" s="113">
        <f>'Staff Costs'!$P38*VLOOKUP($B38,Lookup!$L$2:$M$12,2,FALSE)</f>
        <v>0</v>
      </c>
      <c r="I38" s="114">
        <f t="shared" si="0"/>
        <v>0</v>
      </c>
      <c r="O38" s="118" t="str">
        <f>Expenditure!AB36</f>
        <v>Division</v>
      </c>
      <c r="P38" s="118" t="str">
        <f>'Staff Costs'!Y38</f>
        <v>Branch</v>
      </c>
      <c r="Q38" s="118" t="str">
        <f>'Staff Costs'!Z38</f>
        <v>Please select grade</v>
      </c>
      <c r="R38" s="113">
        <f>'Staff Costs'!$AE38*VLOOKUP($P38,Lookup!$L$2:$M$12,2,FALSE)</f>
        <v>0</v>
      </c>
      <c r="S38" s="113">
        <f>'Staff Costs'!$AG38*VLOOKUP($P38,Lookup!$L$2:$M$12,2,FALSE)</f>
        <v>0</v>
      </c>
      <c r="T38" s="113">
        <f>'Staff Costs'!$AI38*VLOOKUP($P38,Lookup!$L$2:$M$12,2,FALSE)</f>
        <v>0</v>
      </c>
      <c r="U38" s="113">
        <f>'Staff Costs'!$AK38*VLOOKUP($P38,Lookup!$L$2:$M$12,2,FALSE)</f>
        <v>0</v>
      </c>
      <c r="V38" s="113">
        <f>'Staff Costs'!$AM38*VLOOKUP($P38,Lookup!$L$2:$M$12,2,FALSE)</f>
        <v>0</v>
      </c>
      <c r="W38" s="114">
        <f t="shared" si="1"/>
        <v>0</v>
      </c>
      <c r="AD38" s="118" t="str">
        <f>Expenditure!BC36</f>
        <v>Division</v>
      </c>
      <c r="AE38" s="118" t="str">
        <f>'Staff Costs'!AV38</f>
        <v>Branch</v>
      </c>
      <c r="AF38" s="118" t="str">
        <f>'Staff Costs'!AW38</f>
        <v>Please select grade</v>
      </c>
      <c r="AG38" s="113">
        <f>'Staff Costs'!$BB38*VLOOKUP($AE38,Lookup!$L$2:$M$12,2,FALSE)</f>
        <v>0</v>
      </c>
      <c r="AH38" s="113">
        <f>'Staff Costs'!$BD38*VLOOKUP($AE38,Lookup!$L$2:$M$12,2,FALSE)</f>
        <v>0</v>
      </c>
      <c r="AI38" s="113">
        <f>'Staff Costs'!$BF38*VLOOKUP($AE38,Lookup!$L$2:$M$12,2,FALSE)</f>
        <v>0</v>
      </c>
      <c r="AJ38" s="113">
        <f>'Staff Costs'!$BH38*VLOOKUP($AE38,Lookup!$L$2:$M$12,2,FALSE)</f>
        <v>0</v>
      </c>
      <c r="AK38" s="113">
        <f>'Staff Costs'!$BJ38*VLOOKUP($AE38,Lookup!$L$2:$M$12,2,FALSE)</f>
        <v>0</v>
      </c>
      <c r="AL38" s="114">
        <f t="shared" si="2"/>
        <v>0</v>
      </c>
    </row>
    <row r="39" spans="1:38" x14ac:dyDescent="0.25">
      <c r="A39" s="118" t="str">
        <f>'Staff Costs'!A39</f>
        <v>Division</v>
      </c>
      <c r="B39" s="118" t="str">
        <f>'Staff Costs'!B39</f>
        <v>Branch</v>
      </c>
      <c r="C39" s="118" t="str">
        <f>'Staff Costs'!C39</f>
        <v>Please select grade</v>
      </c>
      <c r="D39" s="113">
        <f>'Staff Costs'!$H39*VLOOKUP($B39,Lookup!$L$2:$M$12,2,FALSE)</f>
        <v>0</v>
      </c>
      <c r="E39" s="113">
        <f>'Staff Costs'!$J39*VLOOKUP(B39,Lookup!$L$2:$M$12,2,FALSE)</f>
        <v>0</v>
      </c>
      <c r="F39" s="113">
        <f>'Staff Costs'!$L39*VLOOKUP($B39,Lookup!$L$2:$M$12,2,FALSE)</f>
        <v>0</v>
      </c>
      <c r="G39" s="113">
        <f>'Staff Costs'!$N39*VLOOKUP($B39,Lookup!$L$2:$N$14,2,FALSE)</f>
        <v>0</v>
      </c>
      <c r="H39" s="113">
        <f>'Staff Costs'!$P39*VLOOKUP($B39,Lookup!$L$2:$M$12,2,FALSE)</f>
        <v>0</v>
      </c>
      <c r="I39" s="114">
        <f t="shared" si="0"/>
        <v>0</v>
      </c>
      <c r="O39" s="118" t="str">
        <f>Expenditure!AB37</f>
        <v>Division</v>
      </c>
      <c r="P39" s="118" t="str">
        <f>'Staff Costs'!Y39</f>
        <v>Branch</v>
      </c>
      <c r="Q39" s="118" t="str">
        <f>'Staff Costs'!Z39</f>
        <v>Please select grade</v>
      </c>
      <c r="R39" s="113">
        <f>'Staff Costs'!$AE39*VLOOKUP($P39,Lookup!$L$2:$M$12,2,FALSE)</f>
        <v>0</v>
      </c>
      <c r="S39" s="113">
        <f>'Staff Costs'!$AG39*VLOOKUP($P39,Lookup!$L$2:$M$12,2,FALSE)</f>
        <v>0</v>
      </c>
      <c r="T39" s="113">
        <f>'Staff Costs'!$AI39*VLOOKUP($P39,Lookup!$L$2:$M$12,2,FALSE)</f>
        <v>0</v>
      </c>
      <c r="U39" s="113">
        <f>'Staff Costs'!$AK39*VLOOKUP($P39,Lookup!$L$2:$M$12,2,FALSE)</f>
        <v>0</v>
      </c>
      <c r="V39" s="113">
        <f>'Staff Costs'!$AM39*VLOOKUP($P39,Lookup!$L$2:$M$12,2,FALSE)</f>
        <v>0</v>
      </c>
      <c r="W39" s="114">
        <f t="shared" si="1"/>
        <v>0</v>
      </c>
      <c r="AD39" s="118" t="str">
        <f>Expenditure!BC37</f>
        <v>Division</v>
      </c>
      <c r="AE39" s="118" t="str">
        <f>'Staff Costs'!AV39</f>
        <v>Branch</v>
      </c>
      <c r="AF39" s="118" t="str">
        <f>'Staff Costs'!AW39</f>
        <v>Please select grade</v>
      </c>
      <c r="AG39" s="113">
        <f>'Staff Costs'!$BB39*VLOOKUP($AE39,Lookup!$L$2:$M$12,2,FALSE)</f>
        <v>0</v>
      </c>
      <c r="AH39" s="113">
        <f>'Staff Costs'!$BD39*VLOOKUP($AE39,Lookup!$L$2:$M$12,2,FALSE)</f>
        <v>0</v>
      </c>
      <c r="AI39" s="113">
        <f>'Staff Costs'!$BF39*VLOOKUP($AE39,Lookup!$L$2:$M$12,2,FALSE)</f>
        <v>0</v>
      </c>
      <c r="AJ39" s="113">
        <f>'Staff Costs'!$BH39*VLOOKUP($AE39,Lookup!$L$2:$M$12,2,FALSE)</f>
        <v>0</v>
      </c>
      <c r="AK39" s="113">
        <f>'Staff Costs'!$BJ39*VLOOKUP($AE39,Lookup!$L$2:$M$12,2,FALSE)</f>
        <v>0</v>
      </c>
      <c r="AL39" s="114">
        <f t="shared" si="2"/>
        <v>0</v>
      </c>
    </row>
    <row r="40" spans="1:38" x14ac:dyDescent="0.25">
      <c r="A40" s="118" t="str">
        <f>'Staff Costs'!A40</f>
        <v>Division</v>
      </c>
      <c r="B40" s="118" t="str">
        <f>'Staff Costs'!B40</f>
        <v>Branch</v>
      </c>
      <c r="C40" s="118" t="str">
        <f>'Staff Costs'!C40</f>
        <v>Please select grade</v>
      </c>
      <c r="D40" s="113">
        <f>'Staff Costs'!$H40*VLOOKUP($B40,Lookup!$L$2:$M$12,2,FALSE)</f>
        <v>0</v>
      </c>
      <c r="E40" s="113">
        <f>'Staff Costs'!$J40*VLOOKUP(B40,Lookup!$L$2:$M$12,2,FALSE)</f>
        <v>0</v>
      </c>
      <c r="F40" s="113">
        <f>'Staff Costs'!$L40*VLOOKUP($B40,Lookup!$L$2:$M$12,2,FALSE)</f>
        <v>0</v>
      </c>
      <c r="G40" s="113">
        <f>'Staff Costs'!$N40*VLOOKUP($B40,Lookup!$L$2:$N$14,2,FALSE)</f>
        <v>0</v>
      </c>
      <c r="H40" s="113">
        <f>'Staff Costs'!$P40*VLOOKUP($B40,Lookup!$L$2:$M$12,2,FALSE)</f>
        <v>0</v>
      </c>
      <c r="I40" s="114">
        <f t="shared" si="0"/>
        <v>0</v>
      </c>
      <c r="O40" s="118" t="str">
        <f>Expenditure!AB38</f>
        <v>Division</v>
      </c>
      <c r="P40" s="118" t="str">
        <f>'Staff Costs'!Y40</f>
        <v>Branch</v>
      </c>
      <c r="Q40" s="118" t="str">
        <f>'Staff Costs'!Z40</f>
        <v>Please select grade</v>
      </c>
      <c r="R40" s="113">
        <f>'Staff Costs'!$AE40*VLOOKUP($P40,Lookup!$L$2:$M$12,2,FALSE)</f>
        <v>0</v>
      </c>
      <c r="S40" s="113">
        <f>'Staff Costs'!$AG40*VLOOKUP($P40,Lookup!$L$2:$M$12,2,FALSE)</f>
        <v>0</v>
      </c>
      <c r="T40" s="113">
        <f>'Staff Costs'!$AI40*VLOOKUP($P40,Lookup!$L$2:$M$12,2,FALSE)</f>
        <v>0</v>
      </c>
      <c r="U40" s="113">
        <f>'Staff Costs'!$AK40*VLOOKUP($P40,Lookup!$L$2:$M$12,2,FALSE)</f>
        <v>0</v>
      </c>
      <c r="V40" s="113">
        <f>'Staff Costs'!$AM40*VLOOKUP($P40,Lookup!$L$2:$M$12,2,FALSE)</f>
        <v>0</v>
      </c>
      <c r="W40" s="114">
        <f t="shared" si="1"/>
        <v>0</v>
      </c>
      <c r="AD40" s="118" t="str">
        <f>Expenditure!BC38</f>
        <v>Division</v>
      </c>
      <c r="AE40" s="118" t="str">
        <f>'Staff Costs'!AV40</f>
        <v>Branch</v>
      </c>
      <c r="AF40" s="118" t="str">
        <f>'Staff Costs'!AW40</f>
        <v>Please select grade</v>
      </c>
      <c r="AG40" s="113">
        <f>'Staff Costs'!$BB40*VLOOKUP($AE40,Lookup!$L$2:$M$12,2,FALSE)</f>
        <v>0</v>
      </c>
      <c r="AH40" s="113">
        <f>'Staff Costs'!$BD40*VLOOKUP($AE40,Lookup!$L$2:$M$12,2,FALSE)</f>
        <v>0</v>
      </c>
      <c r="AI40" s="113">
        <f>'Staff Costs'!$BF40*VLOOKUP($AE40,Lookup!$L$2:$M$12,2,FALSE)</f>
        <v>0</v>
      </c>
      <c r="AJ40" s="113">
        <f>'Staff Costs'!$BH40*VLOOKUP($AE40,Lookup!$L$2:$M$12,2,FALSE)</f>
        <v>0</v>
      </c>
      <c r="AK40" s="113">
        <f>'Staff Costs'!$BJ40*VLOOKUP($AE40,Lookup!$L$2:$M$12,2,FALSE)</f>
        <v>0</v>
      </c>
      <c r="AL40" s="114">
        <f t="shared" si="2"/>
        <v>0</v>
      </c>
    </row>
    <row r="41" spans="1:38" x14ac:dyDescent="0.25">
      <c r="A41" s="118" t="str">
        <f>'Staff Costs'!A41</f>
        <v>Division</v>
      </c>
      <c r="B41" s="118" t="str">
        <f>'Staff Costs'!B41</f>
        <v>Branch</v>
      </c>
      <c r="C41" s="118" t="str">
        <f>'Staff Costs'!C41</f>
        <v>Please select grade</v>
      </c>
      <c r="D41" s="113">
        <f>'Staff Costs'!$H41*VLOOKUP($B41,Lookup!$L$2:$M$12,2,FALSE)</f>
        <v>0</v>
      </c>
      <c r="E41" s="113">
        <f>'Staff Costs'!$J41*VLOOKUP(B41,Lookup!$L$2:$M$12,2,FALSE)</f>
        <v>0</v>
      </c>
      <c r="F41" s="113">
        <f>'Staff Costs'!$L41*VLOOKUP($B41,Lookup!$L$2:$M$12,2,FALSE)</f>
        <v>0</v>
      </c>
      <c r="G41" s="113">
        <f>'Staff Costs'!$N41*VLOOKUP($B41,Lookup!$L$2:$N$14,2,FALSE)</f>
        <v>0</v>
      </c>
      <c r="H41" s="113">
        <f>'Staff Costs'!$P41*VLOOKUP($B41,Lookup!$L$2:$M$12,2,FALSE)</f>
        <v>0</v>
      </c>
      <c r="I41" s="114">
        <f t="shared" si="0"/>
        <v>0</v>
      </c>
      <c r="O41" s="118" t="str">
        <f>Expenditure!AB39</f>
        <v>Division</v>
      </c>
      <c r="P41" s="118" t="str">
        <f>'Staff Costs'!Y41</f>
        <v>Branch</v>
      </c>
      <c r="Q41" s="118" t="str">
        <f>'Staff Costs'!Z41</f>
        <v>Please select grade</v>
      </c>
      <c r="R41" s="113">
        <f>'Staff Costs'!$AE41*VLOOKUP($P41,Lookup!$L$2:$M$12,2,FALSE)</f>
        <v>0</v>
      </c>
      <c r="S41" s="113">
        <f>'Staff Costs'!$AG41*VLOOKUP($P41,Lookup!$L$2:$M$12,2,FALSE)</f>
        <v>0</v>
      </c>
      <c r="T41" s="113">
        <f>'Staff Costs'!$AI41*VLOOKUP($P41,Lookup!$L$2:$M$12,2,FALSE)</f>
        <v>0</v>
      </c>
      <c r="U41" s="113">
        <f>'Staff Costs'!$AK41*VLOOKUP($P41,Lookup!$L$2:$M$12,2,FALSE)</f>
        <v>0</v>
      </c>
      <c r="V41" s="113">
        <f>'Staff Costs'!$AM41*VLOOKUP($P41,Lookup!$L$2:$M$12,2,FALSE)</f>
        <v>0</v>
      </c>
      <c r="W41" s="114">
        <f t="shared" si="1"/>
        <v>0</v>
      </c>
      <c r="AD41" s="118" t="str">
        <f>Expenditure!BC39</f>
        <v>Division</v>
      </c>
      <c r="AE41" s="118" t="str">
        <f>'Staff Costs'!AV41</f>
        <v>Branch</v>
      </c>
      <c r="AF41" s="118" t="str">
        <f>'Staff Costs'!AW41</f>
        <v>Please select grade</v>
      </c>
      <c r="AG41" s="113">
        <f>'Staff Costs'!$BB41*VLOOKUP($AE41,Lookup!$L$2:$M$12,2,FALSE)</f>
        <v>0</v>
      </c>
      <c r="AH41" s="113">
        <f>'Staff Costs'!$BD41*VLOOKUP($AE41,Lookup!$L$2:$M$12,2,FALSE)</f>
        <v>0</v>
      </c>
      <c r="AI41" s="113">
        <f>'Staff Costs'!$BF41*VLOOKUP($AE41,Lookup!$L$2:$M$12,2,FALSE)</f>
        <v>0</v>
      </c>
      <c r="AJ41" s="113">
        <f>'Staff Costs'!$BH41*VLOOKUP($AE41,Lookup!$L$2:$M$12,2,FALSE)</f>
        <v>0</v>
      </c>
      <c r="AK41" s="113">
        <f>'Staff Costs'!$BJ41*VLOOKUP($AE41,Lookup!$L$2:$M$12,2,FALSE)</f>
        <v>0</v>
      </c>
      <c r="AL41" s="114">
        <f t="shared" si="2"/>
        <v>0</v>
      </c>
    </row>
    <row r="42" spans="1:38" x14ac:dyDescent="0.25">
      <c r="A42" s="118" t="str">
        <f>'Staff Costs'!A42</f>
        <v>Division</v>
      </c>
      <c r="B42" s="118" t="str">
        <f>'Staff Costs'!B42</f>
        <v>Branch</v>
      </c>
      <c r="C42" s="118" t="str">
        <f>'Staff Costs'!C42</f>
        <v>Please select grade</v>
      </c>
      <c r="D42" s="113">
        <f>'Staff Costs'!$H42*VLOOKUP($B42,Lookup!$L$2:$M$12,2,FALSE)</f>
        <v>0</v>
      </c>
      <c r="E42" s="113">
        <f>'Staff Costs'!$J42*VLOOKUP(B42,Lookup!$L$2:$M$12,2,FALSE)</f>
        <v>0</v>
      </c>
      <c r="F42" s="113">
        <f>'Staff Costs'!$L42*VLOOKUP($B42,Lookup!$L$2:$M$12,2,FALSE)</f>
        <v>0</v>
      </c>
      <c r="G42" s="113">
        <f>'Staff Costs'!$N42*VLOOKUP($B42,Lookup!$L$2:$N$14,2,FALSE)</f>
        <v>0</v>
      </c>
      <c r="H42" s="113">
        <f>'Staff Costs'!$P42*VLOOKUP($B42,Lookup!$L$2:$M$12,2,FALSE)</f>
        <v>0</v>
      </c>
      <c r="I42" s="114">
        <f t="shared" si="0"/>
        <v>0</v>
      </c>
      <c r="O42" s="118" t="str">
        <f>Expenditure!AB40</f>
        <v>Division</v>
      </c>
      <c r="P42" s="118" t="str">
        <f>'Staff Costs'!Y42</f>
        <v>Branch</v>
      </c>
      <c r="Q42" s="118" t="str">
        <f>'Staff Costs'!Z42</f>
        <v>Please select grade</v>
      </c>
      <c r="R42" s="113">
        <f>'Staff Costs'!$AE42*VLOOKUP($P42,Lookup!$L$2:$M$12,2,FALSE)</f>
        <v>0</v>
      </c>
      <c r="S42" s="113">
        <f>'Staff Costs'!$AG42*VLOOKUP($P42,Lookup!$L$2:$M$12,2,FALSE)</f>
        <v>0</v>
      </c>
      <c r="T42" s="113">
        <f>'Staff Costs'!$AI42*VLOOKUP($P42,Lookup!$L$2:$M$12,2,FALSE)</f>
        <v>0</v>
      </c>
      <c r="U42" s="113">
        <f>'Staff Costs'!$AK42*VLOOKUP($P42,Lookup!$L$2:$M$12,2,FALSE)</f>
        <v>0</v>
      </c>
      <c r="V42" s="113">
        <f>'Staff Costs'!$AM42*VLOOKUP($P42,Lookup!$L$2:$M$12,2,FALSE)</f>
        <v>0</v>
      </c>
      <c r="W42" s="114">
        <f t="shared" si="1"/>
        <v>0</v>
      </c>
      <c r="AD42" s="118" t="str">
        <f>Expenditure!BC40</f>
        <v>Division</v>
      </c>
      <c r="AE42" s="118" t="str">
        <f>'Staff Costs'!AV42</f>
        <v>Branch</v>
      </c>
      <c r="AF42" s="118" t="str">
        <f>'Staff Costs'!AW42</f>
        <v>Please select grade</v>
      </c>
      <c r="AG42" s="113">
        <f>'Staff Costs'!$BB42*VLOOKUP($AE42,Lookup!$L$2:$M$12,2,FALSE)</f>
        <v>0</v>
      </c>
      <c r="AH42" s="113">
        <f>'Staff Costs'!$BD42*VLOOKUP($AE42,Lookup!$L$2:$M$12,2,FALSE)</f>
        <v>0</v>
      </c>
      <c r="AI42" s="113">
        <f>'Staff Costs'!$BF42*VLOOKUP($AE42,Lookup!$L$2:$M$12,2,FALSE)</f>
        <v>0</v>
      </c>
      <c r="AJ42" s="113">
        <f>'Staff Costs'!$BH42*VLOOKUP($AE42,Lookup!$L$2:$M$12,2,FALSE)</f>
        <v>0</v>
      </c>
      <c r="AK42" s="113">
        <f>'Staff Costs'!$BJ42*VLOOKUP($AE42,Lookup!$L$2:$M$12,2,FALSE)</f>
        <v>0</v>
      </c>
      <c r="AL42" s="114">
        <f t="shared" si="2"/>
        <v>0</v>
      </c>
    </row>
    <row r="43" spans="1:38" x14ac:dyDescent="0.25">
      <c r="A43" s="118" t="str">
        <f>'Staff Costs'!A43</f>
        <v>Division</v>
      </c>
      <c r="B43" s="118" t="str">
        <f>'Staff Costs'!B43</f>
        <v>Branch</v>
      </c>
      <c r="C43" s="118" t="str">
        <f>'Staff Costs'!C43</f>
        <v>Please select grade</v>
      </c>
      <c r="D43" s="113">
        <f>'Staff Costs'!$H43*VLOOKUP($B43,Lookup!$L$2:$M$12,2,FALSE)</f>
        <v>0</v>
      </c>
      <c r="E43" s="113">
        <f>'Staff Costs'!$J43*VLOOKUP(B43,Lookup!$L$2:$M$12,2,FALSE)</f>
        <v>0</v>
      </c>
      <c r="F43" s="113">
        <f>'Staff Costs'!$L43*VLOOKUP($B43,Lookup!$L$2:$M$12,2,FALSE)</f>
        <v>0</v>
      </c>
      <c r="G43" s="113">
        <f>'Staff Costs'!$N43*VLOOKUP($B43,Lookup!$L$2:$N$14,2,FALSE)</f>
        <v>0</v>
      </c>
      <c r="H43" s="113">
        <f>'Staff Costs'!$P43*VLOOKUP($B43,Lookup!$L$2:$M$12,2,FALSE)</f>
        <v>0</v>
      </c>
      <c r="I43" s="114">
        <f t="shared" si="0"/>
        <v>0</v>
      </c>
      <c r="O43" s="118" t="str">
        <f>Expenditure!AB41</f>
        <v>Division</v>
      </c>
      <c r="P43" s="118" t="str">
        <f>'Staff Costs'!Y43</f>
        <v>Branch</v>
      </c>
      <c r="Q43" s="118" t="str">
        <f>'Staff Costs'!Z43</f>
        <v>Please select grade</v>
      </c>
      <c r="R43" s="113">
        <f>'Staff Costs'!$AE43*VLOOKUP($P43,Lookup!$L$2:$M$12,2,FALSE)</f>
        <v>0</v>
      </c>
      <c r="S43" s="113">
        <f>'Staff Costs'!$AG43*VLOOKUP($P43,Lookup!$L$2:$M$12,2,FALSE)</f>
        <v>0</v>
      </c>
      <c r="T43" s="113">
        <f>'Staff Costs'!$AI43*VLOOKUP($P43,Lookup!$L$2:$M$12,2,FALSE)</f>
        <v>0</v>
      </c>
      <c r="U43" s="113">
        <f>'Staff Costs'!$AK43*VLOOKUP($P43,Lookup!$L$2:$M$12,2,FALSE)</f>
        <v>0</v>
      </c>
      <c r="V43" s="113">
        <f>'Staff Costs'!$AM43*VLOOKUP($P43,Lookup!$L$2:$M$12,2,FALSE)</f>
        <v>0</v>
      </c>
      <c r="W43" s="114">
        <f t="shared" si="1"/>
        <v>0</v>
      </c>
      <c r="AD43" s="118" t="str">
        <f>Expenditure!BC41</f>
        <v>Division</v>
      </c>
      <c r="AE43" s="118" t="str">
        <f>'Staff Costs'!AV43</f>
        <v>Branch</v>
      </c>
      <c r="AF43" s="118" t="str">
        <f>'Staff Costs'!AW43</f>
        <v>Please select grade</v>
      </c>
      <c r="AG43" s="113">
        <f>'Staff Costs'!$BB43*VLOOKUP($AE43,Lookup!$L$2:$M$12,2,FALSE)</f>
        <v>0</v>
      </c>
      <c r="AH43" s="113">
        <f>'Staff Costs'!$BD43*VLOOKUP($AE43,Lookup!$L$2:$M$12,2,FALSE)</f>
        <v>0</v>
      </c>
      <c r="AI43" s="113">
        <f>'Staff Costs'!$BF43*VLOOKUP($AE43,Lookup!$L$2:$M$12,2,FALSE)</f>
        <v>0</v>
      </c>
      <c r="AJ43" s="113">
        <f>'Staff Costs'!$BH43*VLOOKUP($AE43,Lookup!$L$2:$M$12,2,FALSE)</f>
        <v>0</v>
      </c>
      <c r="AK43" s="113">
        <f>'Staff Costs'!$BJ43*VLOOKUP($AE43,Lookup!$L$2:$M$12,2,FALSE)</f>
        <v>0</v>
      </c>
      <c r="AL43" s="114">
        <f t="shared" si="2"/>
        <v>0</v>
      </c>
    </row>
    <row r="44" spans="1:38" x14ac:dyDescent="0.25">
      <c r="A44" s="118" t="str">
        <f>'Staff Costs'!A44</f>
        <v>Division</v>
      </c>
      <c r="B44" s="118" t="str">
        <f>'Staff Costs'!B44</f>
        <v>Branch</v>
      </c>
      <c r="C44" s="118" t="str">
        <f>'Staff Costs'!C44</f>
        <v>Please select grade</v>
      </c>
      <c r="D44" s="113">
        <f>'Staff Costs'!$H44*VLOOKUP($B44,Lookup!$L$2:$M$12,2,FALSE)</f>
        <v>0</v>
      </c>
      <c r="E44" s="113">
        <f>'Staff Costs'!$J44*VLOOKUP(B44,Lookup!$L$2:$M$12,2,FALSE)</f>
        <v>0</v>
      </c>
      <c r="F44" s="113">
        <f>'Staff Costs'!$L44*VLOOKUP($B44,Lookup!$L$2:$M$12,2,FALSE)</f>
        <v>0</v>
      </c>
      <c r="G44" s="113">
        <f>'Staff Costs'!$N44*VLOOKUP($B44,Lookup!$L$2:$N$14,2,FALSE)</f>
        <v>0</v>
      </c>
      <c r="H44" s="113">
        <f>'Staff Costs'!$P44*VLOOKUP($B44,Lookup!$L$2:$M$12,2,FALSE)</f>
        <v>0</v>
      </c>
      <c r="I44" s="114">
        <f t="shared" si="0"/>
        <v>0</v>
      </c>
      <c r="O44" s="118" t="str">
        <f>Expenditure!AB42</f>
        <v>Division</v>
      </c>
      <c r="P44" s="118" t="str">
        <f>'Staff Costs'!Y44</f>
        <v>Branch</v>
      </c>
      <c r="Q44" s="118" t="str">
        <f>'Staff Costs'!Z44</f>
        <v>Please select grade</v>
      </c>
      <c r="R44" s="113">
        <f>'Staff Costs'!$AE44*VLOOKUP($P44,Lookup!$L$2:$M$12,2,FALSE)</f>
        <v>0</v>
      </c>
      <c r="S44" s="113">
        <f>'Staff Costs'!$AG44*VLOOKUP($P44,Lookup!$L$2:$M$12,2,FALSE)</f>
        <v>0</v>
      </c>
      <c r="T44" s="113">
        <f>'Staff Costs'!$AI44*VLOOKUP($P44,Lookup!$L$2:$M$12,2,FALSE)</f>
        <v>0</v>
      </c>
      <c r="U44" s="113">
        <f>'Staff Costs'!$AK44*VLOOKUP($P44,Lookup!$L$2:$M$12,2,FALSE)</f>
        <v>0</v>
      </c>
      <c r="V44" s="113">
        <f>'Staff Costs'!$AM44*VLOOKUP($P44,Lookup!$L$2:$M$12,2,FALSE)</f>
        <v>0</v>
      </c>
      <c r="W44" s="114">
        <f t="shared" si="1"/>
        <v>0</v>
      </c>
      <c r="AD44" s="118" t="str">
        <f>Expenditure!BC42</f>
        <v>Division</v>
      </c>
      <c r="AE44" s="118" t="str">
        <f>'Staff Costs'!AV44</f>
        <v>Branch</v>
      </c>
      <c r="AF44" s="118" t="str">
        <f>'Staff Costs'!AW44</f>
        <v>Please select grade</v>
      </c>
      <c r="AG44" s="113">
        <f>'Staff Costs'!$BB44*VLOOKUP($AE44,Lookup!$L$2:$M$12,2,FALSE)</f>
        <v>0</v>
      </c>
      <c r="AH44" s="113">
        <f>'Staff Costs'!$BD44*VLOOKUP($AE44,Lookup!$L$2:$M$12,2,FALSE)</f>
        <v>0</v>
      </c>
      <c r="AI44" s="113">
        <f>'Staff Costs'!$BF44*VLOOKUP($AE44,Lookup!$L$2:$M$12,2,FALSE)</f>
        <v>0</v>
      </c>
      <c r="AJ44" s="113">
        <f>'Staff Costs'!$BH44*VLOOKUP($AE44,Lookup!$L$2:$M$12,2,FALSE)</f>
        <v>0</v>
      </c>
      <c r="AK44" s="113">
        <f>'Staff Costs'!$BJ44*VLOOKUP($AE44,Lookup!$L$2:$M$12,2,FALSE)</f>
        <v>0</v>
      </c>
      <c r="AL44" s="114">
        <f t="shared" si="2"/>
        <v>0</v>
      </c>
    </row>
    <row r="45" spans="1:38" x14ac:dyDescent="0.25">
      <c r="A45" s="118" t="str">
        <f>'Staff Costs'!A45</f>
        <v>Division</v>
      </c>
      <c r="B45" s="118" t="str">
        <f>'Staff Costs'!B45</f>
        <v>Branch</v>
      </c>
      <c r="C45" s="118" t="str">
        <f>'Staff Costs'!C45</f>
        <v>Please select grade</v>
      </c>
      <c r="D45" s="113">
        <f>'Staff Costs'!$H45*VLOOKUP($B45,Lookup!$L$2:$M$12,2,FALSE)</f>
        <v>0</v>
      </c>
      <c r="E45" s="113">
        <f>'Staff Costs'!$J45*VLOOKUP(B45,Lookup!$L$2:$M$12,2,FALSE)</f>
        <v>0</v>
      </c>
      <c r="F45" s="113">
        <f>'Staff Costs'!$L45*VLOOKUP($B45,Lookup!$L$2:$M$12,2,FALSE)</f>
        <v>0</v>
      </c>
      <c r="G45" s="113">
        <f>'Staff Costs'!$N45*VLOOKUP($B45,Lookup!$L$2:$N$14,2,FALSE)</f>
        <v>0</v>
      </c>
      <c r="H45" s="113">
        <f>'Staff Costs'!$P45*VLOOKUP($B45,Lookup!$L$2:$M$12,2,FALSE)</f>
        <v>0</v>
      </c>
      <c r="I45" s="114">
        <f t="shared" si="0"/>
        <v>0</v>
      </c>
      <c r="O45" s="118" t="str">
        <f>Expenditure!AB43</f>
        <v>Division</v>
      </c>
      <c r="P45" s="118" t="str">
        <f>'Staff Costs'!Y45</f>
        <v>Branch</v>
      </c>
      <c r="Q45" s="118" t="str">
        <f>'Staff Costs'!Z45</f>
        <v>Please select grade</v>
      </c>
      <c r="R45" s="113">
        <f>'Staff Costs'!$AE45*VLOOKUP($P45,Lookup!$L$2:$M$12,2,FALSE)</f>
        <v>0</v>
      </c>
      <c r="S45" s="113">
        <f>'Staff Costs'!$AG45*VLOOKUP($P45,Lookup!$L$2:$M$12,2,FALSE)</f>
        <v>0</v>
      </c>
      <c r="T45" s="113">
        <f>'Staff Costs'!$AI45*VLOOKUP($P45,Lookup!$L$2:$M$12,2,FALSE)</f>
        <v>0</v>
      </c>
      <c r="U45" s="113">
        <f>'Staff Costs'!$AK45*VLOOKUP($P45,Lookup!$L$2:$M$12,2,FALSE)</f>
        <v>0</v>
      </c>
      <c r="V45" s="113">
        <f>'Staff Costs'!$AM45*VLOOKUP($P45,Lookup!$L$2:$M$12,2,FALSE)</f>
        <v>0</v>
      </c>
      <c r="W45" s="114">
        <f t="shared" si="1"/>
        <v>0</v>
      </c>
      <c r="AD45" s="118" t="str">
        <f>Expenditure!BC43</f>
        <v>Division</v>
      </c>
      <c r="AE45" s="118" t="str">
        <f>'Staff Costs'!AV45</f>
        <v>Branch</v>
      </c>
      <c r="AF45" s="118" t="str">
        <f>'Staff Costs'!AW45</f>
        <v>Please select grade</v>
      </c>
      <c r="AG45" s="113">
        <f>'Staff Costs'!$BB45*VLOOKUP($AE45,Lookup!$L$2:$M$12,2,FALSE)</f>
        <v>0</v>
      </c>
      <c r="AH45" s="113">
        <f>'Staff Costs'!$BD45*VLOOKUP($AE45,Lookup!$L$2:$M$12,2,FALSE)</f>
        <v>0</v>
      </c>
      <c r="AI45" s="113">
        <f>'Staff Costs'!$BF45*VLOOKUP($AE45,Lookup!$L$2:$M$12,2,FALSE)</f>
        <v>0</v>
      </c>
      <c r="AJ45" s="113">
        <f>'Staff Costs'!$BH45*VLOOKUP($AE45,Lookup!$L$2:$M$12,2,FALSE)</f>
        <v>0</v>
      </c>
      <c r="AK45" s="113">
        <f>'Staff Costs'!$BJ45*VLOOKUP($AE45,Lookup!$L$2:$M$12,2,FALSE)</f>
        <v>0</v>
      </c>
      <c r="AL45" s="114">
        <f t="shared" si="2"/>
        <v>0</v>
      </c>
    </row>
    <row r="46" spans="1:38" x14ac:dyDescent="0.25">
      <c r="A46" s="118" t="str">
        <f>'Staff Costs'!A46</f>
        <v>Division</v>
      </c>
      <c r="B46" s="118" t="str">
        <f>'Staff Costs'!B46</f>
        <v>Branch</v>
      </c>
      <c r="C46" s="118" t="str">
        <f>'Staff Costs'!C46</f>
        <v>Please select grade</v>
      </c>
      <c r="D46" s="113">
        <f>'Staff Costs'!$H46*VLOOKUP($B46,Lookup!$L$2:$M$12,2,FALSE)</f>
        <v>0</v>
      </c>
      <c r="E46" s="113">
        <f>'Staff Costs'!$J46*VLOOKUP(B46,Lookup!$L$2:$M$12,2,FALSE)</f>
        <v>0</v>
      </c>
      <c r="F46" s="113">
        <f>'Staff Costs'!$L46*VLOOKUP($B46,Lookup!$L$2:$M$12,2,FALSE)</f>
        <v>0</v>
      </c>
      <c r="G46" s="113">
        <f>'Staff Costs'!$N46*VLOOKUP($B46,Lookup!$L$2:$N$14,2,FALSE)</f>
        <v>0</v>
      </c>
      <c r="H46" s="113">
        <f>'Staff Costs'!$P46*VLOOKUP($B46,Lookup!$L$2:$M$12,2,FALSE)</f>
        <v>0</v>
      </c>
      <c r="I46" s="114">
        <f t="shared" si="0"/>
        <v>0</v>
      </c>
      <c r="O46" s="118" t="str">
        <f>Expenditure!AB44</f>
        <v>Division</v>
      </c>
      <c r="P46" s="118" t="str">
        <f>'Staff Costs'!Y46</f>
        <v>Branch</v>
      </c>
      <c r="Q46" s="118" t="str">
        <f>'Staff Costs'!Z46</f>
        <v>Please select grade</v>
      </c>
      <c r="R46" s="113">
        <f>'Staff Costs'!$AE46*VLOOKUP($P46,Lookup!$L$2:$M$12,2,FALSE)</f>
        <v>0</v>
      </c>
      <c r="S46" s="113">
        <f>'Staff Costs'!$AG46*VLOOKUP($P46,Lookup!$L$2:$M$12,2,FALSE)</f>
        <v>0</v>
      </c>
      <c r="T46" s="113">
        <f>'Staff Costs'!$AI46*VLOOKUP($P46,Lookup!$L$2:$M$12,2,FALSE)</f>
        <v>0</v>
      </c>
      <c r="U46" s="113">
        <f>'Staff Costs'!$AK46*VLOOKUP($P46,Lookup!$L$2:$M$12,2,FALSE)</f>
        <v>0</v>
      </c>
      <c r="V46" s="113">
        <f>'Staff Costs'!$AM46*VLOOKUP($P46,Lookup!$L$2:$M$12,2,FALSE)</f>
        <v>0</v>
      </c>
      <c r="W46" s="114">
        <f t="shared" si="1"/>
        <v>0</v>
      </c>
      <c r="AD46" s="118" t="str">
        <f>Expenditure!BC44</f>
        <v>Division</v>
      </c>
      <c r="AE46" s="118" t="str">
        <f>'Staff Costs'!AV46</f>
        <v>Branch</v>
      </c>
      <c r="AF46" s="118" t="str">
        <f>'Staff Costs'!AW46</f>
        <v>Please select grade</v>
      </c>
      <c r="AG46" s="113">
        <f>'Staff Costs'!$BB46*VLOOKUP($AE46,Lookup!$L$2:$M$12,2,FALSE)</f>
        <v>0</v>
      </c>
      <c r="AH46" s="113">
        <f>'Staff Costs'!$BD46*VLOOKUP($AE46,Lookup!$L$2:$M$12,2,FALSE)</f>
        <v>0</v>
      </c>
      <c r="AI46" s="113">
        <f>'Staff Costs'!$BF46*VLOOKUP($AE46,Lookup!$L$2:$M$12,2,FALSE)</f>
        <v>0</v>
      </c>
      <c r="AJ46" s="113">
        <f>'Staff Costs'!$BH46*VLOOKUP($AE46,Lookup!$L$2:$M$12,2,FALSE)</f>
        <v>0</v>
      </c>
      <c r="AK46" s="113">
        <f>'Staff Costs'!$BJ46*VLOOKUP($AE46,Lookup!$L$2:$M$12,2,FALSE)</f>
        <v>0</v>
      </c>
      <c r="AL46" s="114">
        <f t="shared" si="2"/>
        <v>0</v>
      </c>
    </row>
    <row r="47" spans="1:38" x14ac:dyDescent="0.25">
      <c r="A47" s="118" t="str">
        <f>'Staff Costs'!A47</f>
        <v>Division</v>
      </c>
      <c r="B47" s="118" t="str">
        <f>'Staff Costs'!B47</f>
        <v>Branch</v>
      </c>
      <c r="C47" s="118" t="str">
        <f>'Staff Costs'!C47</f>
        <v>Please select grade</v>
      </c>
      <c r="D47" s="113">
        <f>'Staff Costs'!$H47*VLOOKUP($B47,Lookup!$L$2:$M$12,2,FALSE)</f>
        <v>0</v>
      </c>
      <c r="E47" s="113">
        <f>'Staff Costs'!$J47*VLOOKUP(B47,Lookup!$L$2:$M$12,2,FALSE)</f>
        <v>0</v>
      </c>
      <c r="F47" s="113">
        <f>'Staff Costs'!$L47*VLOOKUP($B47,Lookup!$L$2:$M$12,2,FALSE)</f>
        <v>0</v>
      </c>
      <c r="G47" s="113">
        <f>'Staff Costs'!$N47*VLOOKUP($B47,Lookup!$L$2:$N$14,2,FALSE)</f>
        <v>0</v>
      </c>
      <c r="H47" s="113">
        <f>'Staff Costs'!$P47*VLOOKUP($B47,Lookup!$L$2:$M$12,2,FALSE)</f>
        <v>0</v>
      </c>
      <c r="I47" s="114">
        <f t="shared" si="0"/>
        <v>0</v>
      </c>
      <c r="O47" s="118" t="str">
        <f>Expenditure!AB45</f>
        <v>Division</v>
      </c>
      <c r="P47" s="118" t="str">
        <f>'Staff Costs'!Y47</f>
        <v>Branch</v>
      </c>
      <c r="Q47" s="118" t="str">
        <f>'Staff Costs'!Z47</f>
        <v>Please select grade</v>
      </c>
      <c r="R47" s="113">
        <f>'Staff Costs'!$AE47*VLOOKUP($P47,Lookup!$L$2:$M$12,2,FALSE)</f>
        <v>0</v>
      </c>
      <c r="S47" s="113">
        <f>'Staff Costs'!$AG47*VLOOKUP($P47,Lookup!$L$2:$M$12,2,FALSE)</f>
        <v>0</v>
      </c>
      <c r="T47" s="113">
        <f>'Staff Costs'!$AI47*VLOOKUP($P47,Lookup!$L$2:$M$12,2,FALSE)</f>
        <v>0</v>
      </c>
      <c r="U47" s="113">
        <f>'Staff Costs'!$AK47*VLOOKUP($P47,Lookup!$L$2:$M$12,2,FALSE)</f>
        <v>0</v>
      </c>
      <c r="V47" s="113">
        <f>'Staff Costs'!$AM47*VLOOKUP($P47,Lookup!$L$2:$M$12,2,FALSE)</f>
        <v>0</v>
      </c>
      <c r="W47" s="114">
        <f t="shared" si="1"/>
        <v>0</v>
      </c>
      <c r="AD47" s="118" t="str">
        <f>Expenditure!BC45</f>
        <v>Division</v>
      </c>
      <c r="AE47" s="118" t="str">
        <f>'Staff Costs'!AV47</f>
        <v>Branch</v>
      </c>
      <c r="AF47" s="118" t="str">
        <f>'Staff Costs'!AW47</f>
        <v>Please select grade</v>
      </c>
      <c r="AG47" s="113">
        <f>'Staff Costs'!$BB47*VLOOKUP($AE47,Lookup!$L$2:$M$12,2,FALSE)</f>
        <v>0</v>
      </c>
      <c r="AH47" s="113">
        <f>'Staff Costs'!$BD47*VLOOKUP($AE47,Lookup!$L$2:$M$12,2,FALSE)</f>
        <v>0</v>
      </c>
      <c r="AI47" s="113">
        <f>'Staff Costs'!$BF47*VLOOKUP($AE47,Lookup!$L$2:$M$12,2,FALSE)</f>
        <v>0</v>
      </c>
      <c r="AJ47" s="113">
        <f>'Staff Costs'!$BH47*VLOOKUP($AE47,Lookup!$L$2:$M$12,2,FALSE)</f>
        <v>0</v>
      </c>
      <c r="AK47" s="113">
        <f>'Staff Costs'!$BJ47*VLOOKUP($AE47,Lookup!$L$2:$M$12,2,FALSE)</f>
        <v>0</v>
      </c>
      <c r="AL47" s="114">
        <f t="shared" si="2"/>
        <v>0</v>
      </c>
    </row>
    <row r="48" spans="1:38" x14ac:dyDescent="0.25">
      <c r="A48" s="118" t="str">
        <f>'Staff Costs'!A48</f>
        <v>Division</v>
      </c>
      <c r="B48" s="118" t="str">
        <f>'Staff Costs'!B48</f>
        <v>Branch</v>
      </c>
      <c r="C48" s="118" t="str">
        <f>'Staff Costs'!C48</f>
        <v>Please select grade</v>
      </c>
      <c r="D48" s="113">
        <f>'Staff Costs'!$H48*VLOOKUP($B48,Lookup!$L$2:$M$12,2,FALSE)</f>
        <v>0</v>
      </c>
      <c r="E48" s="113">
        <f>'Staff Costs'!$J48*VLOOKUP(B48,Lookup!$L$2:$M$12,2,FALSE)</f>
        <v>0</v>
      </c>
      <c r="F48" s="113">
        <f>'Staff Costs'!$L48*VLOOKUP($B48,Lookup!$L$2:$M$12,2,FALSE)</f>
        <v>0</v>
      </c>
      <c r="G48" s="113">
        <f>'Staff Costs'!$N48*VLOOKUP($B48,Lookup!$L$2:$N$14,2,FALSE)</f>
        <v>0</v>
      </c>
      <c r="H48" s="113">
        <f>'Staff Costs'!$P48*VLOOKUP($B48,Lookup!$L$2:$M$12,2,FALSE)</f>
        <v>0</v>
      </c>
      <c r="I48" s="114">
        <f t="shared" si="0"/>
        <v>0</v>
      </c>
      <c r="O48" s="118" t="str">
        <f>Expenditure!AB46</f>
        <v>Division</v>
      </c>
      <c r="P48" s="118" t="str">
        <f>'Staff Costs'!Y48</f>
        <v>Branch</v>
      </c>
      <c r="Q48" s="118" t="str">
        <f>'Staff Costs'!Z48</f>
        <v>Please select grade</v>
      </c>
      <c r="R48" s="113">
        <f>'Staff Costs'!$AE48*VLOOKUP($P48,Lookup!$L$2:$M$12,2,FALSE)</f>
        <v>0</v>
      </c>
      <c r="S48" s="113">
        <f>'Staff Costs'!$AG48*VLOOKUP($P48,Lookup!$L$2:$M$12,2,FALSE)</f>
        <v>0</v>
      </c>
      <c r="T48" s="113">
        <f>'Staff Costs'!$AI48*VLOOKUP($P48,Lookup!$L$2:$M$12,2,FALSE)</f>
        <v>0</v>
      </c>
      <c r="U48" s="113">
        <f>'Staff Costs'!$AK48*VLOOKUP($P48,Lookup!$L$2:$M$12,2,FALSE)</f>
        <v>0</v>
      </c>
      <c r="V48" s="113">
        <f>'Staff Costs'!$AM48*VLOOKUP($P48,Lookup!$L$2:$M$12,2,FALSE)</f>
        <v>0</v>
      </c>
      <c r="W48" s="114">
        <f t="shared" si="1"/>
        <v>0</v>
      </c>
      <c r="AD48" s="118" t="str">
        <f>Expenditure!BC46</f>
        <v>Division</v>
      </c>
      <c r="AE48" s="118" t="str">
        <f>'Staff Costs'!AV48</f>
        <v>Branch</v>
      </c>
      <c r="AF48" s="118" t="str">
        <f>'Staff Costs'!AW48</f>
        <v>Please select grade</v>
      </c>
      <c r="AG48" s="113">
        <f>'Staff Costs'!$BB48*VLOOKUP($AE48,Lookup!$L$2:$M$12,2,FALSE)</f>
        <v>0</v>
      </c>
      <c r="AH48" s="113">
        <f>'Staff Costs'!$BD48*VLOOKUP($AE48,Lookup!$L$2:$M$12,2,FALSE)</f>
        <v>0</v>
      </c>
      <c r="AI48" s="113">
        <f>'Staff Costs'!$BF48*VLOOKUP($AE48,Lookup!$L$2:$M$12,2,FALSE)</f>
        <v>0</v>
      </c>
      <c r="AJ48" s="113">
        <f>'Staff Costs'!$BH48*VLOOKUP($AE48,Lookup!$L$2:$M$12,2,FALSE)</f>
        <v>0</v>
      </c>
      <c r="AK48" s="113">
        <f>'Staff Costs'!$BJ48*VLOOKUP($AE48,Lookup!$L$2:$M$12,2,FALSE)</f>
        <v>0</v>
      </c>
      <c r="AL48" s="114">
        <f t="shared" si="2"/>
        <v>0</v>
      </c>
    </row>
    <row r="49" spans="1:38" x14ac:dyDescent="0.25">
      <c r="A49" s="118" t="str">
        <f>'Staff Costs'!A49</f>
        <v>Division</v>
      </c>
      <c r="B49" s="118" t="str">
        <f>'Staff Costs'!B49</f>
        <v>Branch</v>
      </c>
      <c r="C49" s="118" t="str">
        <f>'Staff Costs'!C49</f>
        <v>Please select grade</v>
      </c>
      <c r="D49" s="113">
        <f>'Staff Costs'!$H49*VLOOKUP($B49,Lookup!$L$2:$M$12,2,FALSE)</f>
        <v>0</v>
      </c>
      <c r="E49" s="113">
        <f>'Staff Costs'!$J49*VLOOKUP(B49,Lookup!$L$2:$M$12,2,FALSE)</f>
        <v>0</v>
      </c>
      <c r="F49" s="113">
        <f>'Staff Costs'!$L49*VLOOKUP($B49,Lookup!$L$2:$M$12,2,FALSE)</f>
        <v>0</v>
      </c>
      <c r="G49" s="113">
        <f>'Staff Costs'!$N49*VLOOKUP($B49,Lookup!$L$2:$N$14,2,FALSE)</f>
        <v>0</v>
      </c>
      <c r="H49" s="113">
        <f>'Staff Costs'!$P49*VLOOKUP($B49,Lookup!$L$2:$M$12,2,FALSE)</f>
        <v>0</v>
      </c>
      <c r="I49" s="114">
        <f t="shared" si="0"/>
        <v>0</v>
      </c>
      <c r="O49" s="118" t="str">
        <f>Expenditure!AB47</f>
        <v>Division</v>
      </c>
      <c r="P49" s="118" t="str">
        <f>'Staff Costs'!Y49</f>
        <v>Branch</v>
      </c>
      <c r="Q49" s="118" t="str">
        <f>'Staff Costs'!Z49</f>
        <v>Please select grade</v>
      </c>
      <c r="R49" s="113">
        <f>'Staff Costs'!$AE49*VLOOKUP($P49,Lookup!$L$2:$M$12,2,FALSE)</f>
        <v>0</v>
      </c>
      <c r="S49" s="113">
        <f>'Staff Costs'!$AG49*VLOOKUP($P49,Lookup!$L$2:$M$12,2,FALSE)</f>
        <v>0</v>
      </c>
      <c r="T49" s="113">
        <f>'Staff Costs'!$AI49*VLOOKUP($P49,Lookup!$L$2:$M$12,2,FALSE)</f>
        <v>0</v>
      </c>
      <c r="U49" s="113">
        <f>'Staff Costs'!$AK49*VLOOKUP($P49,Lookup!$L$2:$M$12,2,FALSE)</f>
        <v>0</v>
      </c>
      <c r="V49" s="113">
        <f>'Staff Costs'!$AM49*VLOOKUP($P49,Lookup!$L$2:$M$12,2,FALSE)</f>
        <v>0</v>
      </c>
      <c r="W49" s="114">
        <f t="shared" si="1"/>
        <v>0</v>
      </c>
      <c r="AD49" s="118" t="str">
        <f>Expenditure!BC47</f>
        <v>Division</v>
      </c>
      <c r="AE49" s="118" t="str">
        <f>'Staff Costs'!AV49</f>
        <v>Branch</v>
      </c>
      <c r="AF49" s="118" t="str">
        <f>'Staff Costs'!AW49</f>
        <v>Please select grade</v>
      </c>
      <c r="AG49" s="113">
        <f>'Staff Costs'!$BB49*VLOOKUP($AE49,Lookup!$L$2:$M$12,2,FALSE)</f>
        <v>0</v>
      </c>
      <c r="AH49" s="113">
        <f>'Staff Costs'!$BD49*VLOOKUP($AE49,Lookup!$L$2:$M$12,2,FALSE)</f>
        <v>0</v>
      </c>
      <c r="AI49" s="113">
        <f>'Staff Costs'!$BF49*VLOOKUP($AE49,Lookup!$L$2:$M$12,2,FALSE)</f>
        <v>0</v>
      </c>
      <c r="AJ49" s="113">
        <f>'Staff Costs'!$BH49*VLOOKUP($AE49,Lookup!$L$2:$M$12,2,FALSE)</f>
        <v>0</v>
      </c>
      <c r="AK49" s="113">
        <f>'Staff Costs'!$BJ49*VLOOKUP($AE49,Lookup!$L$2:$M$12,2,FALSE)</f>
        <v>0</v>
      </c>
      <c r="AL49" s="114">
        <f t="shared" si="2"/>
        <v>0</v>
      </c>
    </row>
    <row r="50" spans="1:38" x14ac:dyDescent="0.25">
      <c r="A50" s="118" t="str">
        <f>'Staff Costs'!A50</f>
        <v>Division</v>
      </c>
      <c r="B50" s="118" t="str">
        <f>'Staff Costs'!B50</f>
        <v>Branch</v>
      </c>
      <c r="C50" s="118" t="str">
        <f>'Staff Costs'!C50</f>
        <v>Please select grade</v>
      </c>
      <c r="D50" s="113">
        <f>'Staff Costs'!$H50*VLOOKUP($B50,Lookup!$L$2:$M$12,2,FALSE)</f>
        <v>0</v>
      </c>
      <c r="E50" s="113">
        <f>'Staff Costs'!$J50*VLOOKUP(B50,Lookup!$L$2:$M$12,2,FALSE)</f>
        <v>0</v>
      </c>
      <c r="F50" s="113">
        <f>'Staff Costs'!$L50*VLOOKUP($B50,Lookup!$L$2:$M$12,2,FALSE)</f>
        <v>0</v>
      </c>
      <c r="G50" s="113">
        <f>'Staff Costs'!$N50*VLOOKUP($B50,Lookup!$L$2:$N$14,2,FALSE)</f>
        <v>0</v>
      </c>
      <c r="H50" s="113">
        <f>'Staff Costs'!$P50*VLOOKUP($B50,Lookup!$L$2:$M$12,2,FALSE)</f>
        <v>0</v>
      </c>
      <c r="I50" s="114">
        <f t="shared" si="0"/>
        <v>0</v>
      </c>
      <c r="O50" s="118" t="str">
        <f>Expenditure!AB48</f>
        <v>Division</v>
      </c>
      <c r="P50" s="118" t="str">
        <f>'Staff Costs'!Y50</f>
        <v>Branch</v>
      </c>
      <c r="Q50" s="118" t="str">
        <f>'Staff Costs'!Z50</f>
        <v>Please select grade</v>
      </c>
      <c r="R50" s="113">
        <f>'Staff Costs'!$AE50*VLOOKUP($P50,Lookup!$L$2:$M$12,2,FALSE)</f>
        <v>0</v>
      </c>
      <c r="S50" s="113">
        <f>'Staff Costs'!$AG50*VLOOKUP($P50,Lookup!$L$2:$M$12,2,FALSE)</f>
        <v>0</v>
      </c>
      <c r="T50" s="113">
        <f>'Staff Costs'!$AI50*VLOOKUP($P50,Lookup!$L$2:$M$12,2,FALSE)</f>
        <v>0</v>
      </c>
      <c r="U50" s="113">
        <f>'Staff Costs'!$AK50*VLOOKUP($P50,Lookup!$L$2:$M$12,2,FALSE)</f>
        <v>0</v>
      </c>
      <c r="V50" s="113">
        <f>'Staff Costs'!$AM50*VLOOKUP($P50,Lookup!$L$2:$M$12,2,FALSE)</f>
        <v>0</v>
      </c>
      <c r="W50" s="114">
        <f t="shared" si="1"/>
        <v>0</v>
      </c>
      <c r="AD50" s="118" t="str">
        <f>Expenditure!BC48</f>
        <v>Division</v>
      </c>
      <c r="AE50" s="118" t="str">
        <f>'Staff Costs'!AV50</f>
        <v>Branch</v>
      </c>
      <c r="AF50" s="118" t="str">
        <f>'Staff Costs'!AW50</f>
        <v>Please select grade</v>
      </c>
      <c r="AG50" s="113">
        <f>'Staff Costs'!$BB50*VLOOKUP($AE50,Lookup!$L$2:$M$12,2,FALSE)</f>
        <v>0</v>
      </c>
      <c r="AH50" s="113">
        <f>'Staff Costs'!$BD50*VLOOKUP($AE50,Lookup!$L$2:$M$12,2,FALSE)</f>
        <v>0</v>
      </c>
      <c r="AI50" s="113">
        <f>'Staff Costs'!$BF50*VLOOKUP($AE50,Lookup!$L$2:$M$12,2,FALSE)</f>
        <v>0</v>
      </c>
      <c r="AJ50" s="113">
        <f>'Staff Costs'!$BH50*VLOOKUP($AE50,Lookup!$L$2:$M$12,2,FALSE)</f>
        <v>0</v>
      </c>
      <c r="AK50" s="113">
        <f>'Staff Costs'!$BJ50*VLOOKUP($AE50,Lookup!$L$2:$M$12,2,FALSE)</f>
        <v>0</v>
      </c>
      <c r="AL50" s="114">
        <f t="shared" si="2"/>
        <v>0</v>
      </c>
    </row>
    <row r="51" spans="1:38" x14ac:dyDescent="0.25">
      <c r="A51" s="118" t="str">
        <f>'Staff Costs'!A51</f>
        <v>Division</v>
      </c>
      <c r="B51" s="118" t="str">
        <f>'Staff Costs'!B51</f>
        <v>Branch</v>
      </c>
      <c r="C51" s="118" t="str">
        <f>'Staff Costs'!C51</f>
        <v>Please select grade</v>
      </c>
      <c r="D51" s="113">
        <f>'Staff Costs'!$H51*VLOOKUP($B51,Lookup!$L$2:$M$12,2,FALSE)</f>
        <v>0</v>
      </c>
      <c r="E51" s="113">
        <f>'Staff Costs'!$J51*VLOOKUP(B51,Lookup!$L$2:$M$12,2,FALSE)</f>
        <v>0</v>
      </c>
      <c r="F51" s="113">
        <f>'Staff Costs'!$L51*VLOOKUP($B51,Lookup!$L$2:$M$12,2,FALSE)</f>
        <v>0</v>
      </c>
      <c r="G51" s="113">
        <f>'Staff Costs'!$N51*VLOOKUP($B51,Lookup!$L$2:$N$14,2,FALSE)</f>
        <v>0</v>
      </c>
      <c r="H51" s="113">
        <f>'Staff Costs'!$P51*VLOOKUP($B51,Lookup!$L$2:$M$12,2,FALSE)</f>
        <v>0</v>
      </c>
      <c r="I51" s="114">
        <f t="shared" si="0"/>
        <v>0</v>
      </c>
      <c r="O51" s="118" t="str">
        <f>Expenditure!AB49</f>
        <v>Division</v>
      </c>
      <c r="P51" s="118" t="str">
        <f>'Staff Costs'!Y51</f>
        <v>Branch</v>
      </c>
      <c r="Q51" s="118" t="str">
        <f>'Staff Costs'!Z51</f>
        <v>Please select grade</v>
      </c>
      <c r="R51" s="113">
        <f>'Staff Costs'!$AE51*VLOOKUP($P51,Lookup!$L$2:$M$12,2,FALSE)</f>
        <v>0</v>
      </c>
      <c r="S51" s="113">
        <f>'Staff Costs'!$AG51*VLOOKUP($P51,Lookup!$L$2:$M$12,2,FALSE)</f>
        <v>0</v>
      </c>
      <c r="T51" s="113">
        <f>'Staff Costs'!$AI51*VLOOKUP($P51,Lookup!$L$2:$M$12,2,FALSE)</f>
        <v>0</v>
      </c>
      <c r="U51" s="113">
        <f>'Staff Costs'!$AK51*VLOOKUP($P51,Lookup!$L$2:$M$12,2,FALSE)</f>
        <v>0</v>
      </c>
      <c r="V51" s="113">
        <f>'Staff Costs'!$AM51*VLOOKUP($P51,Lookup!$L$2:$M$12,2,FALSE)</f>
        <v>0</v>
      </c>
      <c r="W51" s="114">
        <f t="shared" si="1"/>
        <v>0</v>
      </c>
      <c r="AD51" s="118" t="str">
        <f>Expenditure!BC49</f>
        <v>Division</v>
      </c>
      <c r="AE51" s="118" t="str">
        <f>'Staff Costs'!AV51</f>
        <v>Branch</v>
      </c>
      <c r="AF51" s="118" t="str">
        <f>'Staff Costs'!AW51</f>
        <v>Please select grade</v>
      </c>
      <c r="AG51" s="113">
        <f>'Staff Costs'!$BB51*VLOOKUP($AE51,Lookup!$L$2:$M$12,2,FALSE)</f>
        <v>0</v>
      </c>
      <c r="AH51" s="113">
        <f>'Staff Costs'!$BD51*VLOOKUP($AE51,Lookup!$L$2:$M$12,2,FALSE)</f>
        <v>0</v>
      </c>
      <c r="AI51" s="113">
        <f>'Staff Costs'!$BF51*VLOOKUP($AE51,Lookup!$L$2:$M$12,2,FALSE)</f>
        <v>0</v>
      </c>
      <c r="AJ51" s="113">
        <f>'Staff Costs'!$BH51*VLOOKUP($AE51,Lookup!$L$2:$M$12,2,FALSE)</f>
        <v>0</v>
      </c>
      <c r="AK51" s="113">
        <f>'Staff Costs'!$BJ51*VLOOKUP($AE51,Lookup!$L$2:$M$12,2,FALSE)</f>
        <v>0</v>
      </c>
      <c r="AL51" s="114">
        <f t="shared" si="2"/>
        <v>0</v>
      </c>
    </row>
    <row r="52" spans="1:38" x14ac:dyDescent="0.25">
      <c r="A52" s="118" t="str">
        <f>'Staff Costs'!A52</f>
        <v>Division</v>
      </c>
      <c r="B52" s="118" t="str">
        <f>'Staff Costs'!B52</f>
        <v>Branch</v>
      </c>
      <c r="C52" s="118" t="str">
        <f>'Staff Costs'!C52</f>
        <v>Please select grade</v>
      </c>
      <c r="D52" s="113">
        <f>'Staff Costs'!$H52*VLOOKUP($B52,Lookup!$L$2:$M$12,2,FALSE)</f>
        <v>0</v>
      </c>
      <c r="E52" s="113">
        <f>'Staff Costs'!$J52*VLOOKUP(B52,Lookup!$L$2:$M$12,2,FALSE)</f>
        <v>0</v>
      </c>
      <c r="F52" s="113">
        <f>'Staff Costs'!$L52*VLOOKUP($B52,Lookup!$L$2:$M$12,2,FALSE)</f>
        <v>0</v>
      </c>
      <c r="G52" s="113">
        <f>'Staff Costs'!$N52*VLOOKUP($B52,Lookup!$L$2:$N$14,2,FALSE)</f>
        <v>0</v>
      </c>
      <c r="H52" s="113">
        <f>'Staff Costs'!$P52*VLOOKUP($B52,Lookup!$L$2:$M$12,2,FALSE)</f>
        <v>0</v>
      </c>
      <c r="I52" s="114">
        <f t="shared" si="0"/>
        <v>0</v>
      </c>
      <c r="O52" s="118" t="str">
        <f>Expenditure!AB50</f>
        <v>Division</v>
      </c>
      <c r="P52" s="118" t="str">
        <f>'Staff Costs'!Y52</f>
        <v>Branch</v>
      </c>
      <c r="Q52" s="118" t="str">
        <f>'Staff Costs'!Z52</f>
        <v>Please select grade</v>
      </c>
      <c r="R52" s="113">
        <f>'Staff Costs'!$AE52*VLOOKUP($P52,Lookup!$L$2:$M$12,2,FALSE)</f>
        <v>0</v>
      </c>
      <c r="S52" s="113">
        <f>'Staff Costs'!$AG52*VLOOKUP($P52,Lookup!$L$2:$M$12,2,FALSE)</f>
        <v>0</v>
      </c>
      <c r="T52" s="113">
        <f>'Staff Costs'!$AI52*VLOOKUP($P52,Lookup!$L$2:$M$12,2,FALSE)</f>
        <v>0</v>
      </c>
      <c r="U52" s="113">
        <f>'Staff Costs'!$AK52*VLOOKUP($P52,Lookup!$L$2:$M$12,2,FALSE)</f>
        <v>0</v>
      </c>
      <c r="V52" s="113">
        <f>'Staff Costs'!$AM52*VLOOKUP($P52,Lookup!$L$2:$M$12,2,FALSE)</f>
        <v>0</v>
      </c>
      <c r="W52" s="114">
        <f t="shared" si="1"/>
        <v>0</v>
      </c>
      <c r="AD52" s="118" t="str">
        <f>Expenditure!BC50</f>
        <v>Division</v>
      </c>
      <c r="AE52" s="118" t="str">
        <f>'Staff Costs'!AV52</f>
        <v>Branch</v>
      </c>
      <c r="AF52" s="118" t="str">
        <f>'Staff Costs'!AW52</f>
        <v>Please select grade</v>
      </c>
      <c r="AG52" s="113">
        <f>'Staff Costs'!$BB52*VLOOKUP($AE52,Lookup!$L$2:$M$12,2,FALSE)</f>
        <v>0</v>
      </c>
      <c r="AH52" s="113">
        <f>'Staff Costs'!$BD52*VLOOKUP($AE52,Lookup!$L$2:$M$12,2,FALSE)</f>
        <v>0</v>
      </c>
      <c r="AI52" s="113">
        <f>'Staff Costs'!$BF52*VLOOKUP($AE52,Lookup!$L$2:$M$12,2,FALSE)</f>
        <v>0</v>
      </c>
      <c r="AJ52" s="113">
        <f>'Staff Costs'!$BH52*VLOOKUP($AE52,Lookup!$L$2:$M$12,2,FALSE)</f>
        <v>0</v>
      </c>
      <c r="AK52" s="113">
        <f>'Staff Costs'!$BJ52*VLOOKUP($AE52,Lookup!$L$2:$M$12,2,FALSE)</f>
        <v>0</v>
      </c>
      <c r="AL52" s="114">
        <f t="shared" si="2"/>
        <v>0</v>
      </c>
    </row>
    <row r="53" spans="1:38" x14ac:dyDescent="0.25">
      <c r="A53" s="118" t="str">
        <f>'Staff Costs'!A53</f>
        <v>Division</v>
      </c>
      <c r="B53" s="118" t="str">
        <f>'Staff Costs'!B53</f>
        <v>Branch</v>
      </c>
      <c r="C53" s="118" t="str">
        <f>'Staff Costs'!C53</f>
        <v>Please select grade</v>
      </c>
      <c r="D53" s="113">
        <f>'Staff Costs'!$H53*VLOOKUP($B53,Lookup!$L$2:$M$12,2,FALSE)</f>
        <v>0</v>
      </c>
      <c r="E53" s="113">
        <f>'Staff Costs'!$J53*VLOOKUP(B53,Lookup!$L$2:$M$12,2,FALSE)</f>
        <v>0</v>
      </c>
      <c r="F53" s="113">
        <f>'Staff Costs'!$L53*VLOOKUP($B53,Lookup!$L$2:$M$12,2,FALSE)</f>
        <v>0</v>
      </c>
      <c r="G53" s="113">
        <f>'Staff Costs'!$N53*VLOOKUP($B53,Lookup!$L$2:$N$14,2,FALSE)</f>
        <v>0</v>
      </c>
      <c r="H53" s="113">
        <f>'Staff Costs'!$P53*VLOOKUP($B53,Lookup!$L$2:$M$12,2,FALSE)</f>
        <v>0</v>
      </c>
      <c r="I53" s="114">
        <f t="shared" si="0"/>
        <v>0</v>
      </c>
      <c r="O53" s="118" t="str">
        <f>Expenditure!AB51</f>
        <v>Division</v>
      </c>
      <c r="P53" s="118" t="str">
        <f>'Staff Costs'!Y53</f>
        <v>Branch</v>
      </c>
      <c r="Q53" s="118" t="str">
        <f>'Staff Costs'!Z53</f>
        <v>Please select grade</v>
      </c>
      <c r="R53" s="113">
        <f>'Staff Costs'!$AE53*VLOOKUP($P53,Lookup!$L$2:$M$12,2,FALSE)</f>
        <v>0</v>
      </c>
      <c r="S53" s="113">
        <f>'Staff Costs'!$AG53*VLOOKUP($P53,Lookup!$L$2:$M$12,2,FALSE)</f>
        <v>0</v>
      </c>
      <c r="T53" s="113">
        <f>'Staff Costs'!$AI53*VLOOKUP($P53,Lookup!$L$2:$M$12,2,FALSE)</f>
        <v>0</v>
      </c>
      <c r="U53" s="113">
        <f>'Staff Costs'!$AK53*VLOOKUP($P53,Lookup!$L$2:$M$12,2,FALSE)</f>
        <v>0</v>
      </c>
      <c r="V53" s="113">
        <f>'Staff Costs'!$AM53*VLOOKUP($P53,Lookup!$L$2:$M$12,2,FALSE)</f>
        <v>0</v>
      </c>
      <c r="W53" s="114">
        <f t="shared" si="1"/>
        <v>0</v>
      </c>
      <c r="AD53" s="118" t="str">
        <f>Expenditure!BC51</f>
        <v>Division</v>
      </c>
      <c r="AE53" s="118" t="str">
        <f>'Staff Costs'!AV53</f>
        <v>Branch</v>
      </c>
      <c r="AF53" s="118" t="str">
        <f>'Staff Costs'!AW53</f>
        <v>Please select grade</v>
      </c>
      <c r="AG53" s="113">
        <f>'Staff Costs'!$BB53*VLOOKUP($AE53,Lookup!$L$2:$M$12,2,FALSE)</f>
        <v>0</v>
      </c>
      <c r="AH53" s="113">
        <f>'Staff Costs'!$BD53*VLOOKUP($AE53,Lookup!$L$2:$M$12,2,FALSE)</f>
        <v>0</v>
      </c>
      <c r="AI53" s="113">
        <f>'Staff Costs'!$BF53*VLOOKUP($AE53,Lookup!$L$2:$M$12,2,FALSE)</f>
        <v>0</v>
      </c>
      <c r="AJ53" s="113">
        <f>'Staff Costs'!$BH53*VLOOKUP($AE53,Lookup!$L$2:$M$12,2,FALSE)</f>
        <v>0</v>
      </c>
      <c r="AK53" s="113">
        <f>'Staff Costs'!$BJ53*VLOOKUP($AE53,Lookup!$L$2:$M$12,2,FALSE)</f>
        <v>0</v>
      </c>
      <c r="AL53" s="114">
        <f t="shared" si="2"/>
        <v>0</v>
      </c>
    </row>
    <row r="54" spans="1:38" x14ac:dyDescent="0.25">
      <c r="A54" s="118" t="str">
        <f>'Staff Costs'!A54</f>
        <v>Division</v>
      </c>
      <c r="B54" s="118" t="str">
        <f>'Staff Costs'!B54</f>
        <v>Branch</v>
      </c>
      <c r="C54" s="118" t="str">
        <f>'Staff Costs'!C54</f>
        <v>Please select grade</v>
      </c>
      <c r="D54" s="113">
        <f>'Staff Costs'!$H54*VLOOKUP($B54,Lookup!$L$2:$M$12,2,FALSE)</f>
        <v>0</v>
      </c>
      <c r="E54" s="113">
        <f>'Staff Costs'!$J54*VLOOKUP(B54,Lookup!$L$2:$M$12,2,FALSE)</f>
        <v>0</v>
      </c>
      <c r="F54" s="113">
        <f>'Staff Costs'!$L54*VLOOKUP($B54,Lookup!$L$2:$M$12,2,FALSE)</f>
        <v>0</v>
      </c>
      <c r="G54" s="113">
        <f>'Staff Costs'!$N54*VLOOKUP($B54,Lookup!$L$2:$N$14,2,FALSE)</f>
        <v>0</v>
      </c>
      <c r="H54" s="113">
        <f>'Staff Costs'!$P54*VLOOKUP($B54,Lookup!$L$2:$M$12,2,FALSE)</f>
        <v>0</v>
      </c>
      <c r="I54" s="114">
        <f t="shared" si="0"/>
        <v>0</v>
      </c>
      <c r="O54" s="118" t="str">
        <f>Expenditure!AB52</f>
        <v>Division</v>
      </c>
      <c r="P54" s="118" t="str">
        <f>'Staff Costs'!Y54</f>
        <v>Branch</v>
      </c>
      <c r="Q54" s="118" t="str">
        <f>'Staff Costs'!Z54</f>
        <v>Please select grade</v>
      </c>
      <c r="R54" s="113">
        <f>'Staff Costs'!$AE54*VLOOKUP($P54,Lookup!$L$2:$M$12,2,FALSE)</f>
        <v>0</v>
      </c>
      <c r="S54" s="113">
        <f>'Staff Costs'!$AG54*VLOOKUP($P54,Lookup!$L$2:$M$12,2,FALSE)</f>
        <v>0</v>
      </c>
      <c r="T54" s="113">
        <f>'Staff Costs'!$AI54*VLOOKUP($P54,Lookup!$L$2:$M$12,2,FALSE)</f>
        <v>0</v>
      </c>
      <c r="U54" s="113">
        <f>'Staff Costs'!$AK54*VLOOKUP($P54,Lookup!$L$2:$M$12,2,FALSE)</f>
        <v>0</v>
      </c>
      <c r="V54" s="113">
        <f>'Staff Costs'!$AM54*VLOOKUP($P54,Lookup!$L$2:$M$12,2,FALSE)</f>
        <v>0</v>
      </c>
      <c r="W54" s="114">
        <f t="shared" si="1"/>
        <v>0</v>
      </c>
      <c r="AD54" s="118" t="str">
        <f>Expenditure!BC52</f>
        <v>Division</v>
      </c>
      <c r="AE54" s="118" t="str">
        <f>'Staff Costs'!AV54</f>
        <v>Branch</v>
      </c>
      <c r="AF54" s="118" t="str">
        <f>'Staff Costs'!AW54</f>
        <v>Please select grade</v>
      </c>
      <c r="AG54" s="113">
        <f>'Staff Costs'!$BB54*VLOOKUP($AE54,Lookup!$L$2:$M$12,2,FALSE)</f>
        <v>0</v>
      </c>
      <c r="AH54" s="113">
        <f>'Staff Costs'!$BD54*VLOOKUP($AE54,Lookup!$L$2:$M$12,2,FALSE)</f>
        <v>0</v>
      </c>
      <c r="AI54" s="113">
        <f>'Staff Costs'!$BF54*VLOOKUP($AE54,Lookup!$L$2:$M$12,2,FALSE)</f>
        <v>0</v>
      </c>
      <c r="AJ54" s="113">
        <f>'Staff Costs'!$BH54*VLOOKUP($AE54,Lookup!$L$2:$M$12,2,FALSE)</f>
        <v>0</v>
      </c>
      <c r="AK54" s="113">
        <f>'Staff Costs'!$BJ54*VLOOKUP($AE54,Lookup!$L$2:$M$12,2,FALSE)</f>
        <v>0</v>
      </c>
      <c r="AL54" s="114">
        <f t="shared" si="2"/>
        <v>0</v>
      </c>
    </row>
    <row r="55" spans="1:38" x14ac:dyDescent="0.25">
      <c r="A55" s="118" t="str">
        <f>'Staff Costs'!A55</f>
        <v>Division</v>
      </c>
      <c r="B55" s="118" t="str">
        <f>'Staff Costs'!B55</f>
        <v>Branch</v>
      </c>
      <c r="C55" s="118" t="str">
        <f>'Staff Costs'!C55</f>
        <v>Please select grade</v>
      </c>
      <c r="D55" s="113">
        <f>'Staff Costs'!$H55*VLOOKUP($B55,Lookup!$L$2:$M$12,2,FALSE)</f>
        <v>0</v>
      </c>
      <c r="E55" s="113">
        <f>'Staff Costs'!$J55*VLOOKUP(B55,Lookup!$L$2:$M$12,2,FALSE)</f>
        <v>0</v>
      </c>
      <c r="F55" s="113">
        <f>'Staff Costs'!$L55*VLOOKUP($B55,Lookup!$L$2:$M$12,2,FALSE)</f>
        <v>0</v>
      </c>
      <c r="G55" s="113">
        <f>'Staff Costs'!$N55*VLOOKUP($B55,Lookup!$L$2:$N$14,2,FALSE)</f>
        <v>0</v>
      </c>
      <c r="H55" s="113">
        <f>'Staff Costs'!$P55*VLOOKUP($B55,Lookup!$L$2:$M$12,2,FALSE)</f>
        <v>0</v>
      </c>
      <c r="I55" s="114">
        <f t="shared" si="0"/>
        <v>0</v>
      </c>
      <c r="O55" s="118" t="str">
        <f>Expenditure!AB53</f>
        <v>Division</v>
      </c>
      <c r="P55" s="118" t="str">
        <f>'Staff Costs'!Y55</f>
        <v>Branch</v>
      </c>
      <c r="Q55" s="118" t="str">
        <f>'Staff Costs'!Z55</f>
        <v>Please select grade</v>
      </c>
      <c r="R55" s="113">
        <f>'Staff Costs'!$AE55*VLOOKUP($P55,Lookup!$L$2:$M$12,2,FALSE)</f>
        <v>0</v>
      </c>
      <c r="S55" s="113">
        <f>'Staff Costs'!$AG55*VLOOKUP($P55,Lookup!$L$2:$M$12,2,FALSE)</f>
        <v>0</v>
      </c>
      <c r="T55" s="113">
        <f>'Staff Costs'!$AI55*VLOOKUP($P55,Lookup!$L$2:$M$12,2,FALSE)</f>
        <v>0</v>
      </c>
      <c r="U55" s="113">
        <f>'Staff Costs'!$AK55*VLOOKUP($P55,Lookup!$L$2:$M$12,2,FALSE)</f>
        <v>0</v>
      </c>
      <c r="V55" s="113">
        <f>'Staff Costs'!$AM55*VLOOKUP($P55,Lookup!$L$2:$M$12,2,FALSE)</f>
        <v>0</v>
      </c>
      <c r="W55" s="114">
        <f t="shared" si="1"/>
        <v>0</v>
      </c>
      <c r="AD55" s="118" t="str">
        <f>Expenditure!BC53</f>
        <v>Division</v>
      </c>
      <c r="AE55" s="118" t="str">
        <f>'Staff Costs'!AV55</f>
        <v>Branch</v>
      </c>
      <c r="AF55" s="118" t="str">
        <f>'Staff Costs'!AW55</f>
        <v>Please select grade</v>
      </c>
      <c r="AG55" s="113">
        <f>'Staff Costs'!$BB55*VLOOKUP($AE55,Lookup!$L$2:$M$12,2,FALSE)</f>
        <v>0</v>
      </c>
      <c r="AH55" s="113">
        <f>'Staff Costs'!$BD55*VLOOKUP($AE55,Lookup!$L$2:$M$12,2,FALSE)</f>
        <v>0</v>
      </c>
      <c r="AI55" s="113">
        <f>'Staff Costs'!$BF55*VLOOKUP($AE55,Lookup!$L$2:$M$12,2,FALSE)</f>
        <v>0</v>
      </c>
      <c r="AJ55" s="113">
        <f>'Staff Costs'!$BH55*VLOOKUP($AE55,Lookup!$L$2:$M$12,2,FALSE)</f>
        <v>0</v>
      </c>
      <c r="AK55" s="113">
        <f>'Staff Costs'!$BJ55*VLOOKUP($AE55,Lookup!$L$2:$M$12,2,FALSE)</f>
        <v>0</v>
      </c>
      <c r="AL55" s="114">
        <f t="shared" si="2"/>
        <v>0</v>
      </c>
    </row>
    <row r="56" spans="1:38" s="24" customFormat="1" x14ac:dyDescent="0.25">
      <c r="A56" s="111"/>
      <c r="B56" s="111"/>
      <c r="C56" s="111" t="s">
        <v>5</v>
      </c>
      <c r="D56" s="115">
        <f t="shared" ref="D56:I56" si="3">SUM(D6:D55)</f>
        <v>0</v>
      </c>
      <c r="E56" s="115">
        <f t="shared" si="3"/>
        <v>0</v>
      </c>
      <c r="F56" s="115">
        <f t="shared" si="3"/>
        <v>0</v>
      </c>
      <c r="G56" s="115">
        <f t="shared" si="3"/>
        <v>0</v>
      </c>
      <c r="H56" s="115">
        <f t="shared" si="3"/>
        <v>0</v>
      </c>
      <c r="I56" s="115">
        <f t="shared" si="3"/>
        <v>0</v>
      </c>
      <c r="O56" s="111"/>
      <c r="P56" s="111"/>
      <c r="Q56" s="111" t="s">
        <v>5</v>
      </c>
      <c r="R56" s="115">
        <f t="shared" ref="R56:W56" si="4">SUM(R6:R55)</f>
        <v>0</v>
      </c>
      <c r="S56" s="115">
        <f t="shared" si="4"/>
        <v>0</v>
      </c>
      <c r="T56" s="115">
        <f t="shared" si="4"/>
        <v>0</v>
      </c>
      <c r="U56" s="115">
        <f t="shared" si="4"/>
        <v>0</v>
      </c>
      <c r="V56" s="115">
        <f t="shared" si="4"/>
        <v>0</v>
      </c>
      <c r="W56" s="115">
        <f t="shared" si="4"/>
        <v>0</v>
      </c>
      <c r="AD56" s="111"/>
      <c r="AE56" s="111"/>
      <c r="AF56" s="111" t="s">
        <v>5</v>
      </c>
      <c r="AG56" s="115">
        <f t="shared" ref="AG56:AL56" si="5">SUM(AG6:AG55)</f>
        <v>0</v>
      </c>
      <c r="AH56" s="115">
        <f t="shared" si="5"/>
        <v>0</v>
      </c>
      <c r="AI56" s="115">
        <f t="shared" si="5"/>
        <v>0</v>
      </c>
      <c r="AJ56" s="115">
        <f t="shared" si="5"/>
        <v>0</v>
      </c>
      <c r="AK56" s="115">
        <f t="shared" si="5"/>
        <v>0</v>
      </c>
      <c r="AL56" s="115">
        <f t="shared" si="5"/>
        <v>0</v>
      </c>
    </row>
    <row r="57" spans="1:38" x14ac:dyDescent="0.25">
      <c r="A57" s="107"/>
      <c r="B57" s="107"/>
      <c r="C57" s="107"/>
      <c r="D57" s="116"/>
      <c r="E57" s="116"/>
      <c r="F57" s="116"/>
      <c r="G57" s="116"/>
      <c r="H57" s="116"/>
      <c r="I57" s="117"/>
    </row>
    <row r="81" spans="1:1" x14ac:dyDescent="0.25">
      <c r="A81" s="17"/>
    </row>
  </sheetData>
  <sheetProtection algorithmName="SHA-512" hashValue="KUik20kE41waMfQ4dV4/IptFfNvldiCE+hMkkkLdaapUvaUr2SMWJGW9SlmnQhadc7SqJShKpPjvDUZBbEH12Q==" saltValue="vc74HE27a17nhkqdJRlk5A==" spinCount="100000" sheet="1" objects="1" scenarios="1"/>
  <pageMargins left="0.70866141732283472" right="0.70866141732283472" top="0.74803149606299213" bottom="0.74803149606299213" header="0.31496062992125984" footer="0.31496062992125984"/>
  <pageSetup paperSize="9" scale="59" orientation="landscape" r:id="rId1"/>
  <headerFooter alignWithMargins="0">
    <oddFooter>&amp;L&amp;"Arial,Italic"&amp;8&amp;F &amp;A &amp;D&amp;R&amp;"Arial,Italic"&amp;8&amp;P/&amp;N</oddFooter>
  </headerFooter>
  <colBreaks count="2" manualBreakCount="2">
    <brk id="12" max="1048575" man="1"/>
    <brk id="2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Lookup!$T$1:$T$3</xm:f>
          </x14:formula1>
          <xm:sqref>A6:A55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Important update 2022-23</vt:lpstr>
      <vt:lpstr>FFP Summary</vt:lpstr>
      <vt:lpstr>Staff Costs</vt:lpstr>
      <vt:lpstr>Expenditure</vt:lpstr>
      <vt:lpstr>Animal Days</vt:lpstr>
      <vt:lpstr>Income</vt:lpstr>
      <vt:lpstr>Lookup</vt:lpstr>
      <vt:lpstr>Word Template</vt:lpstr>
      <vt:lpstr>Overheads</vt:lpstr>
      <vt:lpstr>'FFP Summary'!_ftn2</vt:lpstr>
      <vt:lpstr>'FFP Summary'!_ftnref2</vt:lpstr>
      <vt:lpstr>'FFP Summary'!_ftnref3</vt:lpstr>
      <vt:lpstr>'FFP Summary'!_ftnref4</vt:lpstr>
      <vt:lpstr>'FFP Summary'!_ftnref6</vt:lpstr>
      <vt:lpstr>'FFP Summary'!_ftnref7</vt:lpstr>
      <vt:lpstr>Expenditure!Print_Titles</vt:lpstr>
      <vt:lpstr>Overheads!Print_Titles</vt:lpstr>
      <vt:lpstr>'Staff Costs'!Print_Titles</vt:lpstr>
      <vt:lpstr>range</vt:lpstr>
    </vt:vector>
  </TitlesOfParts>
  <Company>DFP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 Quinn</dc:creator>
  <cp:lastModifiedBy>Sharon O'Neill</cp:lastModifiedBy>
  <cp:lastPrinted>2019-09-06T09:59:16Z</cp:lastPrinted>
  <dcterms:created xsi:type="dcterms:W3CDTF">2010-11-26T16:48:25Z</dcterms:created>
  <dcterms:modified xsi:type="dcterms:W3CDTF">2022-07-01T09:23:30Z</dcterms:modified>
</cp:coreProperties>
</file>